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ana2\Desktop\MVP 2025\6 keitimas\"/>
    </mc:Choice>
  </mc:AlternateContent>
  <xr:revisionPtr revIDLastSave="0" documentId="13_ncr:1_{B9224414-2CD0-4047-B8F4-83A1315395A6}" xr6:coauthVersionLast="47" xr6:coauthVersionMax="47" xr10:uidLastSave="{00000000-0000-0000-0000-000000000000}"/>
  <bookViews>
    <workbookView xWindow="1860" yWindow="1860" windowWidth="23010" windowHeight="12210" activeTab="6" xr2:uid="{C46BAFF4-1982-4BB4-BDEE-6509AC2A55B4}"/>
  </bookViews>
  <sheets>
    <sheet name="1 Programa" sheetId="1" r:id="rId1"/>
    <sheet name="2 programa " sheetId="3" r:id="rId2"/>
    <sheet name="3 programa" sheetId="4" r:id="rId3"/>
    <sheet name="6 programa" sheetId="5" r:id="rId4"/>
    <sheet name="10 programa" sheetId="6" r:id="rId5"/>
    <sheet name="13 programa" sheetId="7" r:id="rId6"/>
    <sheet name="15 programa" sheetId="8" r:id="rId7"/>
    <sheet name="Priemonių vykdytojų kodai  " sheetId="2" r:id="rId8"/>
  </sheets>
  <definedNames>
    <definedName name="_xlnm._FilterDatabase" localSheetId="4" hidden="1">'10 programa'!$A$6:$L$583</definedName>
    <definedName name="_xlnm.Print_Area" localSheetId="0">'1 Programa'!$A$1:$O$140</definedName>
    <definedName name="_xlnm.Print_Area" localSheetId="4">'10 programa'!$A$1:$O$636</definedName>
    <definedName name="_xlnm.Print_Area" localSheetId="6">'15 programa'!$A$1:$X$178</definedName>
    <definedName name="_xlnm.Print_Area" localSheetId="1">'2 programa '!$A$1:$T$1106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8" l="1"/>
  <c r="L14" i="8"/>
  <c r="L15" i="8"/>
  <c r="L157" i="8" s="1"/>
  <c r="L156" i="8" s="1"/>
  <c r="L16" i="8"/>
  <c r="L129" i="8" s="1"/>
  <c r="L143" i="8" s="1"/>
  <c r="L144" i="8" s="1"/>
  <c r="L18" i="8"/>
  <c r="L20" i="8"/>
  <c r="L22" i="8"/>
  <c r="L24" i="8"/>
  <c r="L26" i="8"/>
  <c r="L28" i="8"/>
  <c r="L30" i="8"/>
  <c r="L33" i="8"/>
  <c r="L35" i="8"/>
  <c r="L38" i="8"/>
  <c r="L39" i="8"/>
  <c r="L153" i="8" s="1"/>
  <c r="L152" i="8" s="1"/>
  <c r="L151" i="8" s="1"/>
  <c r="L40" i="8"/>
  <c r="L41" i="8"/>
  <c r="L42" i="8"/>
  <c r="L46" i="8"/>
  <c r="L50" i="8"/>
  <c r="L54" i="8"/>
  <c r="L57" i="8"/>
  <c r="L60" i="8"/>
  <c r="L61" i="8"/>
  <c r="L62" i="8"/>
  <c r="L63" i="8"/>
  <c r="L158" i="8" s="1"/>
  <c r="L64" i="8"/>
  <c r="L65" i="8"/>
  <c r="L68" i="8"/>
  <c r="L71" i="8"/>
  <c r="L75" i="8"/>
  <c r="L79" i="8"/>
  <c r="L80" i="8"/>
  <c r="L81" i="8"/>
  <c r="L82" i="8"/>
  <c r="L83" i="8"/>
  <c r="L84" i="8"/>
  <c r="L89" i="8"/>
  <c r="L90" i="8"/>
  <c r="L91" i="8"/>
  <c r="L92" i="8"/>
  <c r="L94" i="8"/>
  <c r="L98" i="8"/>
  <c r="L101" i="8"/>
  <c r="L103" i="8"/>
  <c r="L105" i="8"/>
  <c r="L107" i="8"/>
  <c r="L109" i="8"/>
  <c r="L111" i="8"/>
  <c r="L112" i="8"/>
  <c r="L113" i="8"/>
  <c r="L114" i="8"/>
  <c r="L115" i="8"/>
  <c r="L116" i="8"/>
  <c r="L120" i="8"/>
  <c r="L124" i="8"/>
  <c r="L126" i="8"/>
  <c r="L132" i="8"/>
  <c r="L133" i="8"/>
  <c r="L134" i="8"/>
  <c r="L135" i="8"/>
  <c r="L138" i="8"/>
  <c r="L141" i="8"/>
  <c r="L142" i="8"/>
  <c r="L171" i="8"/>
  <c r="L170" i="8" s="1"/>
  <c r="L176" i="8" l="1"/>
  <c r="L20" i="7"/>
  <c r="L26" i="7" s="1"/>
  <c r="L84" i="7" s="1"/>
  <c r="L21" i="7"/>
  <c r="L22" i="7"/>
  <c r="L23" i="7"/>
  <c r="L24" i="7"/>
  <c r="L32" i="7"/>
  <c r="L33" i="7"/>
  <c r="L34" i="7"/>
  <c r="L35" i="7"/>
  <c r="L38" i="7"/>
  <c r="L41" i="7"/>
  <c r="L45" i="7"/>
  <c r="L46" i="7"/>
  <c r="L51" i="7"/>
  <c r="L58" i="7"/>
  <c r="L67" i="7"/>
  <c r="L69" i="7"/>
  <c r="L70" i="7"/>
  <c r="L73" i="7"/>
  <c r="L74" i="7"/>
  <c r="L75" i="7"/>
  <c r="L77" i="7"/>
  <c r="L78" i="7"/>
  <c r="L83" i="7"/>
  <c r="L87" i="7"/>
  <c r="L91" i="7" s="1"/>
  <c r="L167" i="7" s="1"/>
  <c r="L88" i="7"/>
  <c r="L200" i="7" s="1"/>
  <c r="L199" i="7" s="1"/>
  <c r="L89" i="7"/>
  <c r="L90" i="7"/>
  <c r="L94" i="7"/>
  <c r="L97" i="7"/>
  <c r="L101" i="7"/>
  <c r="L105" i="7"/>
  <c r="L108" i="7"/>
  <c r="L110" i="7"/>
  <c r="L114" i="7"/>
  <c r="L117" i="7"/>
  <c r="L121" i="7"/>
  <c r="L123" i="7"/>
  <c r="L125" i="7"/>
  <c r="L127" i="7"/>
  <c r="L130" i="7"/>
  <c r="L133" i="7"/>
  <c r="L136" i="7"/>
  <c r="L138" i="7"/>
  <c r="L140" i="7"/>
  <c r="L142" i="7"/>
  <c r="L144" i="7"/>
  <c r="L146" i="7"/>
  <c r="L148" i="7"/>
  <c r="L151" i="7"/>
  <c r="L153" i="7"/>
  <c r="L155" i="7"/>
  <c r="L157" i="7"/>
  <c r="L160" i="7"/>
  <c r="L163" i="7"/>
  <c r="L166" i="7"/>
  <c r="L176" i="7"/>
  <c r="L177" i="7"/>
  <c r="L186" i="7" s="1"/>
  <c r="L180" i="7"/>
  <c r="L183" i="7"/>
  <c r="L185" i="7"/>
  <c r="L203" i="7"/>
  <c r="L208" i="7"/>
  <c r="L214" i="7"/>
  <c r="L213" i="7" s="1"/>
  <c r="L168" i="7" l="1"/>
  <c r="L188" i="7" s="1"/>
  <c r="L196" i="7"/>
  <c r="L195" i="7" s="1"/>
  <c r="L194" i="7" s="1"/>
  <c r="L219" i="7" s="1"/>
  <c r="L187" i="7"/>
  <c r="L17" i="6"/>
  <c r="L21" i="6"/>
  <c r="L26" i="6"/>
  <c r="L31" i="6"/>
  <c r="L35" i="6"/>
  <c r="L36" i="6"/>
  <c r="L37" i="6"/>
  <c r="L38" i="6"/>
  <c r="L39" i="6"/>
  <c r="L40" i="6"/>
  <c r="L41" i="6"/>
  <c r="L129" i="6" s="1"/>
  <c r="L51" i="6"/>
  <c r="L56" i="6"/>
  <c r="L60" i="6"/>
  <c r="L64" i="6"/>
  <c r="L68" i="6"/>
  <c r="L72" i="6"/>
  <c r="L76" i="6"/>
  <c r="L77" i="6"/>
  <c r="L78" i="6"/>
  <c r="L79" i="6"/>
  <c r="L80" i="6"/>
  <c r="L88" i="6" s="1"/>
  <c r="L82" i="6"/>
  <c r="L591" i="6" s="1"/>
  <c r="L590" i="6" s="1"/>
  <c r="L589" i="6" s="1"/>
  <c r="L614" i="6" s="1"/>
  <c r="L85" i="6"/>
  <c r="L87" i="6"/>
  <c r="L91" i="6"/>
  <c r="L93" i="6"/>
  <c r="L96" i="6" s="1"/>
  <c r="L95" i="6"/>
  <c r="L101" i="6"/>
  <c r="L103" i="6"/>
  <c r="L105" i="6"/>
  <c r="L106" i="6"/>
  <c r="L110" i="6"/>
  <c r="L113" i="6" s="1"/>
  <c r="L128" i="6" s="1"/>
  <c r="L111" i="6"/>
  <c r="L112" i="6"/>
  <c r="L117" i="6"/>
  <c r="L121" i="6"/>
  <c r="L122" i="6"/>
  <c r="L123" i="6"/>
  <c r="L124" i="6"/>
  <c r="L127" i="6"/>
  <c r="L134" i="6"/>
  <c r="L137" i="6"/>
  <c r="L139" i="6"/>
  <c r="L140" i="6"/>
  <c r="L141" i="6"/>
  <c r="L142" i="6"/>
  <c r="L143" i="6"/>
  <c r="L149" i="6"/>
  <c r="L144" i="6" s="1"/>
  <c r="L150" i="6"/>
  <c r="L151" i="6"/>
  <c r="L152" i="6"/>
  <c r="L599" i="6" s="1"/>
  <c r="L594" i="6" s="1"/>
  <c r="L153" i="6"/>
  <c r="L157" i="6"/>
  <c r="L159" i="6"/>
  <c r="L162" i="6" s="1"/>
  <c r="L160" i="6"/>
  <c r="L161" i="6"/>
  <c r="L166" i="6"/>
  <c r="L171" i="6"/>
  <c r="L172" i="6"/>
  <c r="L174" i="6"/>
  <c r="L177" i="6"/>
  <c r="L178" i="6"/>
  <c r="L182" i="6" s="1"/>
  <c r="L290" i="6" s="1"/>
  <c r="L179" i="6"/>
  <c r="L180" i="6"/>
  <c r="L186" i="6"/>
  <c r="L190" i="6"/>
  <c r="L194" i="6"/>
  <c r="L200" i="6"/>
  <c r="L204" i="6"/>
  <c r="L208" i="6"/>
  <c r="L212" i="6"/>
  <c r="L216" i="6"/>
  <c r="L220" i="6"/>
  <c r="L224" i="6"/>
  <c r="L228" i="6"/>
  <c r="L232" i="6"/>
  <c r="L236" i="6"/>
  <c r="L238" i="6"/>
  <c r="L239" i="6"/>
  <c r="L240" i="6"/>
  <c r="L241" i="6"/>
  <c r="L245" i="6"/>
  <c r="L249" i="6"/>
  <c r="L253" i="6"/>
  <c r="L257" i="6"/>
  <c r="L261" i="6"/>
  <c r="L265" i="6"/>
  <c r="L269" i="6"/>
  <c r="L273" i="6"/>
  <c r="L277" i="6"/>
  <c r="L281" i="6"/>
  <c r="L282" i="6"/>
  <c r="L285" i="6"/>
  <c r="L289" i="6"/>
  <c r="L296" i="6"/>
  <c r="L300" i="6" s="1"/>
  <c r="L479" i="6" s="1"/>
  <c r="L297" i="6"/>
  <c r="L298" i="6"/>
  <c r="L299" i="6"/>
  <c r="L304" i="6"/>
  <c r="L308" i="6"/>
  <c r="L312" i="6"/>
  <c r="L316" i="6"/>
  <c r="L320" i="6"/>
  <c r="L325" i="6"/>
  <c r="L330" i="6"/>
  <c r="L334" i="6"/>
  <c r="L338" i="6"/>
  <c r="L344" i="6"/>
  <c r="L348" i="6"/>
  <c r="L352" i="6"/>
  <c r="L356" i="6"/>
  <c r="L360" i="6"/>
  <c r="L364" i="6"/>
  <c r="L368" i="6"/>
  <c r="L372" i="6"/>
  <c r="L376" i="6"/>
  <c r="L380" i="6"/>
  <c r="L384" i="6"/>
  <c r="L388" i="6"/>
  <c r="L392" i="6"/>
  <c r="L396" i="6"/>
  <c r="L401" i="6"/>
  <c r="L406" i="6"/>
  <c r="L411" i="6"/>
  <c r="L412" i="6"/>
  <c r="L413" i="6"/>
  <c r="L414" i="6"/>
  <c r="L415" i="6"/>
  <c r="L419" i="6"/>
  <c r="L423" i="6"/>
  <c r="L427" i="6"/>
  <c r="L431" i="6"/>
  <c r="L432" i="6"/>
  <c r="L435" i="6" s="1"/>
  <c r="L434" i="6"/>
  <c r="L438" i="6"/>
  <c r="L439" i="6"/>
  <c r="L440" i="6"/>
  <c r="L441" i="6"/>
  <c r="L442" i="6"/>
  <c r="L446" i="6"/>
  <c r="L447" i="6"/>
  <c r="L450" i="6" s="1"/>
  <c r="L448" i="6"/>
  <c r="L449" i="6"/>
  <c r="L454" i="6"/>
  <c r="L458" i="6"/>
  <c r="L462" i="6"/>
  <c r="L463" i="6"/>
  <c r="L464" i="6"/>
  <c r="L465" i="6"/>
  <c r="L466" i="6"/>
  <c r="L470" i="6"/>
  <c r="L474" i="6"/>
  <c r="L478" i="6"/>
  <c r="L482" i="6"/>
  <c r="L485" i="6" s="1"/>
  <c r="L581" i="6" s="1"/>
  <c r="L487" i="6"/>
  <c r="L488" i="6"/>
  <c r="L491" i="6"/>
  <c r="L493" i="6"/>
  <c r="L494" i="6"/>
  <c r="L496" i="6"/>
  <c r="L498" i="6"/>
  <c r="L499" i="6"/>
  <c r="L503" i="6" s="1"/>
  <c r="L500" i="6"/>
  <c r="L501" i="6"/>
  <c r="L502" i="6"/>
  <c r="L506" i="6"/>
  <c r="L511" i="6"/>
  <c r="L512" i="6"/>
  <c r="L518" i="6"/>
  <c r="L521" i="6"/>
  <c r="L524" i="6"/>
  <c r="L527" i="6"/>
  <c r="L530" i="6"/>
  <c r="L533" i="6"/>
  <c r="L536" i="6"/>
  <c r="L539" i="6"/>
  <c r="L542" i="6"/>
  <c r="L545" i="6"/>
  <c r="L548" i="6"/>
  <c r="L552" i="6"/>
  <c r="L556" i="6"/>
  <c r="L560" i="6"/>
  <c r="L564" i="6"/>
  <c r="L568" i="6"/>
  <c r="L572" i="6"/>
  <c r="L576" i="6"/>
  <c r="L580" i="6"/>
  <c r="L600" i="6"/>
  <c r="L606" i="6"/>
  <c r="L605" i="6" s="1"/>
  <c r="L608" i="6"/>
  <c r="L582" i="6" l="1"/>
  <c r="L167" i="6"/>
  <c r="L291" i="6" s="1"/>
  <c r="L583" i="6" s="1"/>
  <c r="L12" i="5"/>
  <c r="L14" i="5" s="1"/>
  <c r="L31" i="5" s="1"/>
  <c r="L16" i="5"/>
  <c r="L17" i="5"/>
  <c r="L18" i="5"/>
  <c r="L115" i="5" s="1"/>
  <c r="L20" i="5"/>
  <c r="L24" i="5"/>
  <c r="L25" i="5"/>
  <c r="L26" i="5"/>
  <c r="L27" i="5"/>
  <c r="L30" i="5"/>
  <c r="L33" i="5"/>
  <c r="L35" i="5" s="1"/>
  <c r="L89" i="5" s="1"/>
  <c r="L90" i="5" s="1"/>
  <c r="L92" i="5" s="1"/>
  <c r="L91" i="5" s="1"/>
  <c r="L34" i="5"/>
  <c r="L38" i="5"/>
  <c r="L39" i="5"/>
  <c r="L40" i="5"/>
  <c r="L41" i="5"/>
  <c r="L44" i="5"/>
  <c r="L45" i="5"/>
  <c r="L46" i="5"/>
  <c r="L47" i="5"/>
  <c r="L50" i="5"/>
  <c r="L51" i="5"/>
  <c r="L54" i="5" s="1"/>
  <c r="L52" i="5"/>
  <c r="L53" i="5"/>
  <c r="L58" i="5"/>
  <c r="L59" i="5"/>
  <c r="L60" i="5"/>
  <c r="L61" i="5"/>
  <c r="L64" i="5"/>
  <c r="L65" i="5"/>
  <c r="L66" i="5"/>
  <c r="L67" i="5"/>
  <c r="L70" i="5"/>
  <c r="L71" i="5"/>
  <c r="L72" i="5"/>
  <c r="L73" i="5"/>
  <c r="L76" i="5"/>
  <c r="L77" i="5"/>
  <c r="L78" i="5"/>
  <c r="L80" i="5"/>
  <c r="L81" i="5"/>
  <c r="L82" i="5"/>
  <c r="L100" i="5" s="1"/>
  <c r="L99" i="5" s="1"/>
  <c r="L83" i="5"/>
  <c r="L84" i="5"/>
  <c r="L88" i="5"/>
  <c r="L104" i="5"/>
  <c r="L103" i="5" s="1"/>
  <c r="L110" i="5"/>
  <c r="L111" i="5"/>
  <c r="L114" i="5"/>
  <c r="L117" i="5"/>
  <c r="L98" i="5" l="1"/>
  <c r="L123" i="5" s="1"/>
  <c r="L16" i="4"/>
  <c r="L34" i="4" s="1"/>
  <c r="L18" i="4"/>
  <c r="L19" i="4"/>
  <c r="L131" i="4" s="1"/>
  <c r="L130" i="4" s="1"/>
  <c r="L129" i="4" s="1"/>
  <c r="L154" i="4" s="1"/>
  <c r="L21" i="4"/>
  <c r="L27" i="4"/>
  <c r="L30" i="4"/>
  <c r="L44" i="4"/>
  <c r="L48" i="4"/>
  <c r="L56" i="4"/>
  <c r="L58" i="4"/>
  <c r="L60" i="4"/>
  <c r="L62" i="4"/>
  <c r="L63" i="4"/>
  <c r="L66" i="4" s="1"/>
  <c r="L92" i="4" s="1"/>
  <c r="L121" i="4" s="1"/>
  <c r="L64" i="4"/>
  <c r="L146" i="4" s="1"/>
  <c r="L145" i="4" s="1"/>
  <c r="L65" i="4"/>
  <c r="L69" i="4"/>
  <c r="L72" i="4"/>
  <c r="L76" i="4"/>
  <c r="L79" i="4"/>
  <c r="L82" i="4"/>
  <c r="L85" i="4"/>
  <c r="L88" i="4"/>
  <c r="L91" i="4"/>
  <c r="L98" i="4"/>
  <c r="L120" i="4" s="1"/>
  <c r="L100" i="4"/>
  <c r="L103" i="4"/>
  <c r="L105" i="4"/>
  <c r="L110" i="4"/>
  <c r="L112" i="4"/>
  <c r="L117" i="4"/>
  <c r="L119" i="4"/>
  <c r="L135" i="4"/>
  <c r="L134" i="4" s="1"/>
  <c r="L148" i="4"/>
  <c r="L35" i="4" l="1"/>
  <c r="L123" i="4" s="1"/>
  <c r="L122" i="4" s="1"/>
  <c r="L14" i="3"/>
  <c r="L1077" i="3" s="1"/>
  <c r="L15" i="3"/>
  <c r="L16" i="3"/>
  <c r="L17" i="3"/>
  <c r="L18" i="3"/>
  <c r="L19" i="3"/>
  <c r="L20" i="3"/>
  <c r="L21" i="3"/>
  <c r="L28" i="3"/>
  <c r="L34" i="3"/>
  <c r="L41" i="3"/>
  <c r="L49" i="3"/>
  <c r="L57" i="3"/>
  <c r="L65" i="3"/>
  <c r="L66" i="3"/>
  <c r="L67" i="3"/>
  <c r="L68" i="3"/>
  <c r="L69" i="3"/>
  <c r="L70" i="3"/>
  <c r="L78" i="3"/>
  <c r="L71" i="3" s="1"/>
  <c r="L72" i="3" s="1"/>
  <c r="L84" i="3"/>
  <c r="L91" i="3"/>
  <c r="L98" i="3"/>
  <c r="L105" i="3"/>
  <c r="L106" i="3"/>
  <c r="L107" i="3"/>
  <c r="L108" i="3"/>
  <c r="L109" i="3"/>
  <c r="L110" i="3"/>
  <c r="L111" i="3"/>
  <c r="L216" i="3" s="1"/>
  <c r="L217" i="3" s="1"/>
  <c r="L117" i="3"/>
  <c r="L123" i="3"/>
  <c r="L129" i="3"/>
  <c r="L136" i="3"/>
  <c r="L143" i="3"/>
  <c r="L150" i="3"/>
  <c r="L157" i="3"/>
  <c r="L172" i="3"/>
  <c r="L179" i="3" s="1"/>
  <c r="L173" i="3"/>
  <c r="L174" i="3"/>
  <c r="L175" i="3"/>
  <c r="L176" i="3"/>
  <c r="L1089" i="3" s="1"/>
  <c r="L177" i="3"/>
  <c r="L1086" i="3" s="1"/>
  <c r="L178" i="3"/>
  <c r="L186" i="3"/>
  <c r="L193" i="3"/>
  <c r="L201" i="3"/>
  <c r="L208" i="3"/>
  <c r="L215" i="3"/>
  <c r="L223" i="3"/>
  <c r="L229" i="3" s="1"/>
  <c r="L343" i="3" s="1"/>
  <c r="L225" i="3"/>
  <c r="L226" i="3"/>
  <c r="L227" i="3"/>
  <c r="L228" i="3"/>
  <c r="L235" i="3"/>
  <c r="L241" i="3"/>
  <c r="L242" i="3"/>
  <c r="L243" i="3"/>
  <c r="L244" i="3"/>
  <c r="L245" i="3"/>
  <c r="L246" i="3"/>
  <c r="L247" i="3"/>
  <c r="L248" i="3"/>
  <c r="L1095" i="3" s="1"/>
  <c r="L1094" i="3" s="1"/>
  <c r="L249" i="3"/>
  <c r="L255" i="3"/>
  <c r="L262" i="3"/>
  <c r="L269" i="3"/>
  <c r="L276" i="3"/>
  <c r="L283" i="3"/>
  <c r="L290" i="3"/>
  <c r="L297" i="3"/>
  <c r="L304" i="3"/>
  <c r="L311" i="3"/>
  <c r="L318" i="3"/>
  <c r="L326" i="3"/>
  <c r="L334" i="3"/>
  <c r="L342" i="3"/>
  <c r="L346" i="3"/>
  <c r="L347" i="3"/>
  <c r="L348" i="3"/>
  <c r="L349" i="3"/>
  <c r="L350" i="3"/>
  <c r="L351" i="3"/>
  <c r="L352" i="3"/>
  <c r="L359" i="3"/>
  <c r="L366" i="3"/>
  <c r="L367" i="3"/>
  <c r="L368" i="3" s="1"/>
  <c r="L373" i="3"/>
  <c r="L374" i="3"/>
  <c r="L375" i="3"/>
  <c r="L376" i="3"/>
  <c r="L377" i="3"/>
  <c r="L378" i="3"/>
  <c r="L379" i="3"/>
  <c r="L386" i="3"/>
  <c r="L392" i="3"/>
  <c r="L398" i="3"/>
  <c r="L404" i="3"/>
  <c r="L411" i="3"/>
  <c r="L417" i="3"/>
  <c r="L424" i="3"/>
  <c r="L431" i="3"/>
  <c r="L438" i="3"/>
  <c r="L444" i="3"/>
  <c r="L451" i="3"/>
  <c r="L458" i="3"/>
  <c r="L465" i="3"/>
  <c r="L472" i="3"/>
  <c r="L479" i="3"/>
  <c r="L480" i="3"/>
  <c r="L481" i="3" s="1"/>
  <c r="L486" i="3"/>
  <c r="L487" i="3"/>
  <c r="L488" i="3"/>
  <c r="L489" i="3"/>
  <c r="L490" i="3"/>
  <c r="L491" i="3"/>
  <c r="L492" i="3"/>
  <c r="L549" i="3" s="1"/>
  <c r="L499" i="3"/>
  <c r="L506" i="3"/>
  <c r="L513" i="3"/>
  <c r="L520" i="3"/>
  <c r="L527" i="3"/>
  <c r="L534" i="3"/>
  <c r="L541" i="3"/>
  <c r="L548" i="3"/>
  <c r="L552" i="3"/>
  <c r="L553" i="3"/>
  <c r="L554" i="3"/>
  <c r="L555" i="3"/>
  <c r="L556" i="3"/>
  <c r="L557" i="3"/>
  <c r="L558" i="3"/>
  <c r="L587" i="3" s="1"/>
  <c r="L565" i="3"/>
  <c r="L572" i="3"/>
  <c r="L579" i="3"/>
  <c r="L586" i="3"/>
  <c r="L590" i="3"/>
  <c r="L591" i="3"/>
  <c r="L592" i="3"/>
  <c r="L593" i="3"/>
  <c r="L594" i="3"/>
  <c r="L596" i="3" s="1"/>
  <c r="L604" i="3" s="1"/>
  <c r="L595" i="3"/>
  <c r="L603" i="3"/>
  <c r="L610" i="3"/>
  <c r="L611" i="3"/>
  <c r="L612" i="3"/>
  <c r="L613" i="3"/>
  <c r="L614" i="3"/>
  <c r="L615" i="3"/>
  <c r="L616" i="3"/>
  <c r="L617" i="3"/>
  <c r="L634" i="3" s="1"/>
  <c r="L784" i="3" s="1"/>
  <c r="L625" i="3"/>
  <c r="L633" i="3"/>
  <c r="L637" i="3"/>
  <c r="L638" i="3"/>
  <c r="L639" i="3"/>
  <c r="L640" i="3"/>
  <c r="L641" i="3"/>
  <c r="L642" i="3"/>
  <c r="L643" i="3"/>
  <c r="L650" i="3"/>
  <c r="L657" i="3"/>
  <c r="L658" i="3"/>
  <c r="L661" i="3"/>
  <c r="L662" i="3"/>
  <c r="L663" i="3"/>
  <c r="L664" i="3"/>
  <c r="L665" i="3"/>
  <c r="L666" i="3"/>
  <c r="L667" i="3"/>
  <c r="L783" i="3" s="1"/>
  <c r="L674" i="3"/>
  <c r="L681" i="3"/>
  <c r="L688" i="3"/>
  <c r="L695" i="3"/>
  <c r="L702" i="3"/>
  <c r="L709" i="3"/>
  <c r="L715" i="3"/>
  <c r="L721" i="3"/>
  <c r="L727" i="3"/>
  <c r="L734" i="3"/>
  <c r="L740" i="3"/>
  <c r="L747" i="3"/>
  <c r="L754" i="3"/>
  <c r="L761" i="3"/>
  <c r="L768" i="3"/>
  <c r="L775" i="3"/>
  <c r="L782" i="3"/>
  <c r="L789" i="3"/>
  <c r="L790" i="3"/>
  <c r="L791" i="3"/>
  <c r="L792" i="3"/>
  <c r="L793" i="3"/>
  <c r="L794" i="3"/>
  <c r="L795" i="3"/>
  <c r="L802" i="3"/>
  <c r="L805" i="3"/>
  <c r="L809" i="3" s="1"/>
  <c r="L806" i="3"/>
  <c r="L1090" i="3" s="1"/>
  <c r="L807" i="3"/>
  <c r="L808" i="3"/>
  <c r="L815" i="3"/>
  <c r="L822" i="3"/>
  <c r="L829" i="3" s="1"/>
  <c r="L927" i="3" s="1"/>
  <c r="L928" i="3" s="1"/>
  <c r="L823" i="3"/>
  <c r="L824" i="3"/>
  <c r="L825" i="3"/>
  <c r="L826" i="3"/>
  <c r="L827" i="3"/>
  <c r="L837" i="3"/>
  <c r="L843" i="3"/>
  <c r="L849" i="3"/>
  <c r="L856" i="3"/>
  <c r="L828" i="3" s="1"/>
  <c r="L863" i="3"/>
  <c r="L870" i="3"/>
  <c r="L878" i="3"/>
  <c r="L886" i="3"/>
  <c r="L894" i="3"/>
  <c r="L902" i="3"/>
  <c r="L910" i="3"/>
  <c r="L918" i="3"/>
  <c r="L926" i="3"/>
  <c r="L933" i="3"/>
  <c r="L941" i="3" s="1"/>
  <c r="L1014" i="3" s="1"/>
  <c r="L1015" i="3" s="1"/>
  <c r="L934" i="3"/>
  <c r="L1079" i="3" s="1"/>
  <c r="L935" i="3"/>
  <c r="L936" i="3"/>
  <c r="L937" i="3"/>
  <c r="L938" i="3"/>
  <c r="L939" i="3"/>
  <c r="L1081" i="3" s="1"/>
  <c r="L1080" i="3" s="1"/>
  <c r="L940" i="3"/>
  <c r="L950" i="3"/>
  <c r="L959" i="3"/>
  <c r="L965" i="3"/>
  <c r="L969" i="3"/>
  <c r="L974" i="3"/>
  <c r="L979" i="3"/>
  <c r="L1013" i="3"/>
  <c r="L1020" i="3"/>
  <c r="L1028" i="3" s="1"/>
  <c r="L1046" i="3" s="1"/>
  <c r="L1068" i="3" s="1"/>
  <c r="L1021" i="3"/>
  <c r="L1022" i="3"/>
  <c r="L1023" i="3"/>
  <c r="L1024" i="3"/>
  <c r="L1025" i="3"/>
  <c r="L1026" i="3"/>
  <c r="L1027" i="3"/>
  <c r="L1037" i="3"/>
  <c r="L1045" i="3"/>
  <c r="L1049" i="3"/>
  <c r="L1057" i="3" s="1"/>
  <c r="L1067" i="3" s="1"/>
  <c r="L1050" i="3"/>
  <c r="L1051" i="3"/>
  <c r="L1052" i="3"/>
  <c r="L1053" i="3"/>
  <c r="L1054" i="3"/>
  <c r="L1055" i="3"/>
  <c r="L1056" i="3"/>
  <c r="L1066" i="3"/>
  <c r="L1092" i="3"/>
  <c r="L1091" i="3" s="1"/>
  <c r="L1101" i="3"/>
  <c r="L605" i="3" l="1"/>
  <c r="L816" i="3"/>
  <c r="L817" i="3" s="1"/>
  <c r="L99" i="3"/>
  <c r="L100" i="3" s="1"/>
  <c r="L1070" i="3" s="1"/>
  <c r="L1069" i="3" s="1"/>
  <c r="L1076" i="3"/>
  <c r="L1075" i="3" s="1"/>
  <c r="L1100" i="3" s="1"/>
  <c r="L14" i="1"/>
  <c r="L16" i="1"/>
  <c r="L17" i="1"/>
  <c r="L18" i="1"/>
  <c r="L31" i="1"/>
  <c r="L32" i="1"/>
  <c r="L36" i="1" s="1"/>
  <c r="L33" i="1"/>
  <c r="L34" i="1"/>
  <c r="L118" i="1" s="1"/>
  <c r="L43" i="1"/>
  <c r="L51" i="1"/>
  <c r="L44" i="1" s="1"/>
  <c r="L45" i="1" s="1"/>
  <c r="L52" i="1"/>
  <c r="L53" i="1" s="1"/>
  <c r="L55" i="1"/>
  <c r="L57" i="1"/>
  <c r="L63" i="1"/>
  <c r="L65" i="1"/>
  <c r="L70" i="1"/>
  <c r="L66" i="1" s="1"/>
  <c r="L67" i="1" s="1"/>
  <c r="L72" i="1"/>
  <c r="L74" i="1"/>
  <c r="L76" i="1"/>
  <c r="L78" i="1"/>
  <c r="L83" i="1"/>
  <c r="L79" i="1" s="1"/>
  <c r="L80" i="1" s="1"/>
  <c r="L85" i="1"/>
  <c r="L87" i="1"/>
  <c r="L89" i="1"/>
  <c r="L91" i="1"/>
  <c r="L93" i="1"/>
  <c r="L95" i="1"/>
  <c r="L96" i="1"/>
  <c r="L97" i="1" s="1"/>
  <c r="L99" i="1"/>
  <c r="L100" i="1"/>
  <c r="L101" i="1"/>
  <c r="L103" i="1"/>
  <c r="L114" i="1" l="1"/>
  <c r="L113" i="1" s="1"/>
  <c r="L104" i="1"/>
  <c r="L20" i="1"/>
  <c r="L60" i="1" s="1"/>
  <c r="L119" i="1" l="1"/>
  <c r="L117" i="1" s="1"/>
  <c r="L112" i="1" s="1"/>
  <c r="L137" i="1" s="1"/>
  <c r="L105" i="1"/>
  <c r="L107" i="1" s="1"/>
  <c r="L106" i="1" s="1"/>
</calcChain>
</file>

<file path=xl/sharedStrings.xml><?xml version="1.0" encoding="utf-8"?>
<sst xmlns="http://schemas.openxmlformats.org/spreadsheetml/2006/main" count="7570" uniqueCount="1329">
  <si>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</si>
  <si>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</si>
  <si>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</si>
  <si>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</si>
  <si>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</si>
  <si>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</si>
  <si>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</si>
  <si>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r>
      <t>2.1. Valstybės biudžeto lėšos, kurios neapskaitytos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</si>
  <si>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</si>
  <si>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</si>
  <si>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</t>
    </r>
    <r>
      <rPr>
        <sz val="11"/>
        <rFont val="Times New Roman"/>
        <family val="1"/>
        <charset val="186"/>
      </rPr>
      <t>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</si>
  <si>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</si>
  <si>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</si>
  <si>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</si>
  <si>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</si>
  <si>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</si>
  <si>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</si>
  <si>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</si>
  <si>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</si>
  <si>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</si>
  <si>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</si>
  <si>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</si>
  <si>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</si>
  <si>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</si>
  <si>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</si>
  <si>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</si>
  <si>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</si>
  <si>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</si>
  <si>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2025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</si>
  <si>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</si>
  <si>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</si>
  <si>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</si>
  <si>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</si>
  <si>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</si>
  <si>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 xml:space="preserve">Iš viso  programai: </t>
  </si>
  <si>
    <t>Iš viso programai be likučio</t>
  </si>
  <si>
    <t>Iš viso tikslui</t>
  </si>
  <si>
    <t>01</t>
  </si>
  <si>
    <t>Iš viso uždaviniui</t>
  </si>
  <si>
    <t>02</t>
  </si>
  <si>
    <t>VBSF</t>
  </si>
  <si>
    <t>Savivaldybės teritorijoje perduotos valstybinės žemės patikėtinio funkcijai vykdyti</t>
  </si>
  <si>
    <t>Panevėžio miesto savivaldybės administracija</t>
  </si>
  <si>
    <t>0</t>
  </si>
  <si>
    <t>288724610</t>
  </si>
  <si>
    <t>1.2.16.</t>
  </si>
  <si>
    <t>16</t>
  </si>
  <si>
    <t>Finansuoti tarpinstitucinio bendradarbiavimo koordinavimą (TBK)</t>
  </si>
  <si>
    <t>15</t>
  </si>
  <si>
    <t>1.2.15.</t>
  </si>
  <si>
    <t>vnt.</t>
  </si>
  <si>
    <t>Suderintų į Savivaldybės erdvinių duomenų rinkinį integruotų planų skaičius</t>
  </si>
  <si>
    <t>Teritorijų planavimo ir architektūros skyrius</t>
  </si>
  <si>
    <t>0;14</t>
  </si>
  <si>
    <t>1.2.14.</t>
  </si>
  <si>
    <t>Tvarkyti erdvinių duomenų rinkinį</t>
  </si>
  <si>
    <t>14</t>
  </si>
  <si>
    <t>Tikslingas savivaldybei perduotų pagal nustatytą tikslą ir poreikį sklypų skaičius</t>
  </si>
  <si>
    <t>1.2.13.</t>
  </si>
  <si>
    <t>Savivaldybei priskirtai valstybinei žemei ir kitam valstybiniam turtui valdyti, naudoti ir disponuoti  juo patikėjimo teise</t>
  </si>
  <si>
    <t>13</t>
  </si>
  <si>
    <t>Socialinių reikalų skyrius</t>
  </si>
  <si>
    <t>0;9</t>
  </si>
  <si>
    <t>1.2.12.</t>
  </si>
  <si>
    <t>Administruoti socialines išmokas, paslaugas ir kompensacijas</t>
  </si>
  <si>
    <t>12</t>
  </si>
  <si>
    <t>Proc.</t>
  </si>
  <si>
    <t>Pateikta duomenų Suteiktos valstybės pagalbos registrui (proc. registre įregistruotos valstybės ir nereikšmingos pagalbos nuo visos suteiktos valstybės ir nereikšmingos pagalbos)</t>
  </si>
  <si>
    <t>Teisės skyrius</t>
  </si>
  <si>
    <t>0;13</t>
  </si>
  <si>
    <t>1.2.11.</t>
  </si>
  <si>
    <t>Teikti duomenis Valstybės suteiktos pagalbos registrui</t>
  </si>
  <si>
    <t>11</t>
  </si>
  <si>
    <t>Savivaldybėje elektroniniu būdu pateiktų gyvenamosios vietos deklaracijų dalis nuo visų pateiktų deklaracijų, ne mažiau kaip, proc.</t>
  </si>
  <si>
    <t>Žmogiškųjų išteklių ir dokumentų valdymo skyrius</t>
  </si>
  <si>
    <t>0;16</t>
  </si>
  <si>
    <t>1.2.10.</t>
  </si>
  <si>
    <t>Organizuoti gyventojų gyvenamosios vietos deklaravimą</t>
  </si>
  <si>
    <t>10</t>
  </si>
  <si>
    <t>proc.</t>
  </si>
  <si>
    <t>Asm.</t>
  </si>
  <si>
    <t>Savivaldybės 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</t>
  </si>
  <si>
    <t>1.2.9.</t>
  </si>
  <si>
    <t>Teikti pirminę teisinę pagalbą</t>
  </si>
  <si>
    <t>09</t>
  </si>
  <si>
    <t>Vykdyti jaunimo teisių apsaugą</t>
  </si>
  <si>
    <t>Vykdyti vaikų teisių apsaugą</t>
  </si>
  <si>
    <t>08</t>
  </si>
  <si>
    <t xml:space="preserve">Jaunimo reikalų koordinatoriams savivaldybėse rekomenduotų atlikti užduočių įgyvendinimas (ne mažiau, kaip) </t>
  </si>
  <si>
    <t>1.2.8.</t>
  </si>
  <si>
    <t>1.2.7.</t>
  </si>
  <si>
    <t>Administruoti laikinuosius darbus</t>
  </si>
  <si>
    <t>07</t>
  </si>
  <si>
    <t>Savivaldybės panaudotų dotacijų dalis nuo visų savivaldybei priskirtų archyvinių dokumentų tvarkymo funkcijai atlikti skirtų asignavimų dalies</t>
  </si>
  <si>
    <t>1.2.6.</t>
  </si>
  <si>
    <t>Tvarkyti archyvinius dokumentus</t>
  </si>
  <si>
    <t>06</t>
  </si>
  <si>
    <r>
      <t xml:space="preserve">Užtikrinti Vietos savivaldos įstatyme numatytų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valstybės deleguotų žemės ūkio funkcijų vykdymą</t>
    </r>
  </si>
  <si>
    <t>Apskaitos skyrius</t>
  </si>
  <si>
    <t>0;1</t>
  </si>
  <si>
    <t>1.2.5.</t>
  </si>
  <si>
    <t>Vykdyti žemės ūkio funkcijas</t>
  </si>
  <si>
    <t>05</t>
  </si>
  <si>
    <t>Atliktų įmonių ir įstaigų, interneto svetainių, spaudos leidinių ir reklamos objektų patikrinimų skaičius</t>
  </si>
  <si>
    <t>Parengtų ir savivaldybės interneto svetainėje paskelbtų atmintinių ir rekomendacijų skaičius</t>
  </si>
  <si>
    <t>1.2.4.</t>
  </si>
  <si>
    <t>Kontroliuoti valstybinės kalbos vartojimą ir taisyklingumą</t>
  </si>
  <si>
    <t>04</t>
  </si>
  <si>
    <t>Organizuoti mobilizaciją</t>
  </si>
  <si>
    <t>03</t>
  </si>
  <si>
    <t>Organizuoti civilinę saugą</t>
  </si>
  <si>
    <t xml:space="preserve">Savivaldybės pasirengimo reaguoti į ekstremalias situacijas lygis ne žemesnis kaip </t>
  </si>
  <si>
    <t>1.2.3.</t>
  </si>
  <si>
    <t>Organizuoti civilinę saugą ir mobilizaciją</t>
  </si>
  <si>
    <t>Elektroniniu būdu pateiktų dokumentų dalis nuo visų gautų dokumentų dėl civilinės būklės aktų registravimo ir kitų su tuo susijusių paslaugų teikimo skaičiaus</t>
  </si>
  <si>
    <t>Civilinės metrikacijos skyrius</t>
  </si>
  <si>
    <t>0;3</t>
  </si>
  <si>
    <t>1.2.2.</t>
  </si>
  <si>
    <t>Registruoti civilinės būklės aktus</t>
  </si>
  <si>
    <t>Vnt.</t>
  </si>
  <si>
    <t>Archyvinių civilinės būklės aktų įrašų, gautų iš civilinės metrikacijos įstaigų, duomenų tvarkymas, vnt</t>
  </si>
  <si>
    <t>1.2.1.</t>
  </si>
  <si>
    <t>Tvarkyti Gyventojų registrą ir teikti duomenis Valstybės registrui</t>
  </si>
  <si>
    <t xml:space="preserve"> Tinkamai įgyvendinti Savivaldybei perduotas valstybės funkcijas</t>
  </si>
  <si>
    <t>SB</t>
  </si>
  <si>
    <t>Trūkstamų specialybių darbuotojų pritraukimo į savivaldybės įstaigas programos parengimas ir įgyvendinimas</t>
  </si>
  <si>
    <t>Parengta programa</t>
  </si>
  <si>
    <t>1.1.6</t>
  </si>
  <si>
    <t xml:space="preserve">Savivaldybės biudžete numatytos lėšos, reikalingos palūkanoms ir kitoms su paskolomis susijusiomis išlaidoms padengti </t>
  </si>
  <si>
    <t>Finansinių įsipareigojimų vykdymas (paskolų ir palūkanų mokėjimas pagal grafiką, kitų finansinių įsipareigojimų vykdymas)</t>
  </si>
  <si>
    <t>1.1.5</t>
  </si>
  <si>
    <t>Paskola Nr. 2022015962</t>
  </si>
  <si>
    <t>Paskola Nr. 2021008341</t>
  </si>
  <si>
    <t>Paskola Nr. 2020012287</t>
  </si>
  <si>
    <t>Paskola Nr. 0042012028583-21</t>
  </si>
  <si>
    <t>Paskola KS 14/07/15</t>
  </si>
  <si>
    <t>Grąžintos paskolos bei sumokėtos skolos pagal pasirašytas sutartis /mokėjimo grafikus</t>
  </si>
  <si>
    <t>1.1.4</t>
  </si>
  <si>
    <t xml:space="preserve">Grąžintos ilgalaikės paskolos ir vykdyti finansiniai įsipareigojimai </t>
  </si>
  <si>
    <t xml:space="preserve">Organizuotas Mero, jo politinio (asmeninio) pasitikėjmo tarnautojų darbas </t>
  </si>
  <si>
    <t>VB</t>
  </si>
  <si>
    <t>L</t>
  </si>
  <si>
    <t>Organizuotas Savivaldybės tarybos darbas</t>
  </si>
  <si>
    <t>Mero rezervas</t>
  </si>
  <si>
    <t>Mero fondas</t>
  </si>
  <si>
    <t>Mero, jo politinio (asmeninio) pasitikėjmo tarnautojų pareigybių skaičius</t>
  </si>
  <si>
    <t>Savivaldybės Tarybos narių skaičius</t>
  </si>
  <si>
    <t>1.1.2</t>
  </si>
  <si>
    <t xml:space="preserve">Organizuotas Savivaldybės tarybos, Mero, jo politinio (asmeninio) pasitikėjmo tarnautojų darbas </t>
  </si>
  <si>
    <t>Sudarytas  Administracijos direktoriaus rezervas</t>
  </si>
  <si>
    <t>Dalyvauti asociacijų veikloje</t>
  </si>
  <si>
    <t>Darbuotojų civilinės atsakomybės draudimas</t>
  </si>
  <si>
    <t>Rinkliavų ir baudų pajamos</t>
  </si>
  <si>
    <t>Seniūnaičių išlaidų kompensavimas</t>
  </si>
  <si>
    <t>Palūkanoms sumokėti</t>
  </si>
  <si>
    <t>Organizuoti Savivaldybės administracijos darbą</t>
  </si>
  <si>
    <t>Apdraustų biudžetinių įstaigų vadovų atsakomybės draudimu skaičius</t>
  </si>
  <si>
    <t>Savivaldybės administracijos darbuotojų kvalifikacijos kėlimas (žmonių skaičius)</t>
  </si>
  <si>
    <t>Dalyvauta  organizacijų, kurių narė yra Savivaldybė, skaičius</t>
  </si>
  <si>
    <t>Darbuotojų, dirbančių pagal darbo sutartis, pareigybių skaičius</t>
  </si>
  <si>
    <t>Valstybės deleguotų funkcijų skaičius</t>
  </si>
  <si>
    <t>ES</t>
  </si>
  <si>
    <t>Valstybės tarnautojų pareigybių skaičius</t>
  </si>
  <si>
    <t>1.1.1</t>
  </si>
  <si>
    <t xml:space="preserve">Organizuotas Savivaldybės administracijos darbas 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</si>
  <si>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</si>
  <si>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</si>
  <si>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</si>
  <si>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 xml:space="preserve">Pagerinti Savivaldybės veiklos valdymą </t>
  </si>
  <si>
    <t>gerai</t>
  </si>
  <si>
    <t>Patenkinamai, gerai, labai gerai</t>
  </si>
  <si>
    <t>Gyventojų pasitenkinimas savivaldybės įstaigų ir įmonių teikiamomis viešosiomis paslaugomis lygis</t>
  </si>
  <si>
    <t>Stiprinti vietos savivaldą ir vykdyti efektyvų miesto įmonių ir įstaigų valdymą</t>
  </si>
  <si>
    <t>Planuojama reikšmė</t>
  </si>
  <si>
    <t>mato vnt.</t>
  </si>
  <si>
    <t>pavadinimas</t>
  </si>
  <si>
    <t>Indėlio kriterijaus</t>
  </si>
  <si>
    <t>Lėšos  2025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</si>
  <si>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</si>
  <si>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</si>
  <si>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</si>
  <si>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</si>
  <si>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</si>
  <si>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</si>
  <si>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Papriemonės kodas</t>
  </si>
  <si>
    <t>*Priemonės požymis</t>
  </si>
  <si>
    <t>Uždavinio kodas</t>
  </si>
  <si>
    <t>Programos tikslo kodas</t>
  </si>
  <si>
    <t xml:space="preserve"> TIKSLŲ, UŽDAVINIŲ, PRIEMONIŲ IR PAPRIEMONIŲ, IŠLAIDŲ IR VERTINIMO KRITERIJŲ SUVESTINĖ          </t>
  </si>
  <si>
    <t>SAVIVALDYBĖS VALDYMO  PROGRAMOS (NR. 01)</t>
  </si>
  <si>
    <t xml:space="preserve">PANEVĖŽIO MIESTO SAVIVALDYBĖS ADMINISTRACIJOS 2025 METŲ VEIKLOS PLANO             </t>
  </si>
  <si>
    <t>Turto valdymo skyrius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</si>
  <si>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</si>
  <si>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</si>
  <si>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</si>
  <si>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</si>
  <si>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</si>
  <si>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Investicijų projektų skyrius</t>
  </si>
  <si>
    <t>Švietimo skyrius</t>
  </si>
  <si>
    <t>Strateginio planavimo ir finansų skyrius</t>
  </si>
  <si>
    <t>Sporto skyrius</t>
  </si>
  <si>
    <t>Miesto plėtros skyrius</t>
  </si>
  <si>
    <t>Miesto infrastruktūros skyrius</t>
  </si>
  <si>
    <t>Kultūros ir meno skyrius</t>
  </si>
  <si>
    <t>Komunikacijos skyrius</t>
  </si>
  <si>
    <t>E. plėtros skyrius</t>
  </si>
  <si>
    <t>Centralizuoto vidaus audito skyrius</t>
  </si>
  <si>
    <t xml:space="preserve">                              Pavadinimas</t>
  </si>
  <si>
    <t>Vykdytojo kodas</t>
  </si>
  <si>
    <t>VEIKLOS PLANO PROGRAMOS/PRIEMONĖS VYKDYTOJŲ KODŲ  KLASIFIKATORIUS</t>
  </si>
  <si>
    <t>2.1. Valstybės biudžeto lėšos, kurios neapskaitytos biudžete (VBN)</t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</si>
  <si>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</si>
  <si>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</si>
  <si>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t>Iš viso Programai</t>
  </si>
  <si>
    <t>KPP</t>
  </si>
  <si>
    <t>VKI</t>
  </si>
  <si>
    <t>P</t>
  </si>
  <si>
    <t>SBES</t>
  </si>
  <si>
    <t>Įgyvendinti projektą</t>
  </si>
  <si>
    <t>Panevėžio miesto savivaldybės administracija Projekto vadovas Darius Linkonas</t>
  </si>
  <si>
    <t>10.2.1.</t>
  </si>
  <si>
    <t>Esamo Panevėžio miesto autobusų stoties pastato ir infrastruktūros konversija, pritaikant ją gyventojų ir atvykstančiųjų aptarnavimui teikiant viešąsias paslaugas susisiekimo, turizmo informacijos ir verslo informacijos srityse</t>
  </si>
  <si>
    <t>PR</t>
  </si>
  <si>
    <t>Įgyvendinti projektai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</si>
  <si>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</si>
  <si>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</si>
  <si>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</si>
  <si>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</si>
  <si>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0; 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</si>
  <si>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</si>
  <si>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</si>
  <si>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</si>
  <si>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</si>
  <si>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</si>
  <si>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</si>
  <si>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</si>
  <si>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</si>
  <si>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</si>
  <si>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Įgvendintas projektas</t>
  </si>
  <si>
    <t>Panevėžio miesto savivaldybės administracija Projekto vadovė Neringa Kintaitė</t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</si>
  <si>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</si>
  <si>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</si>
  <si>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</si>
  <si>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</si>
  <si>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</si>
  <si>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</si>
  <si>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Panevėžio miesto savivaldybės administracija Projekto vadovas Arvydas Šatas</t>
  </si>
  <si>
    <r>
      <t>0</t>
    </r>
    <r>
      <rPr>
        <sz val="11"/>
        <color rgb="FF0070C0"/>
        <rFont val="Times New Roman"/>
        <family val="1"/>
        <charset val="186"/>
      </rPr>
      <t>:7</t>
    </r>
  </si>
  <si>
    <t>Klaipėdos–Nemuno g. rekonstravimas, užtikrinant eismo saugumą ir pašalinant juodąją dėmę</t>
  </si>
  <si>
    <t>Panevėžio miesto savivaldybės administracija   Projekto vadovas Darius Linkonas</t>
  </si>
  <si>
    <t>0;19</t>
  </si>
  <si>
    <t>J. Basanavičiaus–Beržų g. rekonstravimas, užtikrinant eismo saugumą ir pašalinant juodąją dėmę</t>
  </si>
  <si>
    <t>0;15</t>
  </si>
  <si>
    <t xml:space="preserve">Vykdyti investicijų projektus, naudojant bankų paskolos, Savivaldybės biudžeto ir likučio lėšas </t>
  </si>
  <si>
    <t xml:space="preserve">Administruoti investicijų projektus </t>
  </si>
  <si>
    <t>Parengti investicijų projektai / kiti dokumentai</t>
  </si>
  <si>
    <t xml:space="preserve">0;15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</si>
  <si>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</si>
  <si>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</si>
  <si>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</si>
  <si>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</si>
  <si>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</si>
  <si>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</si>
  <si>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</si>
  <si>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</si>
  <si>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</si>
  <si>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</si>
  <si>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8.1.1.</t>
  </si>
  <si>
    <t>Įgyvendinti projektą „Erdvė talentams“</t>
  </si>
  <si>
    <t>Panevėžio miesto savivaldybės administracija Projekto vadovas Gintaras Lebedevas</t>
  </si>
  <si>
    <t>Įgyvendinti projektą „Visos dienos mokyklos erdvės sukūrimas Panevėžio miesto ikimokyklinio ugdymo mokyklose,  II etapas“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</si>
  <si>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</si>
  <si>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</si>
  <si>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</si>
  <si>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Panevėžio miesto savivaldybės administracija Projekto koordinatorė Eda Vaičiūnė</t>
  </si>
  <si>
    <t>0;</t>
  </si>
  <si>
    <t>Įgyvendinti projektą „Ugdymo priemonės mokykloms“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</si>
  <si>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</si>
  <si>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</si>
  <si>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</si>
  <si>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</si>
  <si>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</si>
  <si>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</si>
  <si>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</si>
  <si>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</si>
  <si>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</si>
  <si>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</si>
  <si>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bs grąžinamos ES lėšos</t>
  </si>
  <si>
    <t>Projekto vadovas Andrius Gailiūnas</t>
  </si>
  <si>
    <t>Projektas užbaigtas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</si>
  <si>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</si>
  <si>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</si>
  <si>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</si>
  <si>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</si>
  <si>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</si>
  <si>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>0;8</t>
  </si>
  <si>
    <t xml:space="preserve"> Įgyvendinti projektą „Mokyklų aprūpinimas gamtos ir technologinių mokslų priemonėmis“</t>
  </si>
  <si>
    <t xml:space="preserve"> </t>
  </si>
  <si>
    <t xml:space="preserve">išbr., užbaigtas </t>
  </si>
  <si>
    <t>0;7</t>
  </si>
  <si>
    <r>
      <t xml:space="preserve"> Įgyvendinti projektą „Neformaliojo švietimo infrastruktūros tobulinimas“</t>
    </r>
    <r>
      <rPr>
        <sz val="11"/>
        <color rgb="FFFF0000"/>
        <rFont val="Times New Roman"/>
        <family val="1"/>
        <charset val="186"/>
      </rPr>
      <t xml:space="preserve"> užbaigtas, joi nebėra 02 programoje</t>
    </r>
  </si>
  <si>
    <t>paslėpti projektą</t>
  </si>
  <si>
    <t>Modernizuota įstaigos infrastruktūra</t>
  </si>
  <si>
    <t>Projekto vadovas Gintaras Lebedevas</t>
  </si>
  <si>
    <t xml:space="preserve">panaikinti arba </t>
  </si>
  <si>
    <t>Įgyvendinti projektą „Regos centro „Linelis“  pastato vidaus patalpų  ir ugdymo aplinkos modernizavimas“</t>
  </si>
  <si>
    <t>Modernizuotas objektas</t>
  </si>
  <si>
    <t xml:space="preserve">Projektas užbaigtas 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</si>
  <si>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</si>
  <si>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</si>
  <si>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</si>
  <si>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</si>
  <si>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</si>
  <si>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</si>
  <si>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</si>
  <si>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</si>
  <si>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</si>
  <si>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</si>
  <si>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</si>
  <si>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</si>
  <si>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</si>
  <si>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</si>
  <si>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</si>
  <si>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</si>
  <si>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</si>
  <si>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</si>
  <si>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</si>
  <si>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</si>
  <si>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</si>
  <si>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</si>
  <si>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>Panevėžio miesto savivaldybės administracija  Projekto vadovas Darius Linkonas</t>
  </si>
  <si>
    <t>6.3.1.</t>
  </si>
  <si>
    <t>Įgyvendinti projektą "Panevėžio miesto autobusų stoties prieigų urbanizuotos teritorijos konversija į žaliąją erdvę ir reikalingos susisiekimo infrastruktūros modernizavimas"</t>
  </si>
  <si>
    <t>Įgyvendinti projektą "Plėtoti žaliąją infrastruktūrą Panevėžio miesto urbanizuotoje teritorijoje"</t>
  </si>
  <si>
    <t>Sukurta rekreacinė erdvė</t>
  </si>
  <si>
    <t>Panevėžio miesto savivaldybės administracija Projekto vadovas Marius Garbauskas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</si>
  <si>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</si>
  <si>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</si>
  <si>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</si>
  <si>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Įgyvendinti projektą "Molainių filtracijos laukų ir šalia esančių teritorijų konversija, pritaikant daugiatiksliam naudojimui"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</si>
  <si>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</si>
  <si>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</si>
  <si>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</si>
  <si>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</si>
  <si>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</si>
  <si>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>kv.m.</t>
  </si>
  <si>
    <t xml:space="preserve">Sutvarkyta teritorija </t>
  </si>
  <si>
    <t>Projekto vadovė Ieva Skiotienė</t>
  </si>
  <si>
    <t>Įgyvendinti projektą „Kraštovaizdžio formavimas ir ekologinės būklės gerinimas Panevėžio mieste“</t>
  </si>
  <si>
    <t>0;5</t>
  </si>
  <si>
    <r>
      <t xml:space="preserve"> Įgyvendinti projektą „Erdvės žmonėms“</t>
    </r>
    <r>
      <rPr>
        <sz val="11"/>
        <color rgb="FFFF0000"/>
        <rFont val="Times New Roman"/>
        <family val="1"/>
        <charset val="186"/>
      </rPr>
      <t xml:space="preserve"> Projektas užbaigtas, nebėra 02 programoje</t>
    </r>
  </si>
  <si>
    <t>Projekto vadovė Dalia Gurskienė</t>
  </si>
  <si>
    <t xml:space="preserve"> Įgyvendinti projektą „Transformacija iš apleistų erdvių į išpuoselėtas“</t>
  </si>
  <si>
    <t>Projekto vadovė Vita Bubliauskaitė</t>
  </si>
  <si>
    <t xml:space="preserve"> Įgyvendinti projektą „Laisvės aikštės ir jos prieigų sutvarkymas“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</si>
  <si>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</si>
  <si>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</si>
  <si>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</si>
  <si>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</si>
  <si>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</si>
  <si>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</si>
  <si>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</si>
  <si>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</si>
  <si>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</si>
  <si>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>Projektas užbaigtas 2023</t>
  </si>
  <si>
    <t xml:space="preserve"> Įgyvendinti projektą „Panevėžio senvagės teritorijos kompleksinis sutvarkymas“</t>
  </si>
  <si>
    <t>Sukurtos rekreacinės erdvės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</si>
  <si>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</si>
  <si>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</si>
  <si>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</si>
  <si>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</si>
  <si>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Panevėžio miesto savivaldybės administracija Projekto vadovas Mindaugas Šagamogas</t>
  </si>
  <si>
    <t>6.2.1.</t>
  </si>
  <si>
    <t>Įgyvendinti projektą "Skatinti rūšiuojamąji atliekų surinkimą Panevėžio mieste"</t>
  </si>
  <si>
    <t>Projektas užbaigtas 2024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</si>
  <si>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</si>
  <si>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</si>
  <si>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</si>
  <si>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</si>
  <si>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</si>
  <si>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>6.1.1.</t>
  </si>
  <si>
    <t xml:space="preserve"> Įgyvendinti projektą "Europos vertybės, aplinkosauga ir atsinaujinantys energijos šaltiniai"</t>
  </si>
  <si>
    <t xml:space="preserve"> m. </t>
  </si>
  <si>
    <t>Projekto vadovas Arvydas Šatas</t>
  </si>
  <si>
    <t xml:space="preserve"> Įgyvendinti projektą „Panevėžio miesto gatvių apšvietimo modernizavimas“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</si>
  <si>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</si>
  <si>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</si>
  <si>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</si>
  <si>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</si>
  <si>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</si>
  <si>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</si>
  <si>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</si>
  <si>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Projektas įgyvendintas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</si>
  <si>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</si>
  <si>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</si>
  <si>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</si>
  <si>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</si>
  <si>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</si>
  <si>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</si>
  <si>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</si>
  <si>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</si>
  <si>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Įgyvendinti projektą "Klaipėdos g. –Nemuno g. rekonstravimas, užtikrinant eismo saugumą ir pašalinant juodąją dėmę"</t>
  </si>
  <si>
    <t>Modernizuotų šviesoforinių sankryžų skaičius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</si>
  <si>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</si>
  <si>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</si>
  <si>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</si>
  <si>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</si>
  <si>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5.1.1.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</si>
  <si>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</si>
  <si>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</si>
  <si>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Dviračių arba pėsčiųjų ir / ar dviračių tako Smėlynės g. (nuo J. Basanavičiaus iki S. Kerbedžio g.) modernizavimas integruojant į bendrą bevariklio transporto tinklą</t>
  </si>
  <si>
    <t>Panevėžio miesto savivaldybės administracija  Projekto vadovė Rasa Augustinaitė</t>
  </si>
  <si>
    <t>0; 19</t>
  </si>
  <si>
    <t>Dviračių arba pėsčiųjų ir / ar dviračių tako Pušaloto g. (nuo geležinkelio pervažos iki miesto ribos) modernizavimas integruojant į bendrą bevariklio transporto tinklą</t>
  </si>
  <si>
    <t>Panevėžio miesto savivaldybės administracija   Projekto vadovas Dalius Vadluga</t>
  </si>
  <si>
    <t>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</si>
  <si>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</si>
  <si>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Dviračių arba pėsčiųjų ir / ar dviračių tako Ramygalos g. (nuo Nemuno g. iki miesto ribos) modernizavimas integruojant į bendrą bevariklio transporto tinklą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</si>
  <si>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</si>
  <si>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</si>
  <si>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</si>
  <si>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</si>
  <si>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</si>
  <si>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</si>
  <si>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</si>
  <si>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</si>
  <si>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</si>
  <si>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</si>
  <si>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</si>
  <si>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</si>
  <si>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t>Panevėžio miesto savivaldybės administracija  Projekto vadovas Jokūbas Leipus</t>
  </si>
  <si>
    <t>4.1.1.</t>
  </si>
  <si>
    <t>Bauhauzas – žalesnė Europa</t>
  </si>
  <si>
    <t>vnt..</t>
  </si>
  <si>
    <t>Tarptautinių  renginių skaičius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</si>
  <si>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</si>
  <si>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</si>
  <si>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</si>
  <si>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</si>
  <si>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</si>
  <si>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</si>
  <si>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</si>
  <si>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</si>
  <si>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</si>
  <si>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</si>
  <si>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</si>
  <si>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</si>
  <si>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</si>
  <si>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</si>
  <si>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>Įgyvendinti projektą „Sportas visiems“</t>
  </si>
  <si>
    <t xml:space="preserve">Įgyvendinti projektą „Bendruomenė ir aplinka“ </t>
  </si>
  <si>
    <r>
      <t xml:space="preserve">Prisidėti prie BIVP (Bendruomenės inicijuota vietos plėtra) strategijos įgyvendinimo </t>
    </r>
    <r>
      <rPr>
        <sz val="11"/>
        <color rgb="FFFF0000"/>
        <rFont val="Times New Roman"/>
        <family val="1"/>
        <charset val="186"/>
      </rPr>
      <t>NETURI BŪTI</t>
    </r>
  </si>
  <si>
    <t xml:space="preserve"> Įgyvendinti projektą „Tiltas“ </t>
  </si>
  <si>
    <t>Pagerintų / modernizuotų paslaugų skaičius</t>
  </si>
  <si>
    <t>Projekto vadovė Asta Puodžiūnienė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</si>
  <si>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</si>
  <si>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</si>
  <si>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</si>
  <si>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</si>
  <si>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</si>
  <si>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</si>
  <si>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</si>
  <si>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</si>
  <si>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Įrengti socialiniai būstai</t>
  </si>
  <si>
    <t>Panevėžio miesto savivaldybės administracija Projekto vadovė Simona Sargautienė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</si>
  <si>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</si>
  <si>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</si>
  <si>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</si>
  <si>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</si>
  <si>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</si>
  <si>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</si>
  <si>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</si>
  <si>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t>VBN</t>
  </si>
  <si>
    <t>Panevėžio miesto savivaldybės administracija  Projekto vadovė Nijolė Janėnienė</t>
  </si>
  <si>
    <t xml:space="preserve"> 288724610</t>
  </si>
  <si>
    <t>3.1.2</t>
  </si>
  <si>
    <t xml:space="preserve">Įgyvendinti projektą "Paslaugos užsieniečiams Panevėžyje: nuo informacijos iki įsitraukimo" </t>
  </si>
  <si>
    <t>Panevėžio miesto savivaldybės administracija Projekto vadovas Tomas Tamošiūnas</t>
  </si>
  <si>
    <t>Įgyvendinti projektą „Priedangų infrastruktūros plėtra Panevėžio mieste“</t>
  </si>
  <si>
    <t>Panevėžio miesto savivaldybės administracija  Projekto vadovas Donatas Mickevičius</t>
  </si>
  <si>
    <t>Įgyvendinti projektą „Kolektyvinės apsaugos statinių aprūpinimas būtinųjų priemonių atsargomis Panevėžio mieste“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</si>
  <si>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</si>
  <si>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</si>
  <si>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</si>
  <si>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</si>
  <si>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</si>
  <si>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</si>
  <si>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</si>
  <si>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</si>
  <si>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t>Projekto koordinatorė Diana Semčišinienė</t>
  </si>
  <si>
    <r>
      <t xml:space="preserve"> </t>
    </r>
    <r>
      <rPr>
        <sz val="10"/>
        <rFont val="Times New Roman"/>
        <family val="1"/>
        <charset val="186"/>
      </rPr>
      <t>288724610</t>
    </r>
  </si>
  <si>
    <t>Socialinių dirbtuvių įkūrimas Panevėžyje</t>
  </si>
  <si>
    <t>Panevėžio miesto savivaldybės administracija Projekto koordinatorė Violeta Petraitienė, Projekto koordinatorė Vera Petraitienė</t>
  </si>
  <si>
    <t>0; 9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</si>
  <si>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</si>
  <si>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</si>
  <si>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</si>
  <si>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>Projekto koordinatorė Nijolė Janėnienė</t>
  </si>
  <si>
    <t>Įgyvendinti projektą „Pabėgėlių iš Ukrainos priėmimas ir ankstyva integracija“</t>
  </si>
  <si>
    <t>Projekto dalyvių skaičius</t>
  </si>
  <si>
    <t xml:space="preserve"> Įgyvendinti projektą „Kūrybos užuovėja“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</si>
  <si>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</si>
  <si>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</si>
  <si>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</si>
  <si>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</si>
  <si>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</si>
  <si>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r>
      <t xml:space="preserve"> Įgyvendinti projektą „Panevėžio bendruomeniniai šeimos namai“ </t>
    </r>
    <r>
      <rPr>
        <sz val="11"/>
        <color rgb="FFFF0000"/>
        <rFont val="Times New Roman"/>
        <family val="1"/>
        <charset val="186"/>
      </rPr>
      <t xml:space="preserve"> UŽBAIGTAs, nebėra 02 programoje</t>
    </r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</si>
  <si>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</si>
  <si>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</si>
  <si>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</si>
  <si>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</si>
  <si>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</si>
  <si>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</si>
  <si>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</si>
  <si>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</si>
  <si>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</si>
  <si>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</si>
  <si>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Panevėžio miesto savivaldybės administracija  Projekto vadovė Indrė Juodikė</t>
  </si>
  <si>
    <t>0, 15</t>
  </si>
  <si>
    <t>Įgyvendinti projektą „Saugūs vandenyje"</t>
  </si>
  <si>
    <t>Įrengta sporto bazė</t>
  </si>
  <si>
    <t>Įgyvendinti projektą „Pripučiamo futbolo maniežo įrengimas Beržų g. 37, Panevėžys“</t>
  </si>
  <si>
    <t>Rekonstruota sporto bazė</t>
  </si>
  <si>
    <t>Panevėžio miesto savivaldybės administracija Projekto vadovas Tadas Stanikūnas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</si>
  <si>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</si>
  <si>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</si>
  <si>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</si>
  <si>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Rekonstruotos sporto bazės / nauji sporto objektai</t>
  </si>
  <si>
    <t xml:space="preserve">Sporto ir viešosios  aktyvaus laisvalaikio infrastruktūros  daugiafunkciškumo  plėtojimas ir pritaikymas nustatytiems kokybės standartams </t>
  </si>
  <si>
    <t>Projekto vadovas Mindaugas Burba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</si>
  <si>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</si>
  <si>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</si>
  <si>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</si>
  <si>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</si>
  <si>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</si>
  <si>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</si>
  <si>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0, 9</t>
  </si>
  <si>
    <t>Įgyvendinti projektą "Sveikatos centro sudėtyje teikiamų sveikatos priežiūros paslaugų infrastruktūros modernizavimas Panevėžio mieste"</t>
  </si>
  <si>
    <t xml:space="preserve">Įgyvendinti projektą" Kokybiškų visuomenės sveikatos paslaugų prieinamumo gerinimas Panevėžio mieste" </t>
  </si>
  <si>
    <t>Įrengtas ilgalaikės priežiūros dienos centras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</si>
  <si>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</si>
  <si>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</si>
  <si>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t>Paslaugas gavusių asmenų skaičius</t>
  </si>
  <si>
    <t>Projekto vadovė Raimonda Juodviršienė</t>
  </si>
  <si>
    <t xml:space="preserve"> Įgyvendinti projektą „Priemonių, gerinančių ambulatorinių  sveikatos paslaugų prieinamumą tuberkulioze sergantiems asmenims, įgyvendinimas Panevėžio mieste“ </t>
  </si>
  <si>
    <t>Projekto koordinatorius Mindaugas Burba</t>
  </si>
  <si>
    <t>Įstaigų, dalyvaujančių projekte gerinant teikiamų paslaugų kokybę, skaičius</t>
  </si>
  <si>
    <t xml:space="preserve"> Įgyvendinti projektą „Pirminės sveikatos priežiūros veiklos efektyvumo didinimas“</t>
  </si>
  <si>
    <t>Projekto koordinatorė Dalia Lauruškienė</t>
  </si>
  <si>
    <t xml:space="preserve"> Įgyvendinti projektą „Sveikos gyvensenos skatinimas Panevėžio mieste“ 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</si>
  <si>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</si>
  <si>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</si>
  <si>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</si>
  <si>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</si>
  <si>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</si>
  <si>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</si>
  <si>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 xml:space="preserve">Įgyvendinti projektą "Kultūros vertybių ir paveldo puoselėjimas Europoje" </t>
  </si>
  <si>
    <t>Įgyvendinti projektą „Susigrąžinta istorija"</t>
  </si>
  <si>
    <t>0;6</t>
  </si>
  <si>
    <r>
      <t xml:space="preserve"> Įgyvendinti projektą „Istorinio ir kultūrinio paveldo sklaida tarp kaimyninių šalių pasitelkiant inovacijas muziejuose“ ,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</si>
  <si>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r>
      <t xml:space="preserve"> Įgyvendinti projektą „Tarpvalstybinė lojalumo programa kultūrai  ir  turizmui skatinti“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</si>
  <si>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t xml:space="preserve">Kultūros įstaigų veiklos modernizavimas (aktualinimas), siekiant didesnės gyventojų įtraukties  </t>
  </si>
  <si>
    <t>Projekto vadovas Kęstutis Tamošiūnas</t>
  </si>
  <si>
    <t>Įgyvendinti projektą „Panevėžio kultūros centro pastato, Kranto g. 28, Panevėžyje, atnaujinimas“</t>
  </si>
  <si>
    <t>Panevėžio miesato savivaldybės administracija  Projekto vadovė Vita Bubliauskaitė</t>
  </si>
  <si>
    <t>Įgyvendinti projektą „Stasio Eidrigevičiaus menų centro rekonstrukcija pritaikant teikti naujas paslaugas“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</si>
  <si>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</si>
  <si>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</si>
  <si>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</si>
  <si>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</si>
  <si>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</si>
  <si>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</si>
  <si>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</si>
  <si>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</si>
  <si>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</si>
  <si>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"+"</t>
  </si>
  <si>
    <t>Rekonstruotas kultūros objektas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</si>
  <si>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</si>
  <si>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</si>
  <si>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</si>
  <si>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</si>
  <si>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</si>
  <si>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</si>
  <si>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</si>
  <si>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</si>
  <si>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</si>
  <si>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 xml:space="preserve"> INVESTICIJŲ PROJEKTŲ PROGRAMOS (NR. 02)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</si>
  <si>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</si>
  <si>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</si>
  <si>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</si>
  <si>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t>1.6.2. Savivaldybės aplinkos apsaugos rėmimo specialiosios programos lėšų likutis (SBAAL)</t>
  </si>
  <si>
    <r>
      <t>iš jų: 1.6.1. Ankstesnių metų lėšų likutis</t>
    </r>
    <r>
      <rPr>
        <b/>
        <sz val="10"/>
        <rFont val="Times New Roman"/>
        <family val="1"/>
        <charset val="186"/>
      </rPr>
      <t xml:space="preserve"> (L)</t>
    </r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</si>
  <si>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</si>
  <si>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</si>
  <si>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</si>
  <si>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</si>
  <si>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</si>
  <si>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</si>
  <si>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</si>
  <si>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</si>
  <si>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</si>
  <si>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</si>
  <si>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</si>
  <si>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</si>
  <si>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</si>
  <si>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1.SAVIVALDYBĖS BIUDŽETAS (įskaitant skolintas lėšas)</t>
  </si>
  <si>
    <t xml:space="preserve">Finansavimo šaltiniai </t>
  </si>
  <si>
    <t xml:space="preserve">Panevėžio funkcinės zonos plėtros strategijos sukūrimas ir įgyvendinimas, įtraukiant kitus regionus/ ir / ar šalis </t>
  </si>
  <si>
    <t xml:space="preserve">Sukurta Panevėžio funkcinės zonos plėtros strategija </t>
  </si>
  <si>
    <t>2.2.4.</t>
  </si>
  <si>
    <t>Naujų neužstatytų teritorijų planavimas ir vystymas investicinio potencialo stiprinimui</t>
  </si>
  <si>
    <t>Ha</t>
  </si>
  <si>
    <t>Įrengta ir išvystyta LEZ ar pramonės parko teritorija šalia geležinkelio krovinių regioninio terminalo, plotas</t>
  </si>
  <si>
    <t>Suplanuotų teritorijų vystymas ir įvykdyti projektai, skaičius</t>
  </si>
  <si>
    <t>Pasiūlytos ir prijungtos, suplanuotos naujos teritorijos, plotas</t>
  </si>
  <si>
    <t>Parengta galimybių studija, skaičius</t>
  </si>
  <si>
    <t>2.2.3.</t>
  </si>
  <si>
    <t>Miesto teritorijos plėtra</t>
  </si>
  <si>
    <t>Prijungtos gretimos gyvenvietės bei teritorijos Šiaulių kryptimi nuo miesto ribos iki „Rail Baltica“ magistralės</t>
  </si>
  <si>
    <t>Parengtų miesto teritorijos plėtros galimybių studijų, skaičius</t>
  </si>
  <si>
    <t>2.2.2.</t>
  </si>
  <si>
    <t>„Rail Baltica“ projekto ir miesto urbanistinės sistemos sąsajų sukūrimas</t>
  </si>
  <si>
    <t>Parengta tarptautinio keleivių stoties galimybių studija dėl atšakos ašyje „Rail Baltica“ Panevėžio mieste, skaičius</t>
  </si>
  <si>
    <t>Parengta urbanistinės plėtros galimybių studija „Panevėžys Connect“</t>
  </si>
  <si>
    <t>2.2.1.</t>
  </si>
  <si>
    <t>Funkcinių zonų plėtra (Panevėžio funkcinės zonos plėtros strategijos sukūrimas ir įgyvendinimas, įtraukiant kitus regionus ir/ar šalis)</t>
  </si>
  <si>
    <t>Parengtų tvarios miesto urbanistinės plėtros projektų ir studijų (vizijų), kurių objektas yra Panevėžio konkurencingumas nacionaliniu mastu, skaičius</t>
  </si>
  <si>
    <t xml:space="preserve">Įgyvendinti valstybinės ir regioninės svarbos projektus </t>
  </si>
  <si>
    <t>+</t>
  </si>
  <si>
    <t>Modernizuota GIS, atnaujinta Arc GIS programinė įranga</t>
  </si>
  <si>
    <t>2.1.4</t>
  </si>
  <si>
    <t>Programinės įrangos atnaujinimas, ARC GIS prenumerata</t>
  </si>
  <si>
    <t>atnaujinta</t>
  </si>
  <si>
    <t>Atnaujinti duomenys</t>
  </si>
  <si>
    <t>Duomenų atnaujinimas</t>
  </si>
  <si>
    <t>Vnt/metus</t>
  </si>
  <si>
    <t>Bendrojo plano monitoringas</t>
  </si>
  <si>
    <t>Vnt./metus</t>
  </si>
  <si>
    <t>Parengti kadastrinių matavimų planai</t>
  </si>
  <si>
    <t>Žemės sklypų kadastriniai matavimai</t>
  </si>
  <si>
    <t>Įregistruoti žemės sklypai.</t>
  </si>
  <si>
    <t>Žemės sklypų vertinimas, žemės sklypų įregistravimas VĮ Registrų centre, notaro paslaugų apmokėjimas</t>
  </si>
  <si>
    <t>Parengti žemės sklypų formavimo ir pertvarkymo projektai</t>
  </si>
  <si>
    <t>Žemės sklypų formavimo ir pertvarkymo projektų parengimas</t>
  </si>
  <si>
    <t>Parengti teritorijų planavimo dokumentai</t>
  </si>
  <si>
    <t>Teritorijų planavimo dokumentų parengimas, keitimas, koregavimas.</t>
  </si>
  <si>
    <t xml:space="preserve">Panevėžio miesto bendrojo plano keitimas/koregavimas. </t>
  </si>
  <si>
    <t>Darnus teritorijų planavimas ir vystymas</t>
  </si>
  <si>
    <t>Paskatų sistemos sukūrimas esamiems apleistiems sklypams įveiklinti</t>
  </si>
  <si>
    <t xml:space="preserve">Sukurta  paskatų sistema	</t>
  </si>
  <si>
    <t>2.1.3</t>
  </si>
  <si>
    <t>Pramoninių teritorijų konversijos projektų vykdymas</t>
  </si>
  <si>
    <t>Įgyvendintų pramoninių teritorijų konversijos projektų skaičius</t>
  </si>
  <si>
    <t>Atlikti kultūros paveldo tyrimai</t>
  </si>
  <si>
    <t xml:space="preserve">Nekilnojamojo kultūros paveldo objektų tyrimai.  </t>
  </si>
  <si>
    <t>Tvarkomų kultūros paveldo objektų skaičius</t>
  </si>
  <si>
    <t xml:space="preserve">Nekilnojamojo kultūros paveldo objektų tvarkyba </t>
  </si>
  <si>
    <t>Kultūros paveldo objektų sklaida (renginiai, leidiniai, bukletai ir pan.)</t>
  </si>
  <si>
    <t>Nekilnojamojo kultūros paveldo objektų sklaida.</t>
  </si>
  <si>
    <t>Parengtų apskaitos dokumentų skaičius</t>
  </si>
  <si>
    <t>Nekilnojamojo kultūros paveldo objektų dokumentacijos parengimas (Vertinimo aktai, teritorijos ribų planai, ikonografinė medžiaga)</t>
  </si>
  <si>
    <t>Suorganizuoti posėdžiai</t>
  </si>
  <si>
    <t>Nekilnojamojo kultūros paveldo vertinimo tarybos veikla (posėdžiai)</t>
  </si>
  <si>
    <t>Paženklintų kultūros paveldo objektų skaičius</t>
  </si>
  <si>
    <t xml:space="preserve">Nekilnojamojo kultūros paveldo objektų ženklinimas. </t>
  </si>
  <si>
    <t>Nekilnojamųjų kultūros paveldo objektų apskaita, tvarkyba, ženklinimas, sklaida</t>
  </si>
  <si>
    <t>Km</t>
  </si>
  <si>
    <t>Atnaujintos modernizuotos infrastruktūros ilgis</t>
  </si>
  <si>
    <t>Statybos leidimų skaičius miesto centrinėje dalyje</t>
  </si>
  <si>
    <t>Taikant konversiją rekonstruotų pastatų arba naujoms veikloms pritaikytų rekonstruotų pastatų skaičius</t>
  </si>
  <si>
    <t>Apleistų sklypų ir pastatų skaičiaus pokytis</t>
  </si>
  <si>
    <t>Veiklai pritaikytų kultūros paveldo objektų skaičius</t>
  </si>
  <si>
    <t xml:space="preserve"> Skatinti miesto plėtrą ir tvarią transformaciją </t>
  </si>
  <si>
    <t xml:space="preserve">Miesto želdynų ir želdinių būklės stebėsenos planas
</t>
  </si>
  <si>
    <t>Želdinių būklės stebėsenos plano parengimas, žalinimo plano ir kitų planų parengimas</t>
  </si>
  <si>
    <t>Sukurtos želdynų apsaugos priemonės</t>
  </si>
  <si>
    <t>Sodmenų, reikalingų želdynų ir želdinių tvarkymo, želdynų kūrimo ir želdinių veisimo darbams atlikti, einamojo ir perspektyvinio poreikio planavimas</t>
  </si>
  <si>
    <t>Miesto teritorijoje esančių želdinių ir želdynų inventorizacija</t>
  </si>
  <si>
    <t>1.1.3</t>
  </si>
  <si>
    <t>Želdinių inventorizacija.</t>
  </si>
  <si>
    <t>Miesto želdynų ir želdinių teritorijose esančių želdynų ir želdinių būklės stebėsena, priežiūra ir apsauga</t>
  </si>
  <si>
    <t>Panevėžio m. savivaldybės daugiabučio pastato techninis projektas (savivaldybės reikmėms)</t>
  </si>
  <si>
    <t>kv. km</t>
  </si>
  <si>
    <t>Atnaujintas 3D modelis</t>
  </si>
  <si>
    <t xml:space="preserve">3D  modelio atnaujinimas (tęstinis projektas) </t>
  </si>
  <si>
    <t>Dekoratyviniai elementai</t>
  </si>
  <si>
    <t>Vėliavos, puošybos elementų ir kitų dekoratyvinių daiktų įsigijimui, informacinės lentos ir jų priežiūra</t>
  </si>
  <si>
    <t>Kūrybinės dirbtuvės, suorganizuotas gražiausiai tvarkomos aplinkos konkursas</t>
  </si>
  <si>
    <t>Panevėžio miesto įvaizdžio gerinimas. (Kūrybinių dirbtuvių ir kitų iniciatyvų, darbų apmokėjimas ir premijavimas, renginių organizavimas ir kitos išlaidos. Gražiausiai tvarkomos aplinkos konkurso organizavimas).</t>
  </si>
  <si>
    <t>Įgyvendintų projektų skaičius</t>
  </si>
  <si>
    <t>Viešųjų erdvių pritaikymas įvairioms socialinėms grupėms</t>
  </si>
  <si>
    <t>Žaliųjų jungčių sukūrimas</t>
  </si>
  <si>
    <t>Sutvarkytų miesto erdvių plotas</t>
  </si>
  <si>
    <t>Parengtų projektų skaičius</t>
  </si>
  <si>
    <t>Įgyvendintų eko sistemą stiprinančių projektų skaičius</t>
  </si>
  <si>
    <t>Suformuotų erdvių skaičius</t>
  </si>
  <si>
    <t xml:space="preserve">Patobulinti miesto erdvių ir objektų kokybę, jų priežiūrą </t>
  </si>
  <si>
    <t>Žalumo indeksas</t>
  </si>
  <si>
    <t xml:space="preserve">TIKSLŲ, UŽDAVINIŲ, PRIEMONIŲ IR PAPRIEMONIŲ, IŠLAIDŲ IR VERTINIMO KRITERIJŲ SUVESTINĖ          </t>
  </si>
  <si>
    <t xml:space="preserve">URBANISTINĖS PLĖTROS PROGRAMOS (Nr.03)                                                                                             
</t>
  </si>
  <si>
    <r>
      <t xml:space="preserve">1.6.2. Savivaldybės aplinkos apsaugos rėmimo specialiosios programos lėšų likutis </t>
    </r>
    <r>
      <rPr>
        <b/>
        <sz val="10"/>
        <rFont val="Times New Roman"/>
        <family val="1"/>
        <charset val="186"/>
      </rPr>
      <t>(SBAAL)</t>
    </r>
  </si>
  <si>
    <r>
      <t xml:space="preserve">iš jų: 1.6.1. Ankstesnių metų lėšų likutis </t>
    </r>
    <r>
      <rPr>
        <b/>
        <sz val="10"/>
        <rFont val="Times New Roman"/>
        <family val="1"/>
        <charset val="186"/>
      </rPr>
      <t>(L)</t>
    </r>
  </si>
  <si>
    <t>1.6. Ankstesnių metų lėšų likučiai</t>
  </si>
  <si>
    <r>
      <t xml:space="preserve">1.3.1 Pajamos už prekes ir paslaugas </t>
    </r>
    <r>
      <rPr>
        <b/>
        <sz val="10"/>
        <rFont val="Times New Roman"/>
        <family val="1"/>
        <charset val="186"/>
      </rPr>
      <t>(SP)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</si>
  <si>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</si>
  <si>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 xml:space="preserve"> iš jo: 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</si>
  <si>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SP</t>
  </si>
  <si>
    <t>Įsigyti, rekonstruoti ir remontuoti Savivaldybės ir socialinį būstą bei kitas gyvenamąsias patalpas (socialinėms paslaugoms teikti)</t>
  </si>
  <si>
    <t xml:space="preserve">Nupirkta butų </t>
  </si>
  <si>
    <t xml:space="preserve">Asmenų, aprūpintų gyvenamuoju plotu dėl Savivaldybės ir socialinio būsto fondo bei kito būsto metinio padidėjimo, skaičius </t>
  </si>
  <si>
    <t>21</t>
  </si>
  <si>
    <t>1.2.9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</si>
  <si>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</si>
  <si>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(vandentiekio- nuotekų) tinklai </t>
  </si>
  <si>
    <t>1.2.8</t>
  </si>
  <si>
    <t>tūkst.eur</t>
  </si>
  <si>
    <t>Savivaldybės valdomų įmonių proporcingai valdomų akcijų skaičiui gauta dotacija turtui įsigyti (PRATC, PE, UAB Aukštaitijos vandenys...) Aukštaitijos siaurasis geležinkelis, Panevėžio gatvės įstatinis kapitalas didinamas</t>
  </si>
  <si>
    <t xml:space="preserve">Finansinis turtas </t>
  </si>
  <si>
    <t xml:space="preserve">Savivaldybės valdomų įmonių ir įstaigų skaičius </t>
  </si>
  <si>
    <t>1.2.7</t>
  </si>
  <si>
    <t>Skirti lėšų išlaidoms už atnaujinamų  namų (negyvenamųjų patalpų) dalį, priklausančią Savivaldybei nuosavybės teise, padengti</t>
  </si>
  <si>
    <t>Proc. / metus</t>
  </si>
  <si>
    <t>1.2.6</t>
  </si>
  <si>
    <t>Padengti Savivaldybės neišnuomotų  negyvenamųjų patalpų išlaikymo ir priežiūros išlaidas</t>
  </si>
  <si>
    <t>Padengtos Savivaldybės neišnuomotų  negyvenamųjų patalpų išlaikymo ir priežiūros išlaidos</t>
  </si>
  <si>
    <t>1.2.5</t>
  </si>
  <si>
    <t>Įsigyti, rekonstruoti ir remontuoti Savivaldybės nekilnojamąjį turtą (išskyrus gyvenamąsias patalpas), vidaus ir lauko inžinerinius tinklus ir įrenginius</t>
  </si>
  <si>
    <t>Vnt. / metus</t>
  </si>
  <si>
    <t>Įsigytas nekilnojmasis turtas (išskyrus gyvenamąsias patalpas)</t>
  </si>
  <si>
    <t>Suremontuotų  negyvenamųjų patalpų skaičius</t>
  </si>
  <si>
    <t>1.2.4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</si>
  <si>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</si>
  <si>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</si>
  <si>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1.2.3</t>
  </si>
  <si>
    <t>Padengti Savivaldybės neišnuomotų  gyvenamųjų patalpų išlaikymo ir priežiūros išlaidas</t>
  </si>
  <si>
    <t>Padengtos Savivaldybės neišnuomotų  gyvenamųjų patalpų išlaikymo ir priežiūros išlaidos</t>
  </si>
  <si>
    <t>1.2.2</t>
  </si>
  <si>
    <t>Atlikti  gyvenamųjų   patalpų remontą ir rekonstrukciją, vidaus ir lauko inžinerinių tinklų ir įrenginių remontą</t>
  </si>
  <si>
    <t>Suremontuotų gyvenamųjų patalpų  skaičius</t>
  </si>
  <si>
    <t>1.2.1</t>
  </si>
  <si>
    <t>Laukiančiųjų socialinio būsto eilėje aprūpinimas būstu</t>
  </si>
  <si>
    <t xml:space="preserve"> Tinkamai naudoti, saugoti, prižiūrėti, remontuoti ir eksploatuoti Savivaldybės turtą</t>
  </si>
  <si>
    <t>Savivaldybės nekilnojamojo turto valdymo strategijos parengimas ir įgyvendinimas</t>
  </si>
  <si>
    <t>Parengta Savivaldybės nekilnojamojo turto valdymo strategija</t>
  </si>
  <si>
    <t>Nekilnojamojo turto (išskyrus gyvenamąsias patalpas) teisinė registracija, kadastriniai matavimai, turto vertinimas, inventorizacija, privatizuojamų objektų vertinimas ir patalpų paskirties keitimas</t>
  </si>
  <si>
    <t>Turto vertinimo ataskaitos</t>
  </si>
  <si>
    <t xml:space="preserve">Teisiškai įregistruotų objektų skaičius </t>
  </si>
  <si>
    <t>Gyvenamųjų patalpų kadastriniai matavimai ir teisinė registracija, objektų paruošimas pardavimui, turto vertinimas</t>
  </si>
  <si>
    <t xml:space="preserve">Pagerinti savivaldybės veiklos valdymą </t>
  </si>
  <si>
    <t>Paten kinamai, gerai, labai gerai</t>
  </si>
  <si>
    <t xml:space="preserve">Stiprinti vietos savivaldą ir vykdyti efektyvų miesto įmonių ir įstaigų valdymą </t>
  </si>
  <si>
    <t xml:space="preserve">SAVIVALDYBĖS TURTO VALDYMO PROGRAMOS (NR.06)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</si>
  <si>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</si>
  <si>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</si>
  <si>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</si>
  <si>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t>1.6.1. Ankstesnių metų lėšų likutis (L)</t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</si>
  <si>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</si>
  <si>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t>Iš viso programai:</t>
  </si>
  <si>
    <t>Iš viso tikslui:</t>
  </si>
  <si>
    <t>Iš viso uždaviniui:</t>
  </si>
  <si>
    <t xml:space="preserve">SB </t>
  </si>
  <si>
    <t>vnt</t>
  </si>
  <si>
    <t>Atlikti projektavimo ir remonto darbai</t>
  </si>
  <si>
    <t>19</t>
  </si>
  <si>
    <t>Lopšelio darželio "Draugystė" I korpuso patalpų įrengimas švietimo pagalbos specialistams</t>
  </si>
  <si>
    <t>30</t>
  </si>
  <si>
    <t>Panevėžio Elenos Mezginaitės viešosios bibliotekos filialo Šiaurinės bibliotekos, esančios Pušaloto g. 55, Panevėžyje, remonto darbai</t>
  </si>
  <si>
    <t>29</t>
  </si>
  <si>
    <t>3.2.4.</t>
  </si>
  <si>
    <t>Panevėžio Raimundo Sargūno sporto bendrabučio stogo remonto darbai</t>
  </si>
  <si>
    <t>28</t>
  </si>
  <si>
    <t>Atlikti remonto darbai</t>
  </si>
  <si>
    <t>Mokslo, pagalbinio ūkio paskirties pastatų ir kitų inžinerinių statinių Trumpoji g. 1, Panevėžyje, griovimo darbai</t>
  </si>
  <si>
    <t>27</t>
  </si>
  <si>
    <t>Pastato Smėlynės g. 2B, Panevėžyje, dalies patalpų paprastojo remonto darbai</t>
  </si>
  <si>
    <t>26</t>
  </si>
  <si>
    <t>Mokslo paskirties pastato (Un. Nr. 2793-0006-2012) dalies patalpų Smėlynės g. 29, paprastasis remontas</t>
  </si>
  <si>
    <t>25</t>
  </si>
  <si>
    <t>„Futbolo aikštės Smėlynės g. 2B, Panevėžyje, remonto  darbai”</t>
  </si>
  <si>
    <t>24</t>
  </si>
  <si>
    <t>Ūkio ir eksplotavimo skyrius</t>
  </si>
  <si>
    <t>20</t>
  </si>
  <si>
    <t>Pastato Laisvės a. 20, Panevėžys, dalies patalpų remontas</t>
  </si>
  <si>
    <t>23</t>
  </si>
  <si>
    <t>Panevėžio muzikinio teatro vandentiekio ir nuotekų šalinimo projekto parengimas ir remonto darbai</t>
  </si>
  <si>
    <t>Panevėžio kultūros centro rūmų krovimo rampos, pagrindinės salės lauko durų, atraminių sienelių ir laiptų remonto darbai</t>
  </si>
  <si>
    <t>Iškeltos skulptūros</t>
  </si>
  <si>
    <t>Skulptūrų iš Senvagės ir Laisvės a. prieigų perkėlimas</t>
  </si>
  <si>
    <t>18</t>
  </si>
  <si>
    <t>Moksleivių namų ir atviro jaunimo centro langų keitimas, Parko g. 79</t>
  </si>
  <si>
    <t>17</t>
  </si>
  <si>
    <t>Suremontuotos vidaus patalpos</t>
  </si>
  <si>
    <t>7</t>
  </si>
  <si>
    <t>Panevėžio miesto "Vilties" progimnazijos dalies patalpų remontas</t>
  </si>
  <si>
    <t>Panevėžio  gimnazijos "Aušra", dalies patalpų remonto darbai, keičiant patalpų paskirtį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</si>
  <si>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</si>
  <si>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</si>
  <si>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</t>
  </si>
  <si>
    <t>Panevėžio Raimundo Sargūno sporto gimnazijos teritorijoje, Liepų al. 2, Panevėžio m., naujos universalios sporto salės statyba</t>
  </si>
  <si>
    <t>Sumontuotos signalizacijos bendro ugdymo įstaigose</t>
  </si>
  <si>
    <t>Signalizacijų įvedimas bendrojo ugdymo mokyklose</t>
  </si>
  <si>
    <t>Atlikti projektavimo ir rangos darbai</t>
  </si>
  <si>
    <t>Atlikti techniniai projektai</t>
  </si>
  <si>
    <t>Projektavimo darbai</t>
  </si>
  <si>
    <r>
      <t>Statybos sky</t>
    </r>
    <r>
      <rPr>
        <sz val="10"/>
        <rFont val="Times New Roman"/>
        <family val="1"/>
        <charset val="186"/>
      </rPr>
      <t>rius</t>
    </r>
  </si>
  <si>
    <t xml:space="preserve">Mokslo paskirties pastato dalies, Beržų g. 37, Panevėžyje, kapitalinio remonto darbai </t>
  </si>
  <si>
    <t>Atlikti remonto darbai Savivaldybei priklausančiuose statiniuose</t>
  </si>
  <si>
    <t>Statybos skyrius;                                     Teritorijų planavimo ir architektūros skyrius</t>
  </si>
  <si>
    <t>19; 14</t>
  </si>
  <si>
    <t>Savivaldybei priklausančių pastatų ir inžinerinių statinių rekonstravimas, atnaujinimas (modernizavimas)  ir remontas</t>
  </si>
  <si>
    <t>Turto, sukurto įgyvendinant projektus finansuojamus iš ES lėšų, draudimas</t>
  </si>
  <si>
    <t>Apdrausti objektai</t>
  </si>
  <si>
    <t>3.2.3.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</si>
  <si>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</si>
  <si>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</si>
  <si>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</si>
  <si>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</si>
  <si>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</si>
  <si>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</si>
  <si>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</si>
  <si>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</si>
  <si>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</si>
  <si>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</si>
  <si>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</si>
  <si>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</si>
  <si>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</si>
  <si>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</si>
  <si>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</si>
  <si>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</si>
  <si>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</si>
  <si>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</si>
  <si>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</si>
  <si>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</si>
  <si>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</si>
  <si>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</si>
  <si>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km / metus</t>
  </si>
  <si>
    <t>Atnaujintų šaligatvių skaičius</t>
  </si>
  <si>
    <t>Daugiabučių gyvenamųjų namų teritorijose esančių šaligatvių remontas</t>
  </si>
  <si>
    <t>Atnaujintų automobilių aikštelių skaičius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</si>
  <si>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</si>
  <si>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</si>
  <si>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</si>
  <si>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Kapitališkai suremontuotų tiltų skaičius</t>
  </si>
  <si>
    <t>Atliktų tiltų ir kitos infrastruktūros  remonto ar rekonstrukcijos skaičius</t>
  </si>
  <si>
    <t xml:space="preserve">Tilto per Nevėžį Nemuno gatvėje, Panevėžio mieste kapitalinis remontas 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</si>
  <si>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</si>
  <si>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</si>
  <si>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</si>
  <si>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</si>
  <si>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</si>
  <si>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</si>
  <si>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</si>
  <si>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</si>
  <si>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</si>
  <si>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</si>
  <si>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</si>
  <si>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</si>
  <si>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</si>
  <si>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</si>
  <si>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</si>
  <si>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</si>
  <si>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Kapitališkai suremontuota gatvė</t>
  </si>
  <si>
    <t>Pušaloto g. atkarpos (nuo S. Kerbedžio g. Pušaloto g., Nemuno g. J. Janonio g. žiedinės sankryžos iki geležinkelio pervažos) kapitalinis remontas</t>
  </si>
  <si>
    <t>Atlikti Lėkiškio gatvės projektavimo ir rekonstrukcijos darbai</t>
  </si>
  <si>
    <t>Lėkiškio g. rekonstrukcijos darbai</t>
  </si>
  <si>
    <t>Atliktas Ramygalos g. dalies, ties sklypu Nr. 4400-1182-6805, kapitalinis remontas</t>
  </si>
  <si>
    <t>Ramygalos gatvės, įrengiant šviesoforinę sankryžą, kapitalinis remontas</t>
  </si>
  <si>
    <t>Miesto užtvankų priežiūra ir remontas</t>
  </si>
  <si>
    <t>Panevėžio miesto užtvankų remontas, priežiūra</t>
  </si>
  <si>
    <t>Naujai įrengta įvaža į ikimokyklinio ugdymo įstaigą</t>
  </si>
  <si>
    <t>Įvažiavimas/išvažiavimas į Dariaus ir Girėno g. 41, Panevėžio mieste nauja statyba</t>
  </si>
  <si>
    <t>Įrengtas naujas vidaus kelias (įvaža)</t>
  </si>
  <si>
    <t>Pramonės g. kapitalinis remontas, įrengiant privažiavimą prie Pramonės g. Nr. 7</t>
  </si>
  <si>
    <t>22</t>
  </si>
  <si>
    <t>Įrengtas šviesoforų postas</t>
  </si>
  <si>
    <t>3.1.1.</t>
  </si>
  <si>
    <t>Ramygalos g. kapitalinis remontas, įrengiant šviesoforų postą ties Ramygalos g. Nr. 202</t>
  </si>
  <si>
    <t>8</t>
  </si>
  <si>
    <t xml:space="preserve">Kėdainių g.  naujo vidaus kelio (įvažos) įrengimas </t>
  </si>
  <si>
    <t xml:space="preserve"> Prižiūrimas viadukas</t>
  </si>
  <si>
    <t>Prižūrimi tiltai</t>
  </si>
  <si>
    <t>Panevėžio miesto tiltų ir viaduko remontas, priežiūra</t>
  </si>
  <si>
    <t>Prižiūrėtos Panevėžio miesto gatvės</t>
  </si>
  <si>
    <t>Panevėžio miesto gatvių su asfalto danga priežiūra</t>
  </si>
  <si>
    <t>Naujai įrengta aikštelė</t>
  </si>
  <si>
    <t>Kraštovaizdžio formavimas ir ekologinės būklės gerinimas Kniaudiškių parke (Molainių g. 3. Automobilių stovėjimo aikštelė).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</si>
  <si>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</si>
  <si>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</si>
  <si>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</si>
  <si>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</si>
  <si>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</si>
  <si>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</si>
  <si>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>Kapitališkai suremontuotos Žvaigždžių g. su asfalto danga ilgis</t>
  </si>
  <si>
    <t>Atlikti kadastriniai matavimai, patvirtinta statybos užbaigimo deklaracija</t>
  </si>
  <si>
    <t xml:space="preserve">Žvaigždžių gatvės dalies (nuo Kniaudiškių g. iki J. Zikaro g.) kapitalinis remontas  </t>
  </si>
  <si>
    <t>Atlikti naujos statybos darbai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</si>
  <si>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</si>
  <si>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VKĮ</t>
  </si>
  <si>
    <t>Kapitališkai suremontuotos Rėklių g. su žvyro danga ilgis</t>
  </si>
  <si>
    <t xml:space="preserve">Rėklių gatvės kapitalinis remontas  </t>
  </si>
  <si>
    <t>Kapitališkai suremontuotos Matininkų g. su žvyro danga ilgis</t>
  </si>
  <si>
    <t>Kapitališkai suremontuotų gatvių su žvyro danga ilgis  (nuo Kazio Naruševičiaus g. 16 iki Panevėžio miesto ribos)</t>
  </si>
  <si>
    <t>Kazio Naruševičiaus gatvės dalies (nuo Kazio Naruševičiaus g. 16 iki Panevėžio miesto ribos) kapitalinis remontas</t>
  </si>
  <si>
    <t>Kapitališkai suremontuotos Bendrijų g. su žvyro danga ilgis</t>
  </si>
  <si>
    <t xml:space="preserve">Bendrijų gatvės kapitalinis remontas  </t>
  </si>
  <si>
    <t>Atnaujintų gatvių su asfalto danga ilgis</t>
  </si>
  <si>
    <t>Statybos skyrius ; Miesto infrastruktūros skyrius</t>
  </si>
  <si>
    <t>Vietinės reikšmės kelių ir gatvių su asfalto danga atnaujinimas</t>
  </si>
  <si>
    <t>Rekonstruotų vietinės reikšmės kelių ir gatvių su žvyro danga ilgis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</si>
  <si>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</si>
  <si>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</si>
  <si>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</si>
  <si>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</si>
  <si>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7; 19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</si>
  <si>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</si>
  <si>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</si>
  <si>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</si>
  <si>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</si>
  <si>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</si>
  <si>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</si>
  <si>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</si>
  <si>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 xml:space="preserve">vnt.  </t>
  </si>
  <si>
    <t>Bendrojo naudojimo patalpų pritaikymas minim.priedangų reikalavimams</t>
  </si>
  <si>
    <t>2.2.4</t>
  </si>
  <si>
    <t>Panevėžio miesto daugiabučių namų patalpų pritaikymo minimaliems priedangų reikalavimams konkursas</t>
  </si>
  <si>
    <t>m</t>
  </si>
  <si>
    <t>Išvalyta upės vaga</t>
  </si>
  <si>
    <t>2.2.3</t>
  </si>
  <si>
    <t>Nevėžio upės valymas (prie Vakarinės g.)</t>
  </si>
  <si>
    <t xml:space="preserve">      vnt.</t>
  </si>
  <si>
    <t>Medžių genėjimo darbai (prie gatvių, daugiabučių pastatų. Medžių priežiūros paslaugos bus vykdytos pagal poreikį ir išduotus leidimus kirsti, pašalinti, intensyviai genėti saugotinus želdinius).</t>
  </si>
  <si>
    <t>Persodinti medžiai</t>
  </si>
  <si>
    <t>Didelių matmenų medžių persodinimo paslaugos, naujų želdinių  įveisimas, priežiūra, tvarkymas</t>
  </si>
  <si>
    <t>ha</t>
  </si>
  <si>
    <t>Skaičiuojama nuo gatvių ir statinių stogų ploto</t>
  </si>
  <si>
    <t xml:space="preserve">Mokestis už lietaus nuotekas   </t>
  </si>
  <si>
    <t>Papuošta miesto eglė ir Laisvės aikštė, kartą per metus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</si>
  <si>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</si>
  <si>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</si>
  <si>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</si>
  <si>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</si>
  <si>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</si>
  <si>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</si>
  <si>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</si>
  <si>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</si>
  <si>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</si>
  <si>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</si>
  <si>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</si>
  <si>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</si>
  <si>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</si>
  <si>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</si>
  <si>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</si>
  <si>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</si>
  <si>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</si>
  <si>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Biologinių (maisto) atliekų surinkimo priemonėms įsigyti</t>
  </si>
  <si>
    <t>Atliktas pagal  konteinerių poreikį su antžeminių konteinerių remontu</t>
  </si>
  <si>
    <t>2.2.2</t>
  </si>
  <si>
    <t>Antžeminių atliekų surinkimo konteinerių aikštelių remontas</t>
  </si>
  <si>
    <t>Atlikti nenumatyti miesto infrastruktūros darbai, paslaugos</t>
  </si>
  <si>
    <t>Miesto infrastruktūros skyrius, Statybos skyrius</t>
  </si>
  <si>
    <t>7;   19</t>
  </si>
  <si>
    <t>Nenumatytos išlaidos</t>
  </si>
  <si>
    <t>Įsigyti tekstilės atliekų surinkimo konteinerius</t>
  </si>
  <si>
    <t xml:space="preserve">Sterilizuoti bešeimininkių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</si>
  <si>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</si>
  <si>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</si>
  <si>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</si>
  <si>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</si>
  <si>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</si>
  <si>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</si>
  <si>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</si>
  <si>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</si>
  <si>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</si>
  <si>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</si>
  <si>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</si>
  <si>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</si>
  <si>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</si>
  <si>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</si>
  <si>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</si>
  <si>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</si>
  <si>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</si>
  <si>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</si>
  <si>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</si>
  <si>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</si>
  <si>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</si>
  <si>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</si>
  <si>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</si>
  <si>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</si>
  <si>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</si>
  <si>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Taikomų gyventojų įtraukties instrumentų skaičius</t>
  </si>
  <si>
    <t>2.2.1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</si>
  <si>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</si>
  <si>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</si>
  <si>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</si>
  <si>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</si>
  <si>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kompl.</t>
  </si>
  <si>
    <t>Atlikta namų ūkių (būstų) šildymo įrenginių inventorizacija</t>
  </si>
  <si>
    <t xml:space="preserve">Savivaldybės viešųjų pastatų bei miesto įmonių / organizacijų modernizavimas, taikant energijos išteklių panaudojimo efektyvumo didinimo priemones </t>
  </si>
  <si>
    <t>  Naujų modernizuotų viešųjų pastatų skaičius</t>
  </si>
  <si>
    <t>Įgyvendintas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</si>
  <si>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</si>
  <si>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</si>
  <si>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</si>
  <si>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Daugiabučių namų modernizavimo skatinimas ir plėtra, taikant kompleksines energetinio efektyvumo didinimo priemones</t>
  </si>
  <si>
    <t>Kompleksiškai renovuotų daugiabučių namų skaičius</t>
  </si>
  <si>
    <t>2.1.1.</t>
  </si>
  <si>
    <t>Vieta šalies mastu</t>
  </si>
  <si>
    <t>Savivaldybės darnios energetikos plėtros pažanga</t>
  </si>
  <si>
    <t>Paskatinti energijos taupymą, atsinaujinančių ir alternatyvių energijos išteklių naudojimą</t>
  </si>
  <si>
    <t>„Rail Baltica“ transporto mazgo integravimas į Panevėžio miesto transporto tinklą</t>
  </si>
  <si>
    <t>Naujų maršrutų skaičius</t>
  </si>
  <si>
    <t>Statybos skyrius, Miesto infrastruktūros skyrius</t>
  </si>
  <si>
    <t>7;19</t>
  </si>
  <si>
    <t>1.5.2</t>
  </si>
  <si>
    <t>Naujai įsteigta stotis</t>
  </si>
  <si>
    <t>Savivaldybės administracija</t>
  </si>
  <si>
    <t>Naujos stoties įsteigimas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</si>
  <si>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</si>
  <si>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</si>
  <si>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Savivaldybės administracija, Statybos skyrius</t>
  </si>
  <si>
    <t>1.5.1</t>
  </si>
  <si>
    <r>
      <t>Naujos autobusų stoties įsteigimas,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</si>
  <si>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</si>
  <si>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Mažai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</si>
  <si>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</si>
  <si>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</t>
  </si>
  <si>
    <t>Atliktas viešojo transporto maršrutinio tinklo optimizavimas (maršrutų skaičius)</t>
  </si>
  <si>
    <t>1.4.1</t>
  </si>
  <si>
    <t>84</t>
  </si>
  <si>
    <t>Keleivių pasitenkinimas viešojo transporto paslaugomis</t>
  </si>
  <si>
    <t>Vietinio susisiekimo bendrų maršrutų su kitomis savivaldybėmis skaičius</t>
  </si>
  <si>
    <t>Keleivių naudojimosi viešojo transporto paslaugomis pokytis</t>
  </si>
  <si>
    <r>
      <t>Padidinti naudojimosi viešuoju transportu mastą</t>
    </r>
    <r>
      <rPr>
        <sz val="10"/>
        <rFont val="Times New Roman"/>
        <family val="1"/>
        <charset val="186"/>
      </rPr>
      <t xml:space="preserve"> </t>
    </r>
  </si>
  <si>
    <t xml:space="preserve">Elektromobilių įkrovimo prieigų tinklo plėtra </t>
  </si>
  <si>
    <t>Elektromobilių viešųjų įkrovimo prieigų skaičius</t>
  </si>
  <si>
    <t>1.3.1</t>
  </si>
  <si>
    <t>Mažos taršos zonų skaičius</t>
  </si>
  <si>
    <r>
      <t>Pasiekti skirtingų transporto būdų darną miesto sistemoje</t>
    </r>
    <r>
      <rPr>
        <sz val="10"/>
        <rFont val="Times New Roman"/>
        <family val="1"/>
        <charset val="186"/>
      </rPr>
      <t xml:space="preserve"> </t>
    </r>
  </si>
  <si>
    <t>Eismo intensyvumo miesto centre ir gyvenamuosiuose kvartaluose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</si>
  <si>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</si>
  <si>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</si>
  <si>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</si>
  <si>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</si>
  <si>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Atnaujinta rekonstruota sankryža</t>
  </si>
  <si>
    <t>Smėlynės g., Marijonų g., Senamiesčio g. sankryžos rekonstravimo darbai</t>
  </si>
  <si>
    <t>Atnaujinti suremontuoti šviesoforų postai</t>
  </si>
  <si>
    <t>Šviesoforo postų remonto darbai</t>
  </si>
  <si>
    <t>Horizontaliai paženklintos, paženklinimu atnaujintos gatvės</t>
  </si>
  <si>
    <t>Miesto gatvių horizontalusis ženklinimas</t>
  </si>
  <si>
    <t>Kelio ženklų, užtvarų ir kitų eismo saugumo gerinimo priemonių įrengimas ir priežiūra</t>
  </si>
  <si>
    <t>Miesto gatvių vertikalusis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</si>
  <si>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</si>
  <si>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</si>
  <si>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</si>
  <si>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</si>
  <si>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Sankryžų ir perėjų įrengimas, modernizavimas ir saugaus eismo užtikrinimas</t>
  </si>
  <si>
    <t>Rekonstruotų sankryžų į žiedines skaičius</t>
  </si>
  <si>
    <t>Įskaitinių eismo įvykių skaičius</t>
  </si>
  <si>
    <t>Padidinti eismo saugumą</t>
  </si>
  <si>
    <t>Kapitališkai suremontuotas šaligatvis</t>
  </si>
  <si>
    <t>Panevėžio miesto Pievų gatvės dalies (nuo Rožių iki Rėklių g. ) kapitalinio remonto projektas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</si>
  <si>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</si>
  <si>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</si>
  <si>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Naujų įrengtų dviračių ir pėsčiųjų takų ilgis</t>
  </si>
  <si>
    <t>Dviračių ir pėsčiųjų takų ilgis (šalia gatvių)metų pab.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</si>
  <si>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</si>
  <si>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</si>
  <si>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Netaršaus mikrotransporto priemonių skaičius bendrame transporto sraute</t>
  </si>
  <si>
    <t>asm./metus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</si>
  <si>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</si>
  <si>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</si>
  <si>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</si>
  <si>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</si>
  <si>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</si>
  <si>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</si>
  <si>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2025 METŲ VEIKLOS PLANO             
MIESTO INFRASTRUKTŪROS OBJEKTŲ PLĖTROS, MODERNIZAVIMO IR PRIEŽIŪROS  PROGRAMOS (NR. 10)</t>
  </si>
  <si>
    <r>
      <t>1.6.1. Ankstesnių metų lėšų likutis (</t>
    </r>
    <r>
      <rPr>
        <b/>
        <sz val="10"/>
        <rFont val="Times New Roman"/>
        <family val="1"/>
        <charset val="186"/>
      </rPr>
      <t>L</t>
    </r>
    <r>
      <rPr>
        <sz val="10"/>
        <rFont val="Times New Roman"/>
        <family val="1"/>
        <charset val="186"/>
      </rPr>
      <t>)</t>
    </r>
  </si>
  <si>
    <r>
      <t>Profesinio mokymo ir aukštojo mokslo įstaigų išteklių, reikalingų</t>
    </r>
    <r>
      <rPr>
        <i/>
        <sz val="10"/>
        <rFont val="Times New Roman"/>
        <family val="1"/>
        <charset val="186"/>
      </rPr>
      <t xml:space="preserve"> Pramonė 4.0</t>
    </r>
    <r>
      <rPr>
        <sz val="10"/>
        <rFont val="Times New Roman"/>
        <family val="1"/>
        <charset val="186"/>
      </rPr>
      <t xml:space="preserve"> srities specialistams rengti, vystymas</t>
    </r>
  </si>
  <si>
    <r>
      <t xml:space="preserve">Besimokančių studentų ir mokinių skaičius mokymo programose, susijusiose su </t>
    </r>
    <r>
      <rPr>
        <i/>
        <sz val="10"/>
        <rFont val="Times New Roman"/>
        <family val="1"/>
        <charset val="186"/>
      </rPr>
      <t>Pramonės 4.0</t>
    </r>
    <r>
      <rPr>
        <sz val="10"/>
        <rFont val="Times New Roman"/>
        <family val="1"/>
        <charset val="186"/>
      </rPr>
      <t xml:space="preserve"> sritimi, kurių praktinio mokymo metu ne mažiau kaip 50 proc. laiko naudojama nauja (ne senesnė nei 10 m. įranga) įranga, dalis </t>
    </r>
  </si>
  <si>
    <r>
      <t xml:space="preserve">Praktinio mokymo dirbtuvės, pritaikytos </t>
    </r>
    <r>
      <rPr>
        <i/>
        <sz val="10"/>
        <rFont val="Times New Roman"/>
        <family val="1"/>
        <charset val="186"/>
      </rPr>
      <t>Pramonės 4.0</t>
    </r>
    <r>
      <rPr>
        <sz val="10"/>
        <rFont val="Times New Roman"/>
        <family val="1"/>
        <charset val="186"/>
      </rPr>
      <t xml:space="preserve"> profesiniam ugdymui</t>
    </r>
  </si>
  <si>
    <r>
      <t xml:space="preserve">Profesinio mokymo ir aukštojo mokslo įstaigų išteklių, reikalingų </t>
    </r>
    <r>
      <rPr>
        <b/>
        <i/>
        <sz val="10"/>
        <rFont val="Times New Roman"/>
        <family val="1"/>
        <charset val="186"/>
      </rPr>
      <t>Pramonė 4.0</t>
    </r>
    <r>
      <rPr>
        <b/>
        <sz val="10"/>
        <rFont val="Times New Roman"/>
        <family val="1"/>
        <charset val="186"/>
      </rPr>
      <t xml:space="preserve"> srities specialistams rengti, vystymas</t>
    </r>
  </si>
  <si>
    <t xml:space="preserve">Kryptingos profesinio orientavimo sistemos bendradarbiaujant Panevėžio miesto bendrojo ugdymo, profesinio mokymo ir aukštojo mokslo įstaigoms bei verslo įmonėms sukūrimas ir įgyvendinimas </t>
  </si>
  <si>
    <t xml:space="preserve"> Naujų miesto lygmens profesinio orientavimo priemonių skaičius</t>
  </si>
  <si>
    <t>Profesijos patarėjų etatų skaičius</t>
  </si>
  <si>
    <t>proc. nuo visų absolventų</t>
  </si>
  <si>
    <t>Pirmą kartą po studijų baigimo pagal specialybę įsidarbinę Panevėžio profesinio rengimo centro, Panevėžio kolegijos ir KTU fakulteto absolventai</t>
  </si>
  <si>
    <r>
      <t>Paskatinti aukštojo mokslo ir profesinio mokymo įstaigų teikiamų paslaugų atitiktį trumpalaikėms ir ilgalaikėms darbo rinkos poreikių prognozėms</t>
    </r>
    <r>
      <rPr>
        <sz val="10"/>
        <rFont val="Times New Roman"/>
        <family val="1"/>
        <charset val="186"/>
      </rPr>
      <t xml:space="preserve"> </t>
    </r>
  </si>
  <si>
    <t>Profesinio mokymo įstaigų mokinių skaičius, tenkantis 1 tūkst. gyventojų</t>
  </si>
  <si>
    <t>Universitetų ir kolegijų studentų skaičius, tenkantis 1 tūkst. gyventojų</t>
  </si>
  <si>
    <t>Užimtų gyventojų pagal profesijų grupes, išskyrus nekvalifikuotus darbininkus, dalis</t>
  </si>
  <si>
    <t xml:space="preserve">Didinti kvalifikuotų darbuotojų pasiūlą </t>
  </si>
  <si>
    <t>Ikimokyklinio ugdymo įstaigų, kuriose atnaujintos virtuvės patalpos arba įrengta kondicionavimo sistema, skaičius</t>
  </si>
  <si>
    <t>Švietimo skyrius, vedėjo pavaduotojas Dainius Šipelis</t>
  </si>
  <si>
    <t>Ikimokyklinio ugdymo įstaigų infrastruktūros bazės atnaujinimas (kondicionavimo sistemų įrengimas ir virtuvių remontas)</t>
  </si>
  <si>
    <t xml:space="preserve">Vaikų iš socialinę riziką patiriančių šeimų skaičius </t>
  </si>
  <si>
    <t>Švietimo skyrius, vyriausioji specialistė Jolita Glemžienė</t>
  </si>
  <si>
    <t>Ankstyvojo ugdymo užtikrinimas vaikams iš socialinę riziką patiriančių šeimų</t>
  </si>
  <si>
    <t>Antrųjų mokytojų pareigybių skaičius</t>
  </si>
  <si>
    <t>Mokymo priemonės specialiųjų ugdymosi poreikių mokiniams skaičius</t>
  </si>
  <si>
    <t>Mokytojų padėjėjų pareigybių skaičius</t>
  </si>
  <si>
    <t>Švietimo skyrius, vyriausioji specialistė Aušra Gabrėnienė</t>
  </si>
  <si>
    <t>Įtraukaus švietimo įgyvendinimas</t>
  </si>
  <si>
    <t>Nešiojamų kompiuterių ar kitos skaitmeninės įrangos skaičius</t>
  </si>
  <si>
    <t xml:space="preserve">8000
</t>
  </si>
  <si>
    <t>Skaitmeninių priemonių, licencijų ir įrangos skaičius</t>
  </si>
  <si>
    <t xml:space="preserve">Švietimo skyrius, vyriausioji švietimo vadybos specialistė Karolina Miganovičienė </t>
  </si>
  <si>
    <t>Skaitmeninių kompetencijų plėtojimo programos įgyvendinimo priemonių plano finansavimas</t>
  </si>
  <si>
    <t>Švietimo pažangos planas</t>
  </si>
  <si>
    <t>Švietimo skyrius, vedėja Silvija Sėrikovienė</t>
  </si>
  <si>
    <t>Švietimo pažangos plano parengimas</t>
  </si>
  <si>
    <t>Švietimo skyrius, vyriausioji specialistė Simona Vizbarienė</t>
  </si>
  <si>
    <t>Centralizuotos buhalterijos įgyvendinimas</t>
  </si>
  <si>
    <t>Dalyvaujančių projekte mokyklų skaičius</t>
  </si>
  <si>
    <t>Projekto „Kokybės krepšelis“ finansavimas</t>
  </si>
  <si>
    <r>
      <t xml:space="preserve">Finansuotų neformaliojo suaugusiųjų švietimo ir tęstinio mokymosi programų </t>
    </r>
    <r>
      <rPr>
        <b/>
        <sz val="10"/>
        <rFont val="Times New Roman"/>
        <family val="1"/>
        <charset val="186"/>
      </rPr>
      <t>projektų</t>
    </r>
    <r>
      <rPr>
        <sz val="10"/>
        <rFont val="Times New Roman"/>
        <family val="1"/>
        <charset val="186"/>
      </rPr>
      <t xml:space="preserve"> skaičius</t>
    </r>
  </si>
  <si>
    <t>Neformaliojo suaugusiųjų švietimo ir tęstinio mokymosi programos projektų konkurso organizavimas</t>
  </si>
  <si>
    <t>Neformaliojo vaikų švietimo mokyklų   išorinis auditas</t>
  </si>
  <si>
    <t>Švietimo skyrius, vyriausioji specialistė Vilma Bartašienė</t>
  </si>
  <si>
    <t>Neformaliojo vaikų švietimo mokyklų išorinio audito vykdymas</t>
  </si>
  <si>
    <t>Apdovanotųjų skaičius</t>
  </si>
  <si>
    <t>Fotografijų konkurso organizavimas</t>
  </si>
  <si>
    <t>Miesto pirmokų skaičius</t>
  </si>
  <si>
    <t>Mokyklų aprūpinimas priemonėmis, skirtoms šventėms organizuoti</t>
  </si>
  <si>
    <t>Ikimokyklinio ugdymo - 29, 
bendrojo ugdymo - 13
neformaliojo vaikų švietimo - 4, iš viso: 46</t>
  </si>
  <si>
    <t>Apdraustų švietimo įstaigų skaičius</t>
  </si>
  <si>
    <t>Švietimo skyrius, vyriausioji mokymo priemonių specialistė Irma Zaveckienė</t>
  </si>
  <si>
    <t xml:space="preserve">Švietimo įstaigų turto draudimas ir apsaugos </t>
  </si>
  <si>
    <t>Apdovanotų mokyklų skaičius</t>
  </si>
  <si>
    <t xml:space="preserve">Mokyklų edukacinių erdvių konkurso organizavimas </t>
  </si>
  <si>
    <t>100/ 216</t>
  </si>
  <si>
    <t>Gabių ir motyvuotų mokinių, dalyvavusių papildomo mokymo projektų veiklose, skaičius
 "Gabių mokinių ir didelį mokymosi potencialą turinčių mokinių ugdymo programoje" dalyvavusių mokinių skaičius</t>
  </si>
  <si>
    <t>Švietimo skyrius, vyriausioji specialistė Izolda Pakalnienė</t>
  </si>
  <si>
    <t xml:space="preserve">Gabių ir motyvuotų mokinių papildomo mokymo programos projektų konkurso ir "Gabių ir didelį mokymosi potencialų turinčių mokinių ugdymo programos" įgyvendinimo orgavizavimas </t>
  </si>
  <si>
    <t>Mokinių tarptautinių mainų skatinimo projektų finansavimas (mokinių, dalyvaujančių  tarptautinių mainų skatinimo projektuose, skaičius)</t>
  </si>
  <si>
    <t xml:space="preserve">Mokinių tarptautinių mainų skatinimo projektų finansavimas </t>
  </si>
  <si>
    <t>Trūkstamų specialybių pedagogų pritraukimo į miesto švietimo įstaigas ir mokytojų perkvalifikavimo programos dalyvių skaičius (finansinę paramą gavusių pedagogų skaičius per metus)</t>
  </si>
  <si>
    <t>Švietimo skyrius, vyriausioji specialistė Eda Vaičiūnė</t>
  </si>
  <si>
    <t xml:space="preserve">Trūkstamų specialybių pedagogų pritraukimo į miesto švietimo įstaigas ir mokytojų perkvalifikavimo 2024-2027 m. programos įgyvendinimas </t>
  </si>
  <si>
    <t>Geriausiai išlaikiusių valstybinius brandos egzaminus abiturientų pagerbimo organizuotų švenčių skaičius</t>
  </si>
  <si>
    <t xml:space="preserve">Geriausiai išlaikiusių valstybinius brandos egzaminus abiturientų pagerbimo šventės organizavimas </t>
  </si>
  <si>
    <t>Įteiktų ,,Metų mokytojo“ ir "Jaunojo mokytojo" premijų skaičius</t>
  </si>
  <si>
    <t xml:space="preserve">,,Metų mokytojo“ ir „Jauno mokytojo" nominacijų ir premijų skyrimas švietimo darbuotojams </t>
  </si>
  <si>
    <t>Asmenų, kuriems skirtos Petro Būtėno premijos, skaičius</t>
  </si>
  <si>
    <t xml:space="preserve">Petro Būtėno premijos skyrimas </t>
  </si>
  <si>
    <t>Suorganizuotų mokinių nuvežimų į olimpiadas, konkursus, varžybas ir kitus renginius skaičius</t>
  </si>
  <si>
    <t xml:space="preserve">Transporto skyrimas mokiniams nuvežti į olimpiadas, konkursus, varžybas </t>
  </si>
  <si>
    <t>Suorganizuotų konkursų, olimpiadų, varžybų, festivalių ir kitų renginių  miesto mokiniams skaičius</t>
  </si>
  <si>
    <t>Konkursų, olimpiadų, varžybų, festivalių miesto mokiniams organizavimas</t>
  </si>
  <si>
    <t>Finansuotų mokslo dalinio finansavimo programos projektų skaičius</t>
  </si>
  <si>
    <t>Švietimo skyrius, vedėjos pavaduotojas Dainius Šipelis</t>
  </si>
  <si>
    <t>Mokslo dalinio finansavimo programos projektų konkurso organizavimas</t>
  </si>
  <si>
    <t>Tarptautinės mokytojų dienos minėjimo organizavimas, renginių skaičius</t>
  </si>
  <si>
    <t>Tarptautinės mokytojų dienos minėjimo organizavimas</t>
  </si>
  <si>
    <t>Mokinių pasiekusių geriausių rezultatų (paskatintų mokinių, dalyvavusių miesto, šalies ir tarptautinių olimpiadose, konkursuose) skaičius</t>
  </si>
  <si>
    <t>Mokinių pasiekusių geriausių rezultatų dalykinėse olimpiadose, konkursuose ir kituose renginiuose skatinimas</t>
  </si>
  <si>
    <t>Mokinių, dalyvavusių vaikų vasaros stovyklų projektų veiklose, skaičius</t>
  </si>
  <si>
    <t>Švietimo skyrius, vyriausioji priešmokyklinio ir pradinio ugdymo specialistė  Ieva Četkauskienė</t>
  </si>
  <si>
    <t>Vaikų vasaros stovyklų programos projektų konkurso organizavimas</t>
  </si>
  <si>
    <t>Kolektyvų dalyvavusių regiono ir respublikinėse meno šventėse skaičius</t>
  </si>
  <si>
    <t>Kolektyvų dalyvavimo regiono ir respublikinėse meno šventėse finansavimas</t>
  </si>
  <si>
    <t>Mokinių ir jaunimo, dalyvavusių vaikų ir jaunimo meninės veiklos projektų veiklose, skaičius</t>
  </si>
  <si>
    <t xml:space="preserve">Vaikų ir jaunimo meninės veiklos programos projektų konkurso organizavimas </t>
  </si>
  <si>
    <t>Mokyklinės dokumentacijos priemonių skaičius</t>
  </si>
  <si>
    <t>Mokyklinės dokumentacijos įsigijimas iš Švietimo, mokslo ir sporto ministerijos</t>
  </si>
  <si>
    <t xml:space="preserve">Švietimo, kultūros, sporto ir kitų renginių bei projektų įgyvendinimas </t>
  </si>
  <si>
    <t>vnt. / metus</t>
  </si>
  <si>
    <t>Įgyvendintų švietimo įstaigų infrastruktūros modernizavimo projektų skaičius</t>
  </si>
  <si>
    <t xml:space="preserve">Užtikrinti sveiką, saugią emocinę ir fizinę aplinką  švietimo  įstaigose </t>
  </si>
  <si>
    <t>ML</t>
  </si>
  <si>
    <t>Neformaliojo vaikų švietimo savivaldybės lygmens akredituotų  programų skaičius</t>
  </si>
  <si>
    <t>Neformaliojo vaikų švietimo savivaldybės lygmens programose dalyvaujančių mokinių skaičius</t>
  </si>
  <si>
    <t xml:space="preserve"> Neformaliojo vaikų švietimo tikslinio finansavimo įgyvendinimas </t>
  </si>
  <si>
    <t>Vykdomų NVŠ ir FŠPU (išskyrus ikimokyklinį ugdymą) programų, atliepiančių miesto prioritetus, dalis per metus</t>
  </si>
  <si>
    <t xml:space="preserve">Neformaliojo ugdymo dermės užtikrinimas </t>
  </si>
  <si>
    <t xml:space="preserve">K. Paltaroko gimnazijos ugdymo programų įgyvendinimas </t>
  </si>
  <si>
    <t>VBSR</t>
  </si>
  <si>
    <t xml:space="preserve">Bendrojo ugdymo mokyklų išlaikymas ir programų įgyvendinimas </t>
  </si>
  <si>
    <t>Pedagogų perkvalifikavimo programos plėtojimas ir įgyvendinimas (pedagogų, įgijusių gretutinę specialybę, dalis)</t>
  </si>
  <si>
    <t>100</t>
  </si>
  <si>
    <t>Mokytojų, dalyvavusių profesinių ir dalykinių kompetencijų tobulinimo mokymuose pagal atnaujintų BP reikalavimus, dalis</t>
  </si>
  <si>
    <t>1</t>
  </si>
  <si>
    <t>Parengtas ir įgyvendinamas savivaldybės veiksmų ir priemonių planas, skirtas pasiruošti atnaujintų BP diegimui</t>
  </si>
  <si>
    <t>Parengta ir įgyvendinama mokyklų skaitmenizavimo programa</t>
  </si>
  <si>
    <t>61,8</t>
  </si>
  <si>
    <t>Mokytojų, turinčių viso etato darbo krūvį, dalis</t>
  </si>
  <si>
    <t>Mokinių ugdymosi pasiekimų gerinimas diegiant kokybės krepšelį (dalyvaujančių projekte mokyklų skaičius)</t>
  </si>
  <si>
    <t>820</t>
  </si>
  <si>
    <t>Bendrojo ugdymo mokyklose dirbančių pedagogų skaičius</t>
  </si>
  <si>
    <t>9700</t>
  </si>
  <si>
    <t>Bendrojo ugdymo mokyklose mokinių skaičius</t>
  </si>
  <si>
    <t>Bendrojo ugdymo mokyklų skaičius (Daugiafunkcinis centras finansuojamas 15 programoje)</t>
  </si>
  <si>
    <t>Viešoji įstaiga "Debesų kiemas" (  Žemaičių g. 6-54, Panevėžys)</t>
  </si>
  <si>
    <t>VšĮ „Šermukšniukas“ (Šermukšnių g. 31, Panevėžys)  išlaikymas</t>
  </si>
  <si>
    <t>Privačių darželių skaičius</t>
  </si>
  <si>
    <t xml:space="preserve">Privačių darželių ugdymo programų įgyvendinimo užtikrinimas  </t>
  </si>
  <si>
    <t xml:space="preserve">Ikimokyklinių ugdymo mokyklų aplinkos išlaikymas ir programų įgyvendinimas </t>
  </si>
  <si>
    <t>674</t>
  </si>
  <si>
    <t>Pedagogų skaičius</t>
  </si>
  <si>
    <t>900</t>
  </si>
  <si>
    <t>Priešmokyklinio ugdymo grupes lankančių vaikų skaičius</t>
  </si>
  <si>
    <t>3120</t>
  </si>
  <si>
    <t>Ikimokyklines ugdymo mokyklas lankančių vaikų skaičius</t>
  </si>
  <si>
    <t>Ikimokyklinių ugdymo mokyklų skaičius</t>
  </si>
  <si>
    <t>Skaitmeninio raštingumo kvalifikacijos tobulinimo kursuose dalyvavusių pedagogų dalis</t>
  </si>
  <si>
    <t>Eur/ metus</t>
  </si>
  <si>
    <t>Skaitmeninėms ugdymo priemonėms įsigyti skirtas PMSA finansavimas BU mokykloms</t>
  </si>
  <si>
    <t>NVŠ ir FŠPU programų, vykdomų bet kurio švietimo teikėjo Savivaldybėje, krypčių skaičius</t>
  </si>
  <si>
    <t>Švietimo įstaigų, kuriose nupirktos naujos arba atnaujintos skaitmeninės mokymo priemonės, dalis</t>
  </si>
  <si>
    <t>Matematika – 46,8; Lietuvių k. – 70,1</t>
  </si>
  <si>
    <t>Pagrindinio ugdymo pasiekimų patikrinimo metu bent pagrindinį mokymosi pasiekimų lygį pasiekusių mokinių dalis</t>
  </si>
  <si>
    <t>Ikimokyklinį ir priešmokyklinį ugdymą lankančių vaikų dalis</t>
  </si>
  <si>
    <t xml:space="preserve">Pagerinti švietimo paslaugų kokybę </t>
  </si>
  <si>
    <t xml:space="preserve">Aukštos kvalifikacijos mokytojų dalis  </t>
  </si>
  <si>
    <t>Dėl socialinių, psichologinių ir kitų priežasčių nesimokantys mokyklinio amžiaus vaikai</t>
  </si>
  <si>
    <t>Aukštąjį išsilavinimą įgiję asmenys (25–64 m. amžiaus grupė)</t>
  </si>
  <si>
    <t xml:space="preserve">Didinti švietimo sistemos prieinamumą ir kokybę  </t>
  </si>
  <si>
    <t xml:space="preserve">ŠVIETIMO IR UGDYMO PROGRAMOS (NR. 13)                                                                                             
</t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</si>
  <si>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  <charset val="186"/>
      </rPr>
      <t>)</t>
    </r>
  </si>
  <si>
    <r>
      <t xml:space="preserve">1.6.1. Ankstesnių metų lėšų likutis </t>
    </r>
    <r>
      <rPr>
        <b/>
        <sz val="10"/>
        <rFont val="Times New Roman"/>
        <family val="1"/>
        <charset val="186"/>
      </rPr>
      <t>(L)</t>
    </r>
  </si>
  <si>
    <t>&gt;=14</t>
  </si>
  <si>
    <t>Asmenų, kurie pasibaigus užimtumo didinimo programoms per 6 mėn. dirbs arba vykdys savarankišką veiklą, dalis iš užimtumo didinimo programų dalyvių skaičiaus</t>
  </si>
  <si>
    <t>9</t>
  </si>
  <si>
    <t xml:space="preserve">Asmenų, gavusių kompleksines paslaugas, skaičius </t>
  </si>
  <si>
    <t>Paslaugų teikimas pagal Užimtumo didinimo programą</t>
  </si>
  <si>
    <t xml:space="preserve">Asmenų, parengtų integruotis į darbo rinką, skaičius </t>
  </si>
  <si>
    <t>Priemonių teikimas pagal Užimtumo didinimo programą</t>
  </si>
  <si>
    <t>Kompleksinės ir individualizuotos socialinės paramos teikimo, derinant finansinę paramą, socialines paslaugas ir užimtumo didinimo priemones, plėtra</t>
  </si>
  <si>
    <t>Asmenų, patiriančių socialinės rizikos veiksnius, skaičius (asmenų skaičiaus pasikeitimas per laikotarpį)</t>
  </si>
  <si>
    <t>Vystyti socialinės paramos individualizuoto kompleksiškumo teikimo modelį</t>
  </si>
  <si>
    <t xml:space="preserve">Suteikta paslauga </t>
  </si>
  <si>
    <t>Ugnė Valužienė, Panevėžio miesto savivaldybės administracijos
Asmenų su negalia reikalų koordinatorė</t>
  </si>
  <si>
    <t>1.1.11.</t>
  </si>
  <si>
    <t>Informacijos teikimas asmenims su negalia jų pasirinktais bendravimo būdais</t>
  </si>
  <si>
    <t>Renginių skaičius</t>
  </si>
  <si>
    <t>Socialinių reikalų skyrius; Ugnė Valužienė, Panevėžio miesto savivaldybės administracijos
Asmenų su negalia reikalų koordinatorė</t>
  </si>
  <si>
    <t>9; 0</t>
  </si>
  <si>
    <t>Organizuoti Socialinio darbuotojo, Asmenų su negalia ir Globėjų dienos renginius</t>
  </si>
  <si>
    <t>Gavėjų skaičius</t>
  </si>
  <si>
    <t>Akredituotų vaikų dienos centrų finansavimas</t>
  </si>
  <si>
    <t>Asmenų, turinčių sunkią negalią, gaunančių socialinę globą, skaičius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</si>
  <si>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</si>
  <si>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</si>
  <si>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</si>
  <si>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</si>
  <si>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0;  9</t>
  </si>
  <si>
    <t>Socialinių paslaugų integracijos bendruomenėje plėtra</t>
  </si>
  <si>
    <t>1.1.9</t>
  </si>
  <si>
    <t>Prevencinių paslaugų finansavimas</t>
  </si>
  <si>
    <t>Atviro darbo su jaunimu paslaugų finansavimas</t>
  </si>
  <si>
    <t>Eur</t>
  </si>
  <si>
    <t>Paramai skirtos lėšos</t>
  </si>
  <si>
    <t>Parama higienos prekėmis</t>
  </si>
  <si>
    <t>Parama maisto produktais</t>
  </si>
  <si>
    <t xml:space="preserve">Organizacijų, teikiančių sociokultūrines paslaugas vyresnio amžiaus žmonėms, skaičius </t>
  </si>
  <si>
    <t>Bendrųjų socialinių paslaugų programos finansavimas</t>
  </si>
  <si>
    <t>35</t>
  </si>
  <si>
    <t>Asmeninės pagalbos teikimas</t>
  </si>
  <si>
    <t>40</t>
  </si>
  <si>
    <t>Organizuoti būsto pritaikymą asmenims su negalia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</si>
  <si>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</si>
  <si>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</si>
  <si>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</si>
  <si>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</si>
  <si>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</si>
  <si>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</si>
  <si>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</si>
  <si>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Šeimų ir vaikų, gavusių kompleksines paslaugas, skaičius</t>
  </si>
  <si>
    <t>1.1.8</t>
  </si>
  <si>
    <t>1.1.7</t>
  </si>
  <si>
    <t>Laikino atokvėpio paslaugų finansavimas</t>
  </si>
  <si>
    <t>34</t>
  </si>
  <si>
    <t xml:space="preserve">NVO teikiančių socialines paslaugas, skaičius </t>
  </si>
  <si>
    <t>Socialinės priežiūros paslaugų finansavimas</t>
  </si>
  <si>
    <t>665</t>
  </si>
  <si>
    <t>Koordinuoti socialinės reabilitacijos  asmenims su negalia bendruomenėje paslaugų teikimą</t>
  </si>
  <si>
    <t>Suteiktų paslaugų rūšys</t>
  </si>
  <si>
    <t>Vykdyti Panevėžio miesto savivaldybės ir Lietuvos agentūros "SOS vaikai" Panevėžio skyriaus bendradarbiavimo sutartį</t>
  </si>
  <si>
    <t>Iš NVO perkamų socialinių paslaugų skaičius</t>
  </si>
  <si>
    <t>50</t>
  </si>
  <si>
    <t>NVO teikiamų socialinių paslaugų dalis nuo Socialinių paslaugų kataloge nurodytų paslaugų skaičiaus</t>
  </si>
  <si>
    <t>Glaudus bendradarbiavimas su NVO skatinant jų įtrauktį teikti socialines paslaugas ir plėsti teikiamų socialinių paslaugų spektrą</t>
  </si>
  <si>
    <t>tūkst. vnt</t>
  </si>
  <si>
    <t xml:space="preserve">parduotų autobuso bilietų skaičius </t>
  </si>
  <si>
    <t>Kompensuoti transporto išlaidas teisę į transporto lengvatas turintiems asmenims</t>
  </si>
  <si>
    <t>158</t>
  </si>
  <si>
    <t>Pagalbos pinigų skyrimas ir mokėjimas</t>
  </si>
  <si>
    <t>5100</t>
  </si>
  <si>
    <t>Kompensacijų už būsto šildymą ir vandenį skyrimas ir mokėjimas</t>
  </si>
  <si>
    <t>620</t>
  </si>
  <si>
    <t>Socialinės paramos pašalpų skyrimas ir mokėjimas</t>
  </si>
  <si>
    <t>2030</t>
  </si>
  <si>
    <t>Socialinių pašalpų skyrimas ir mokėjimas</t>
  </si>
  <si>
    <t>0; 1; 9</t>
  </si>
  <si>
    <t>Pašalpų ir kompensacijų skyrimas ir mokėjimas iš savivaldybės biudžeto lėšų</t>
  </si>
  <si>
    <t>187</t>
  </si>
  <si>
    <t>Išmokų ir kompensacijų užsieniečiams, gavusiems laikinąją apsaugą, skyrimas ir mokėjimas</t>
  </si>
  <si>
    <t>3765</t>
  </si>
  <si>
    <t>Mokinių, gaunančių nemokamą maitinimą, vidutinis  skaičius per mėnesį</t>
  </si>
  <si>
    <t>Socialinės paramos mokiniams skyrimas ir mokėjimas</t>
  </si>
  <si>
    <t>Panaudos kompensacijų gavėjų skaičius</t>
  </si>
  <si>
    <t>85</t>
  </si>
  <si>
    <t>Asmenų (šeimų), gavusių būsto nuomos ar išperkamosios būsto nuomos mokesčio dalies kompensaciją, skaičius</t>
  </si>
  <si>
    <t>Būsto nuomos ar panaudos  kompensacijų skyrimas ir mokėjimas</t>
  </si>
  <si>
    <t>2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</si>
  <si>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</si>
  <si>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</si>
  <si>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</si>
  <si>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16880</t>
  </si>
  <si>
    <t>Išmokų vaikams skyrimas ir mokėjimas</t>
  </si>
  <si>
    <t>Administruojančių darbuotojų skaičius</t>
  </si>
  <si>
    <t>Asmens savarankiškumo vertinimas</t>
  </si>
  <si>
    <t>3301</t>
  </si>
  <si>
    <t>Individualios pagalbos teikimo išlaidų kompensacijų skyrimas ir mokėjimas</t>
  </si>
  <si>
    <t>1400</t>
  </si>
  <si>
    <t>Laidojimo pašalpos gavėjų skaičius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</si>
  <si>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</si>
  <si>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</si>
  <si>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</si>
  <si>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</si>
  <si>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</si>
  <si>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0"/>
        <rFont val="Times New Roman"/>
        <family val="1"/>
        <charset val="186"/>
      </rPr>
      <t xml:space="preserve">     </t>
    </r>
  </si>
  <si>
    <t xml:space="preserve"> SOCIALINĖS PARAMOS ĮGYVENDINIMO PROGRAMOS (NR.15) 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</si>
  <si>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1  priedas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</si>
  <si>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2 priedas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</si>
  <si>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3 priedas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</si>
  <si>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4  priedas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</si>
  <si>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5  priedas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</si>
  <si>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6  priedas  
</t>
  </si>
  <si>
    <t xml:space="preserve">Panevėžio miesto savivaldybės 
administracijos direktoriaus                                                                                  2025.09.26 d. įsakymo Nr.AF-153                                                                             7 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</si>
</sst>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0.000"/>
  </numFmts>
  <fonts count="8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</font>
    <font>
      <b/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FF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1"/>
      <name val="Arial"/>
      <family val="2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sz val="11"/>
      <color rgb="FF00B05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name val="Times New Roman"/>
      <family val="1"/>
    </font>
    <font>
      <b/>
      <i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</font>
    <font>
      <b/>
      <sz val="8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rgb="FF00B0F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rgb="FF002060"/>
      <name val="Times New Roman"/>
      <family val="1"/>
      <charset val="186"/>
    </font>
    <font>
      <sz val="8"/>
      <color rgb="FFFF0000"/>
      <name val="Times New Roman"/>
      <family val="1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8"/>
      <color rgb="FF333333"/>
      <name val="Arial"/>
      <family val="2"/>
      <charset val="186"/>
    </font>
    <font>
      <sz val="10"/>
      <name val="Arial"/>
    </font>
    <font>
      <b/>
      <sz val="8"/>
      <name val="Times New Roman"/>
      <family val="1"/>
    </font>
    <font>
      <sz val="10"/>
      <name val="Times"/>
      <family val="1"/>
      <charset val="186"/>
    </font>
    <font>
      <sz val="10"/>
      <name val="Times"/>
      <charset val="186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 style="medium">
        <color indexed="64"/>
      </left>
      <right/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82" fillId="0" borderId="0"/>
    <xf numFmtId="44" fontId="5" fillId="0" borderId="0" applyFont="0" applyFill="0" applyBorder="0" applyAlignment="0" applyProtection="0"/>
  </cellStyleXfs>
  <cellXfs count="5176">
    <xf numFmtId="0" fontId="0" fillId="0" borderId="0" xfId="0"/>
    <xf numFmtId="0" fontId="0" fillId="0" borderId="0" xfId="0" applyAlignment="1">
      <alignment horizontal="left" wrapText="1"/>
    </xf>
    <xf numFmtId="0" fontId="4" fillId="0" borderId="0" xfId="0" applyFont="1"/>
    <xf numFmtId="164" fontId="7" fillId="0" borderId="0" xfId="4" applyNumberFormat="1" applyFont="1" applyAlignment="1">
      <alignment vertical="top"/>
    </xf>
    <xf numFmtId="165" fontId="8" fillId="0" borderId="0" xfId="4" applyNumberFormat="1" applyFont="1" applyAlignment="1">
      <alignment horizontal="center" vertical="top" wrapText="1"/>
    </xf>
    <xf numFmtId="165" fontId="7" fillId="0" borderId="0" xfId="4" applyNumberFormat="1" applyFont="1" applyAlignment="1">
      <alignment horizontal="center" vertical="top" wrapText="1"/>
    </xf>
    <xf numFmtId="165" fontId="9" fillId="0" borderId="0" xfId="4" applyNumberFormat="1" applyFont="1" applyAlignment="1">
      <alignment horizontal="center" vertical="top" wrapText="1"/>
    </xf>
    <xf numFmtId="164" fontId="10" fillId="0" borderId="1" xfId="4" applyNumberFormat="1" applyFont="1" applyBorder="1" applyAlignment="1">
      <alignment horizontal="center" vertical="top" wrapText="1"/>
    </xf>
    <xf numFmtId="164" fontId="10" fillId="0" borderId="5" xfId="4" applyNumberFormat="1" applyFont="1" applyBorder="1" applyAlignment="1">
      <alignment horizontal="center" vertical="top" wrapText="1"/>
    </xf>
    <xf numFmtId="164" fontId="10" fillId="3" borderId="9" xfId="4" applyNumberFormat="1" applyFont="1" applyFill="1" applyBorder="1" applyAlignment="1">
      <alignment horizontal="center" vertical="top" wrapText="1"/>
    </xf>
    <xf numFmtId="164" fontId="10" fillId="0" borderId="13" xfId="4" applyNumberFormat="1" applyFont="1" applyBorder="1" applyAlignment="1">
      <alignment horizontal="center" vertical="top" wrapText="1"/>
    </xf>
    <xf numFmtId="164" fontId="10" fillId="0" borderId="14" xfId="4" applyNumberFormat="1" applyFont="1" applyBorder="1" applyAlignment="1">
      <alignment horizontal="center" vertical="top" wrapText="1"/>
    </xf>
    <xf numFmtId="164" fontId="10" fillId="5" borderId="9" xfId="4" applyNumberFormat="1" applyFont="1" applyFill="1" applyBorder="1" applyAlignment="1">
      <alignment horizontal="center" vertical="top" wrapText="1"/>
    </xf>
    <xf numFmtId="164" fontId="17" fillId="0" borderId="14" xfId="4" applyNumberFormat="1" applyFont="1" applyBorder="1" applyAlignment="1">
      <alignment horizontal="center" vertical="top" wrapText="1"/>
    </xf>
    <xf numFmtId="165" fontId="8" fillId="0" borderId="0" xfId="4" applyNumberFormat="1" applyFont="1" applyAlignment="1">
      <alignment vertical="top" wrapText="1"/>
    </xf>
    <xf numFmtId="0" fontId="10" fillId="0" borderId="0" xfId="4" applyFont="1" applyAlignment="1">
      <alignment vertical="top"/>
    </xf>
    <xf numFmtId="164" fontId="17" fillId="6" borderId="9" xfId="4" applyNumberFormat="1" applyFont="1" applyFill="1" applyBorder="1" applyAlignment="1">
      <alignment horizontal="center" vertical="top" wrapText="1"/>
    </xf>
    <xf numFmtId="0" fontId="7" fillId="0" borderId="0" xfId="4" applyFont="1" applyAlignment="1">
      <alignment vertical="top"/>
    </xf>
    <xf numFmtId="165" fontId="10" fillId="0" borderId="0" xfId="4" applyNumberFormat="1" applyFont="1" applyAlignment="1">
      <alignment vertical="center" wrapText="1"/>
    </xf>
    <xf numFmtId="165" fontId="10" fillId="0" borderId="0" xfId="4" applyNumberFormat="1" applyFont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7" fillId="0" borderId="11" xfId="4" applyFont="1" applyBorder="1" applyAlignment="1">
      <alignment vertical="top"/>
    </xf>
    <xf numFmtId="0" fontId="7" fillId="0" borderId="12" xfId="4" applyFont="1" applyBorder="1" applyAlignment="1">
      <alignment vertical="top"/>
    </xf>
    <xf numFmtId="0" fontId="7" fillId="0" borderId="0" xfId="4" applyFont="1" applyAlignment="1">
      <alignment horizontal="right" vertical="top"/>
    </xf>
    <xf numFmtId="164" fontId="7" fillId="0" borderId="3" xfId="4" applyNumberFormat="1" applyFont="1" applyBorder="1" applyAlignment="1">
      <alignment horizontal="right" vertical="top" wrapText="1"/>
    </xf>
    <xf numFmtId="49" fontId="7" fillId="0" borderId="0" xfId="4" applyNumberFormat="1" applyFont="1" applyAlignment="1">
      <alignment horizontal="left" vertical="top" wrapText="1"/>
    </xf>
    <xf numFmtId="49" fontId="7" fillId="0" borderId="0" xfId="4" applyNumberFormat="1" applyFont="1" applyAlignment="1">
      <alignment horizontal="right" vertical="top"/>
    </xf>
    <xf numFmtId="49" fontId="9" fillId="0" borderId="0" xfId="4" applyNumberFormat="1" applyFont="1" applyAlignment="1">
      <alignment horizontal="right" vertical="top"/>
    </xf>
    <xf numFmtId="49" fontId="7" fillId="0" borderId="0" xfId="4" applyNumberFormat="1" applyFont="1" applyAlignment="1">
      <alignment vertical="top"/>
    </xf>
    <xf numFmtId="49" fontId="10" fillId="0" borderId="0" xfId="4" applyNumberFormat="1" applyFont="1" applyAlignment="1">
      <alignment vertical="top" wrapText="1"/>
    </xf>
    <xf numFmtId="0" fontId="18" fillId="0" borderId="0" xfId="0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49" fontId="6" fillId="0" borderId="23" xfId="0" applyNumberFormat="1" applyFont="1" applyBorder="1" applyAlignment="1">
      <alignment vertical="top"/>
    </xf>
    <xf numFmtId="49" fontId="6" fillId="0" borderId="23" xfId="0" applyNumberFormat="1" applyFont="1" applyBorder="1" applyAlignment="1">
      <alignment vertical="top" textRotation="90"/>
    </xf>
    <xf numFmtId="49" fontId="7" fillId="0" borderId="23" xfId="0" applyNumberFormat="1" applyFont="1" applyBorder="1" applyAlignment="1">
      <alignment vertical="top"/>
    </xf>
    <xf numFmtId="164" fontId="17" fillId="5" borderId="9" xfId="0" applyNumberFormat="1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center" vertical="top"/>
    </xf>
    <xf numFmtId="0" fontId="21" fillId="7" borderId="2" xfId="0" applyFont="1" applyFill="1" applyBorder="1" applyAlignment="1">
      <alignment horizontal="center" vertical="top"/>
    </xf>
    <xf numFmtId="0" fontId="21" fillId="7" borderId="3" xfId="0" applyFont="1" applyFill="1" applyBorder="1" applyAlignment="1">
      <alignment horizontal="center" vertical="top"/>
    </xf>
    <xf numFmtId="164" fontId="17" fillId="7" borderId="24" xfId="0" applyNumberFormat="1" applyFont="1" applyFill="1" applyBorder="1" applyAlignment="1">
      <alignment horizontal="center" vertical="top"/>
    </xf>
    <xf numFmtId="0" fontId="20" fillId="7" borderId="24" xfId="0" applyFont="1" applyFill="1" applyBorder="1" applyAlignment="1">
      <alignment horizontal="center" vertical="top"/>
    </xf>
    <xf numFmtId="0" fontId="20" fillId="7" borderId="2" xfId="0" applyFont="1" applyFill="1" applyBorder="1" applyAlignment="1">
      <alignment horizontal="left" vertical="top" wrapText="1"/>
    </xf>
    <xf numFmtId="49" fontId="20" fillId="8" borderId="24" xfId="0" applyNumberFormat="1" applyFont="1" applyFill="1" applyBorder="1" applyAlignment="1">
      <alignment horizontal="center" vertical="top"/>
    </xf>
    <xf numFmtId="49" fontId="20" fillId="9" borderId="24" xfId="0" applyNumberFormat="1" applyFont="1" applyFill="1" applyBorder="1" applyAlignment="1">
      <alignment horizontal="center" vertical="top"/>
    </xf>
    <xf numFmtId="0" fontId="21" fillId="10" borderId="2" xfId="0" applyFont="1" applyFill="1" applyBorder="1" applyAlignment="1">
      <alignment horizontal="center" vertical="top"/>
    </xf>
    <xf numFmtId="0" fontId="21" fillId="10" borderId="3" xfId="0" applyFont="1" applyFill="1" applyBorder="1" applyAlignment="1">
      <alignment horizontal="center" vertical="top"/>
    </xf>
    <xf numFmtId="164" fontId="17" fillId="10" borderId="24" xfId="0" applyNumberFormat="1" applyFont="1" applyFill="1" applyBorder="1" applyAlignment="1">
      <alignment horizontal="center" vertical="top"/>
    </xf>
    <xf numFmtId="0" fontId="20" fillId="10" borderId="24" xfId="0" applyFont="1" applyFill="1" applyBorder="1" applyAlignment="1">
      <alignment horizontal="center" vertical="top"/>
    </xf>
    <xf numFmtId="49" fontId="20" fillId="10" borderId="24" xfId="0" applyNumberFormat="1" applyFont="1" applyFill="1" applyBorder="1" applyAlignment="1">
      <alignment horizontal="center" vertical="top"/>
    </xf>
    <xf numFmtId="0" fontId="10" fillId="8" borderId="2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164" fontId="17" fillId="8" borderId="24" xfId="0" applyNumberFormat="1" applyFont="1" applyFill="1" applyBorder="1" applyAlignment="1">
      <alignment horizontal="center" vertical="top" wrapText="1"/>
    </xf>
    <xf numFmtId="0" fontId="20" fillId="8" borderId="24" xfId="0" applyFont="1" applyFill="1" applyBorder="1" applyAlignment="1">
      <alignment horizontal="center" vertical="top"/>
    </xf>
    <xf numFmtId="49" fontId="22" fillId="8" borderId="24" xfId="0" applyNumberFormat="1" applyFont="1" applyFill="1" applyBorder="1" applyAlignment="1">
      <alignment horizontal="center" vertical="top"/>
    </xf>
    <xf numFmtId="9" fontId="21" fillId="4" borderId="2" xfId="0" applyNumberFormat="1" applyFont="1" applyFill="1" applyBorder="1" applyAlignment="1">
      <alignment horizontal="center" vertical="top"/>
    </xf>
    <xf numFmtId="0" fontId="21" fillId="4" borderId="25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top" wrapText="1"/>
    </xf>
    <xf numFmtId="164" fontId="20" fillId="11" borderId="24" xfId="0" applyNumberFormat="1" applyFont="1" applyFill="1" applyBorder="1" applyAlignment="1">
      <alignment horizontal="center" vertical="top"/>
    </xf>
    <xf numFmtId="0" fontId="20" fillId="11" borderId="1" xfId="0" applyFont="1" applyFill="1" applyBorder="1" applyAlignment="1">
      <alignment horizontal="center" vertical="top"/>
    </xf>
    <xf numFmtId="49" fontId="23" fillId="4" borderId="24" xfId="0" applyNumberFormat="1" applyFont="1" applyFill="1" applyBorder="1" applyAlignment="1">
      <alignment horizontal="center" vertical="center" textRotation="90"/>
    </xf>
    <xf numFmtId="0" fontId="24" fillId="13" borderId="24" xfId="0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horizontal="center" vertical="top"/>
    </xf>
    <xf numFmtId="9" fontId="21" fillId="4" borderId="20" xfId="0" applyNumberFormat="1" applyFont="1" applyFill="1" applyBorder="1" applyAlignment="1">
      <alignment horizontal="center" vertical="top"/>
    </xf>
    <xf numFmtId="0" fontId="21" fillId="4" borderId="2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left" vertical="top" wrapText="1"/>
    </xf>
    <xf numFmtId="164" fontId="20" fillId="0" borderId="24" xfId="0" applyNumberFormat="1" applyFont="1" applyBorder="1" applyAlignment="1">
      <alignment horizontal="center" vertical="top"/>
    </xf>
    <xf numFmtId="0" fontId="19" fillId="4" borderId="29" xfId="0" applyFont="1" applyFill="1" applyBorder="1" applyAlignment="1">
      <alignment horizontal="center" vertical="top"/>
    </xf>
    <xf numFmtId="49" fontId="23" fillId="4" borderId="13" xfId="0" applyNumberFormat="1" applyFont="1" applyFill="1" applyBorder="1" applyAlignment="1">
      <alignment horizontal="center" vertical="center" textRotation="90"/>
    </xf>
    <xf numFmtId="49" fontId="20" fillId="13" borderId="30" xfId="0" applyNumberFormat="1" applyFont="1" applyFill="1" applyBorder="1" applyAlignment="1">
      <alignment vertical="top" wrapText="1"/>
    </xf>
    <xf numFmtId="49" fontId="20" fillId="14" borderId="13" xfId="0" applyNumberFormat="1" applyFont="1" applyFill="1" applyBorder="1" applyAlignment="1">
      <alignment horizontal="center" vertical="top"/>
    </xf>
    <xf numFmtId="164" fontId="20" fillId="12" borderId="24" xfId="0" applyNumberFormat="1" applyFont="1" applyFill="1" applyBorder="1" applyAlignment="1">
      <alignment horizontal="center" vertical="top"/>
    </xf>
    <xf numFmtId="0" fontId="20" fillId="12" borderId="31" xfId="0" applyFont="1" applyFill="1" applyBorder="1" applyAlignment="1">
      <alignment horizontal="center" vertical="top"/>
    </xf>
    <xf numFmtId="9" fontId="21" fillId="4" borderId="6" xfId="0" applyNumberFormat="1" applyFont="1" applyFill="1" applyBorder="1" applyAlignment="1">
      <alignment horizontal="center" vertical="top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left" vertical="top" wrapText="1"/>
    </xf>
    <xf numFmtId="0" fontId="19" fillId="12" borderId="29" xfId="0" applyFont="1" applyFill="1" applyBorder="1" applyAlignment="1">
      <alignment horizontal="center" vertical="top"/>
    </xf>
    <xf numFmtId="49" fontId="19" fillId="4" borderId="30" xfId="0" applyNumberFormat="1" applyFont="1" applyFill="1" applyBorder="1" applyAlignment="1">
      <alignment horizontal="center" vertical="top"/>
    </xf>
    <xf numFmtId="49" fontId="23" fillId="4" borderId="30" xfId="0" applyNumberFormat="1" applyFont="1" applyFill="1" applyBorder="1" applyAlignment="1">
      <alignment horizontal="center" vertical="center" textRotation="90"/>
    </xf>
    <xf numFmtId="49" fontId="20" fillId="14" borderId="30" xfId="0" applyNumberFormat="1" applyFont="1" applyFill="1" applyBorder="1" applyAlignment="1">
      <alignment horizontal="center" vertical="top"/>
    </xf>
    <xf numFmtId="0" fontId="21" fillId="4" borderId="3" xfId="0" applyFont="1" applyFill="1" applyBorder="1" applyAlignment="1">
      <alignment horizontal="left" vertical="top" wrapText="1"/>
    </xf>
    <xf numFmtId="0" fontId="3" fillId="0" borderId="0" xfId="0" applyFont="1"/>
    <xf numFmtId="0" fontId="21" fillId="4" borderId="8" xfId="0" applyFont="1" applyFill="1" applyBorder="1" applyAlignment="1">
      <alignment horizontal="left" vertical="top" wrapText="1"/>
    </xf>
    <xf numFmtId="164" fontId="20" fillId="0" borderId="9" xfId="0" applyNumberFormat="1" applyFont="1" applyBorder="1" applyAlignment="1">
      <alignment horizontal="center" vertical="top"/>
    </xf>
    <xf numFmtId="9" fontId="21" fillId="4" borderId="36" xfId="0" applyNumberFormat="1" applyFont="1" applyFill="1" applyBorder="1" applyAlignment="1">
      <alignment horizontal="center" vertical="top"/>
    </xf>
    <xf numFmtId="0" fontId="21" fillId="4" borderId="37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left" vertical="top" wrapText="1"/>
    </xf>
    <xf numFmtId="164" fontId="20" fillId="12" borderId="31" xfId="0" applyNumberFormat="1" applyFont="1" applyFill="1" applyBorder="1" applyAlignment="1">
      <alignment horizontal="center" vertical="top"/>
    </xf>
    <xf numFmtId="0" fontId="24" fillId="12" borderId="24" xfId="0" applyFont="1" applyFill="1" applyBorder="1" applyAlignment="1">
      <alignment horizontal="center" vertical="top" wrapText="1"/>
    </xf>
    <xf numFmtId="0" fontId="19" fillId="4" borderId="40" xfId="0" applyFont="1" applyFill="1" applyBorder="1" applyAlignment="1">
      <alignment horizontal="center" vertical="top"/>
    </xf>
    <xf numFmtId="0" fontId="19" fillId="4" borderId="41" xfId="0" applyFont="1" applyFill="1" applyBorder="1" applyAlignment="1">
      <alignment horizontal="center" vertical="top" wrapText="1"/>
    </xf>
    <xf numFmtId="0" fontId="19" fillId="4" borderId="33" xfId="0" applyFont="1" applyFill="1" applyBorder="1" applyAlignment="1">
      <alignment horizontal="left" vertical="top" wrapText="1"/>
    </xf>
    <xf numFmtId="164" fontId="19" fillId="12" borderId="29" xfId="0" applyNumberFormat="1" applyFont="1" applyFill="1" applyBorder="1" applyAlignment="1">
      <alignment horizontal="center" vertical="top"/>
    </xf>
    <xf numFmtId="9" fontId="19" fillId="4" borderId="42" xfId="0" applyNumberFormat="1" applyFont="1" applyFill="1" applyBorder="1" applyAlignment="1">
      <alignment horizontal="center" vertical="top"/>
    </xf>
    <xf numFmtId="0" fontId="19" fillId="4" borderId="43" xfId="0" applyFont="1" applyFill="1" applyBorder="1" applyAlignment="1">
      <alignment horizontal="center" vertical="center"/>
    </xf>
    <xf numFmtId="164" fontId="20" fillId="11" borderId="1" xfId="0" applyNumberFormat="1" applyFont="1" applyFill="1" applyBorder="1" applyAlignment="1">
      <alignment horizontal="center" vertical="top"/>
    </xf>
    <xf numFmtId="0" fontId="24" fillId="4" borderId="3" xfId="0" applyFont="1" applyFill="1" applyBorder="1" applyAlignment="1">
      <alignment horizontal="center" vertical="top" wrapText="1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 wrapText="1"/>
    </xf>
    <xf numFmtId="164" fontId="19" fillId="4" borderId="29" xfId="0" applyNumberFormat="1" applyFont="1" applyFill="1" applyBorder="1" applyAlignment="1">
      <alignment horizontal="center" vertical="top"/>
    </xf>
    <xf numFmtId="49" fontId="20" fillId="13" borderId="30" xfId="0" applyNumberFormat="1" applyFont="1" applyFill="1" applyBorder="1" applyAlignment="1">
      <alignment horizontal="center" vertical="top" wrapText="1"/>
    </xf>
    <xf numFmtId="49" fontId="20" fillId="4" borderId="23" xfId="0" applyNumberFormat="1" applyFont="1" applyFill="1" applyBorder="1" applyAlignment="1">
      <alignment horizontal="center" vertical="top" wrapText="1"/>
    </xf>
    <xf numFmtId="0" fontId="19" fillId="0" borderId="40" xfId="0" applyFont="1" applyBorder="1" applyAlignment="1">
      <alignment horizontal="center" vertical="center"/>
    </xf>
    <xf numFmtId="0" fontId="19" fillId="4" borderId="45" xfId="0" applyFont="1" applyFill="1" applyBorder="1" applyAlignment="1">
      <alignment horizontal="left" vertical="top" wrapText="1"/>
    </xf>
    <xf numFmtId="49" fontId="19" fillId="4" borderId="3" xfId="0" applyNumberFormat="1" applyFont="1" applyFill="1" applyBorder="1" applyAlignment="1">
      <alignment horizontal="left" vertical="top" wrapText="1"/>
    </xf>
    <xf numFmtId="0" fontId="25" fillId="0" borderId="0" xfId="0" applyFont="1"/>
    <xf numFmtId="164" fontId="21" fillId="0" borderId="29" xfId="0" applyNumberFormat="1" applyFont="1" applyBorder="1" applyAlignment="1">
      <alignment horizontal="center" vertical="top"/>
    </xf>
    <xf numFmtId="49" fontId="19" fillId="4" borderId="35" xfId="0" applyNumberFormat="1" applyFont="1" applyFill="1" applyBorder="1" applyAlignment="1">
      <alignment horizontal="left" vertical="top" wrapText="1"/>
    </xf>
    <xf numFmtId="0" fontId="19" fillId="4" borderId="46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top" wrapText="1"/>
    </xf>
    <xf numFmtId="164" fontId="19" fillId="0" borderId="29" xfId="0" applyNumberFormat="1" applyFont="1" applyBorder="1" applyAlignment="1">
      <alignment horizontal="center" vertical="top"/>
    </xf>
    <xf numFmtId="49" fontId="20" fillId="4" borderId="3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top" wrapText="1"/>
    </xf>
    <xf numFmtId="164" fontId="20" fillId="11" borderId="9" xfId="0" applyNumberFormat="1" applyFont="1" applyFill="1" applyBorder="1" applyAlignment="1">
      <alignment horizontal="center" vertical="top"/>
    </xf>
    <xf numFmtId="0" fontId="20" fillId="11" borderId="9" xfId="0" applyFont="1" applyFill="1" applyBorder="1" applyAlignment="1">
      <alignment horizontal="center" vertical="top"/>
    </xf>
    <xf numFmtId="0" fontId="19" fillId="0" borderId="40" xfId="0" applyFont="1" applyBorder="1" applyAlignment="1">
      <alignment horizontal="center" vertical="top"/>
    </xf>
    <xf numFmtId="0" fontId="19" fillId="4" borderId="44" xfId="0" applyFont="1" applyFill="1" applyBorder="1" applyAlignment="1">
      <alignment horizontal="left" vertical="top" wrapText="1"/>
    </xf>
    <xf numFmtId="164" fontId="19" fillId="0" borderId="30" xfId="0" applyNumberFormat="1" applyFont="1" applyBorder="1" applyAlignment="1">
      <alignment horizontal="center" vertical="top"/>
    </xf>
    <xf numFmtId="0" fontId="19" fillId="4" borderId="30" xfId="0" applyFont="1" applyFill="1" applyBorder="1" applyAlignment="1">
      <alignment horizontal="center" vertical="top"/>
    </xf>
    <xf numFmtId="9" fontId="19" fillId="4" borderId="46" xfId="0" applyNumberFormat="1" applyFont="1" applyFill="1" applyBorder="1" applyAlignment="1">
      <alignment horizontal="center" vertical="top"/>
    </xf>
    <xf numFmtId="0" fontId="19" fillId="4" borderId="47" xfId="0" applyFont="1" applyFill="1" applyBorder="1" applyAlignment="1">
      <alignment horizontal="center" vertical="center"/>
    </xf>
    <xf numFmtId="49" fontId="19" fillId="4" borderId="24" xfId="0" applyNumberFormat="1" applyFont="1" applyFill="1" applyBorder="1" applyAlignment="1">
      <alignment vertical="top" wrapText="1"/>
    </xf>
    <xf numFmtId="49" fontId="19" fillId="4" borderId="24" xfId="0" applyNumberFormat="1" applyFont="1" applyFill="1" applyBorder="1" applyAlignment="1">
      <alignment vertical="top"/>
    </xf>
    <xf numFmtId="0" fontId="19" fillId="13" borderId="24" xfId="0" applyFont="1" applyFill="1" applyBorder="1" applyAlignment="1">
      <alignment vertical="top" wrapText="1"/>
    </xf>
    <xf numFmtId="0" fontId="24" fillId="13" borderId="4" xfId="0" applyFont="1" applyFill="1" applyBorder="1" applyAlignment="1">
      <alignment horizontal="center" vertical="top" wrapText="1"/>
    </xf>
    <xf numFmtId="49" fontId="20" fillId="9" borderId="4" xfId="0" applyNumberFormat="1" applyFont="1" applyFill="1" applyBorder="1" applyAlignment="1">
      <alignment horizontal="center" vertical="top"/>
    </xf>
    <xf numFmtId="9" fontId="19" fillId="4" borderId="51" xfId="0" applyNumberFormat="1" applyFont="1" applyFill="1" applyBorder="1" applyAlignment="1">
      <alignment horizontal="center" vertical="top"/>
    </xf>
    <xf numFmtId="0" fontId="19" fillId="4" borderId="52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left" vertical="top" wrapText="1"/>
    </xf>
    <xf numFmtId="164" fontId="20" fillId="0" borderId="14" xfId="0" applyNumberFormat="1" applyFont="1" applyBorder="1" applyAlignment="1">
      <alignment horizontal="center" vertical="top"/>
    </xf>
    <xf numFmtId="49" fontId="19" fillId="4" borderId="13" xfId="0" applyNumberFormat="1" applyFont="1" applyFill="1" applyBorder="1" applyAlignment="1">
      <alignment vertical="top" wrapText="1"/>
    </xf>
    <xf numFmtId="49" fontId="19" fillId="4" borderId="13" xfId="0" applyNumberFormat="1" applyFont="1" applyFill="1" applyBorder="1" applyAlignment="1">
      <alignment vertical="top"/>
    </xf>
    <xf numFmtId="0" fontId="19" fillId="13" borderId="14" xfId="0" applyFont="1" applyFill="1" applyBorder="1" applyAlignment="1">
      <alignment vertical="top" wrapText="1"/>
    </xf>
    <xf numFmtId="49" fontId="20" fillId="13" borderId="35" xfId="0" applyNumberFormat="1" applyFont="1" applyFill="1" applyBorder="1" applyAlignment="1">
      <alignment vertical="top" wrapText="1"/>
    </xf>
    <xf numFmtId="0" fontId="24" fillId="4" borderId="13" xfId="0" applyFont="1" applyFill="1" applyBorder="1" applyAlignment="1">
      <alignment horizontal="center" vertical="top" wrapText="1"/>
    </xf>
    <xf numFmtId="49" fontId="20" fillId="9" borderId="19" xfId="0" applyNumberFormat="1" applyFont="1" applyFill="1" applyBorder="1" applyAlignment="1">
      <alignment horizontal="center" vertical="top"/>
    </xf>
    <xf numFmtId="9" fontId="19" fillId="4" borderId="48" xfId="0" applyNumberFormat="1" applyFont="1" applyFill="1" applyBorder="1" applyAlignment="1">
      <alignment horizontal="center" vertical="top"/>
    </xf>
    <xf numFmtId="0" fontId="19" fillId="4" borderId="49" xfId="0" applyFont="1" applyFill="1" applyBorder="1" applyAlignment="1">
      <alignment horizontal="center" vertical="center"/>
    </xf>
    <xf numFmtId="164" fontId="20" fillId="4" borderId="30" xfId="0" applyNumberFormat="1" applyFont="1" applyFill="1" applyBorder="1" applyAlignment="1">
      <alignment horizontal="center" vertical="top"/>
    </xf>
    <xf numFmtId="49" fontId="19" fillId="4" borderId="30" xfId="0" applyNumberFormat="1" applyFont="1" applyFill="1" applyBorder="1" applyAlignment="1">
      <alignment vertical="top" wrapText="1"/>
    </xf>
    <xf numFmtId="49" fontId="19" fillId="4" borderId="30" xfId="0" applyNumberFormat="1" applyFont="1" applyFill="1" applyBorder="1" applyAlignment="1">
      <alignment vertical="top"/>
    </xf>
    <xf numFmtId="0" fontId="19" fillId="13" borderId="30" xfId="0" applyFont="1" applyFill="1" applyBorder="1" applyAlignment="1">
      <alignment vertical="top" wrapText="1"/>
    </xf>
    <xf numFmtId="0" fontId="24" fillId="4" borderId="30" xfId="0" applyFont="1" applyFill="1" applyBorder="1" applyAlignment="1">
      <alignment horizontal="center" vertical="top" wrapText="1"/>
    </xf>
    <xf numFmtId="49" fontId="20" fillId="9" borderId="35" xfId="0" applyNumberFormat="1" applyFont="1" applyFill="1" applyBorder="1" applyAlignment="1">
      <alignment horizontal="center" vertical="top"/>
    </xf>
    <xf numFmtId="0" fontId="19" fillId="0" borderId="46" xfId="0" applyFont="1" applyBorder="1" applyAlignment="1">
      <alignment horizontal="center" vertical="center"/>
    </xf>
    <xf numFmtId="0" fontId="26" fillId="13" borderId="24" xfId="0" applyFont="1" applyFill="1" applyBorder="1" applyAlignment="1">
      <alignment horizontal="center" vertical="top" wrapText="1"/>
    </xf>
    <xf numFmtId="0" fontId="26" fillId="4" borderId="24" xfId="0" applyFont="1" applyFill="1" applyBorder="1" applyAlignment="1">
      <alignment horizontal="center" vertical="top" wrapText="1"/>
    </xf>
    <xf numFmtId="164" fontId="20" fillId="0" borderId="29" xfId="0" applyNumberFormat="1" applyFont="1" applyBorder="1" applyAlignment="1">
      <alignment horizontal="center" vertical="top"/>
    </xf>
    <xf numFmtId="49" fontId="10" fillId="13" borderId="30" xfId="0" applyNumberFormat="1" applyFont="1" applyFill="1" applyBorder="1" applyAlignment="1">
      <alignment horizontal="center" vertical="top" wrapText="1"/>
    </xf>
    <xf numFmtId="49" fontId="10" fillId="4" borderId="30" xfId="0" applyNumberFormat="1" applyFont="1" applyFill="1" applyBorder="1" applyAlignment="1">
      <alignment horizontal="center" vertical="top" wrapText="1"/>
    </xf>
    <xf numFmtId="0" fontId="19" fillId="4" borderId="41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vertical="top" wrapText="1"/>
    </xf>
    <xf numFmtId="0" fontId="19" fillId="4" borderId="54" xfId="0" applyFont="1" applyFill="1" applyBorder="1" applyAlignment="1">
      <alignment horizontal="center" vertical="center" wrapText="1"/>
    </xf>
    <xf numFmtId="0" fontId="19" fillId="0" borderId="26" xfId="6" applyFont="1" applyBorder="1" applyAlignment="1">
      <alignment vertical="top" wrapText="1"/>
    </xf>
    <xf numFmtId="0" fontId="19" fillId="4" borderId="32" xfId="0" applyFont="1" applyFill="1" applyBorder="1" applyAlignment="1">
      <alignment horizontal="center" vertical="center" wrapText="1"/>
    </xf>
    <xf numFmtId="0" fontId="19" fillId="0" borderId="33" xfId="6" applyFont="1" applyBorder="1" applyAlignment="1">
      <alignment vertical="top" wrapText="1"/>
    </xf>
    <xf numFmtId="164" fontId="19" fillId="0" borderId="5" xfId="0" applyNumberFormat="1" applyFont="1" applyBorder="1" applyAlignment="1">
      <alignment horizontal="center" vertical="top"/>
    </xf>
    <xf numFmtId="0" fontId="19" fillId="4" borderId="5" xfId="0" applyFont="1" applyFill="1" applyBorder="1" applyAlignment="1">
      <alignment horizontal="center" vertical="top"/>
    </xf>
    <xf numFmtId="0" fontId="7" fillId="13" borderId="24" xfId="0" applyFont="1" applyFill="1" applyBorder="1" applyAlignment="1">
      <alignment horizontal="left" vertical="top" wrapText="1"/>
    </xf>
    <xf numFmtId="0" fontId="24" fillId="12" borderId="0" xfId="0" applyFont="1" applyFill="1" applyAlignment="1">
      <alignment horizontal="center" vertical="top" wrapText="1"/>
    </xf>
    <xf numFmtId="49" fontId="20" fillId="12" borderId="23" xfId="0" applyNumberFormat="1" applyFont="1" applyFill="1" applyBorder="1" applyAlignment="1">
      <alignment vertical="top" wrapText="1"/>
    </xf>
    <xf numFmtId="0" fontId="7" fillId="13" borderId="29" xfId="0" applyFont="1" applyFill="1" applyBorder="1" applyAlignment="1">
      <alignment horizontal="left" vertical="top" wrapText="1"/>
    </xf>
    <xf numFmtId="49" fontId="20" fillId="14" borderId="29" xfId="0" applyNumberFormat="1" applyFont="1" applyFill="1" applyBorder="1" applyAlignment="1">
      <alignment vertical="top"/>
    </xf>
    <xf numFmtId="49" fontId="20" fillId="9" borderId="8" xfId="0" applyNumberFormat="1" applyFont="1" applyFill="1" applyBorder="1" applyAlignment="1">
      <alignment vertical="top"/>
    </xf>
    <xf numFmtId="164" fontId="20" fillId="12" borderId="1" xfId="0" applyNumberFormat="1" applyFont="1" applyFill="1" applyBorder="1" applyAlignment="1">
      <alignment horizontal="center" vertical="top"/>
    </xf>
    <xf numFmtId="0" fontId="20" fillId="12" borderId="1" xfId="0" applyFont="1" applyFill="1" applyBorder="1" applyAlignment="1">
      <alignment horizontal="center" vertical="top"/>
    </xf>
    <xf numFmtId="0" fontId="10" fillId="8" borderId="10" xfId="0" applyFont="1" applyFill="1" applyBorder="1" applyAlignment="1">
      <alignment vertical="top"/>
    </xf>
    <xf numFmtId="0" fontId="10" fillId="8" borderId="11" xfId="0" applyFont="1" applyFill="1" applyBorder="1" applyAlignment="1">
      <alignment vertical="top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vertical="top"/>
    </xf>
    <xf numFmtId="49" fontId="22" fillId="8" borderId="12" xfId="0" applyNumberFormat="1" applyFont="1" applyFill="1" applyBorder="1" applyAlignment="1">
      <alignment horizontal="center" vertical="top"/>
    </xf>
    <xf numFmtId="49" fontId="20" fillId="9" borderId="12" xfId="0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164" fontId="20" fillId="8" borderId="9" xfId="0" applyNumberFormat="1" applyFont="1" applyFill="1" applyBorder="1" applyAlignment="1">
      <alignment horizontal="center" vertical="top" wrapText="1"/>
    </xf>
    <xf numFmtId="0" fontId="20" fillId="8" borderId="9" xfId="0" applyFont="1" applyFill="1" applyBorder="1" applyAlignment="1">
      <alignment horizontal="center" vertical="top"/>
    </xf>
    <xf numFmtId="49" fontId="22" fillId="8" borderId="9" xfId="0" applyNumberFormat="1" applyFont="1" applyFill="1" applyBorder="1" applyAlignment="1">
      <alignment horizontal="center" vertical="top"/>
    </xf>
    <xf numFmtId="49" fontId="20" fillId="9" borderId="9" xfId="0" applyNumberFormat="1" applyFont="1" applyFill="1" applyBorder="1" applyAlignment="1">
      <alignment horizontal="center" vertical="top"/>
    </xf>
    <xf numFmtId="49" fontId="19" fillId="4" borderId="55" xfId="0" applyNumberFormat="1" applyFont="1" applyFill="1" applyBorder="1" applyAlignment="1">
      <alignment horizontal="center" vertical="top"/>
    </xf>
    <xf numFmtId="0" fontId="19" fillId="4" borderId="56" xfId="0" applyFont="1" applyFill="1" applyBorder="1" applyAlignment="1">
      <alignment horizontal="center" vertical="top" wrapText="1"/>
    </xf>
    <xf numFmtId="164" fontId="7" fillId="15" borderId="39" xfId="0" applyNumberFormat="1" applyFont="1" applyFill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vertical="top" wrapText="1"/>
    </xf>
    <xf numFmtId="49" fontId="19" fillId="4" borderId="15" xfId="0" applyNumberFormat="1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top" wrapText="1"/>
    </xf>
    <xf numFmtId="164" fontId="7" fillId="15" borderId="17" xfId="0" applyNumberFormat="1" applyFont="1" applyFill="1" applyBorder="1" applyAlignment="1">
      <alignment horizontal="left" vertical="top" wrapText="1"/>
    </xf>
    <xf numFmtId="49" fontId="20" fillId="4" borderId="18" xfId="0" applyNumberFormat="1" applyFont="1" applyFill="1" applyBorder="1" applyAlignment="1">
      <alignment vertical="top" wrapText="1"/>
    </xf>
    <xf numFmtId="49" fontId="20" fillId="12" borderId="30" xfId="0" applyNumberFormat="1" applyFont="1" applyFill="1" applyBorder="1" applyAlignment="1">
      <alignment vertical="top" wrapText="1"/>
    </xf>
    <xf numFmtId="49" fontId="19" fillId="4" borderId="20" xfId="0" applyNumberFormat="1" applyFont="1" applyFill="1" applyBorder="1" applyAlignment="1">
      <alignment horizontal="center" vertical="top"/>
    </xf>
    <xf numFmtId="0" fontId="19" fillId="4" borderId="27" xfId="0" applyFont="1" applyFill="1" applyBorder="1" applyAlignment="1">
      <alignment horizontal="center" vertical="top" wrapText="1"/>
    </xf>
    <xf numFmtId="0" fontId="24" fillId="12" borderId="24" xfId="0" applyFont="1" applyFill="1" applyBorder="1" applyAlignment="1">
      <alignment vertical="top" wrapText="1"/>
    </xf>
    <xf numFmtId="0" fontId="19" fillId="4" borderId="6" xfId="0" applyFont="1" applyFill="1" applyBorder="1" applyAlignment="1">
      <alignment horizontal="center" vertical="top"/>
    </xf>
    <xf numFmtId="0" fontId="19" fillId="4" borderId="3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19" fillId="4" borderId="2" xfId="0" applyFont="1" applyFill="1" applyBorder="1" applyAlignment="1">
      <alignment horizontal="center" vertical="top"/>
    </xf>
    <xf numFmtId="0" fontId="19" fillId="4" borderId="25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19" fillId="4" borderId="34" xfId="0" applyFont="1" applyFill="1" applyBorder="1" applyAlignment="1">
      <alignment horizontal="center" vertical="top"/>
    </xf>
    <xf numFmtId="0" fontId="19" fillId="4" borderId="50" xfId="0" applyFont="1" applyFill="1" applyBorder="1" applyAlignment="1">
      <alignment horizontal="left" vertical="top" wrapText="1"/>
    </xf>
    <xf numFmtId="0" fontId="19" fillId="4" borderId="23" xfId="0" applyFont="1" applyFill="1" applyBorder="1" applyAlignment="1">
      <alignment horizontal="left" vertical="top" wrapText="1"/>
    </xf>
    <xf numFmtId="0" fontId="7" fillId="13" borderId="30" xfId="0" applyFont="1" applyFill="1" applyBorder="1" applyAlignment="1">
      <alignment horizontal="left" vertical="top" wrapText="1"/>
    </xf>
    <xf numFmtId="0" fontId="19" fillId="4" borderId="46" xfId="0" applyFont="1" applyFill="1" applyBorder="1" applyAlignment="1">
      <alignment vertical="top"/>
    </xf>
    <xf numFmtId="0" fontId="19" fillId="4" borderId="25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left" vertical="top" wrapText="1"/>
    </xf>
    <xf numFmtId="0" fontId="19" fillId="4" borderId="50" xfId="0" applyFont="1" applyFill="1" applyBorder="1" applyAlignment="1">
      <alignment horizontal="center" vertical="top" wrapText="1"/>
    </xf>
    <xf numFmtId="49" fontId="19" fillId="4" borderId="30" xfId="0" applyNumberFormat="1" applyFont="1" applyFill="1" applyBorder="1" applyAlignment="1">
      <alignment horizontal="center" vertical="center"/>
    </xf>
    <xf numFmtId="0" fontId="19" fillId="0" borderId="26" xfId="0" applyFont="1" applyBorder="1" applyAlignment="1">
      <alignment vertical="top" wrapText="1"/>
    </xf>
    <xf numFmtId="164" fontId="19" fillId="16" borderId="9" xfId="0" applyNumberFormat="1" applyFont="1" applyFill="1" applyBorder="1" applyAlignment="1">
      <alignment horizontal="center" vertical="top"/>
    </xf>
    <xf numFmtId="0" fontId="20" fillId="16" borderId="9" xfId="0" applyFont="1" applyFill="1" applyBorder="1" applyAlignment="1">
      <alignment horizontal="center" vertical="top"/>
    </xf>
    <xf numFmtId="49" fontId="20" fillId="4" borderId="24" xfId="0" applyNumberFormat="1" applyFont="1" applyFill="1" applyBorder="1" applyAlignment="1">
      <alignment vertical="top" wrapText="1"/>
    </xf>
    <xf numFmtId="49" fontId="10" fillId="12" borderId="24" xfId="0" applyNumberFormat="1" applyFont="1" applyFill="1" applyBorder="1" applyAlignment="1">
      <alignment vertical="top" wrapText="1"/>
    </xf>
    <xf numFmtId="49" fontId="10" fillId="14" borderId="24" xfId="0" applyNumberFormat="1" applyFont="1" applyFill="1" applyBorder="1" applyAlignment="1">
      <alignment vertical="top"/>
    </xf>
    <xf numFmtId="49" fontId="10" fillId="9" borderId="24" xfId="0" applyNumberFormat="1" applyFont="1" applyFill="1" applyBorder="1" applyAlignment="1">
      <alignment vertical="top"/>
    </xf>
    <xf numFmtId="164" fontId="7" fillId="0" borderId="0" xfId="0" applyNumberFormat="1" applyFont="1" applyAlignment="1">
      <alignment horizontal="center" vertical="top"/>
    </xf>
    <xf numFmtId="0" fontId="19" fillId="4" borderId="51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vertical="top" wrapText="1"/>
    </xf>
    <xf numFmtId="0" fontId="19" fillId="4" borderId="35" xfId="0" applyFont="1" applyFill="1" applyBorder="1" applyAlignment="1">
      <alignment horizontal="center" vertical="top"/>
    </xf>
    <xf numFmtId="0" fontId="7" fillId="13" borderId="9" xfId="0" applyFont="1" applyFill="1" applyBorder="1" applyAlignment="1">
      <alignment vertical="top" wrapText="1"/>
    </xf>
    <xf numFmtId="49" fontId="10" fillId="13" borderId="10" xfId="0" applyNumberFormat="1" applyFont="1" applyFill="1" applyBorder="1" applyAlignment="1">
      <alignment vertical="top" wrapText="1"/>
    </xf>
    <xf numFmtId="49" fontId="20" fillId="4" borderId="13" xfId="0" applyNumberFormat="1" applyFont="1" applyFill="1" applyBorder="1" applyAlignment="1">
      <alignment vertical="top" wrapText="1"/>
    </xf>
    <xf numFmtId="49" fontId="10" fillId="12" borderId="30" xfId="0" applyNumberFormat="1" applyFont="1" applyFill="1" applyBorder="1" applyAlignment="1">
      <alignment vertical="top" wrapText="1"/>
    </xf>
    <xf numFmtId="49" fontId="10" fillId="14" borderId="30" xfId="0" applyNumberFormat="1" applyFont="1" applyFill="1" applyBorder="1" applyAlignment="1">
      <alignment vertical="top"/>
    </xf>
    <xf numFmtId="49" fontId="10" fillId="9" borderId="30" xfId="0" applyNumberFormat="1" applyFont="1" applyFill="1" applyBorder="1" applyAlignment="1">
      <alignment vertical="top"/>
    </xf>
    <xf numFmtId="164" fontId="19" fillId="5" borderId="9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19" fillId="5" borderId="29" xfId="0" applyNumberFormat="1" applyFont="1" applyFill="1" applyBorder="1" applyAlignment="1">
      <alignment horizontal="center" vertical="top"/>
    </xf>
    <xf numFmtId="0" fontId="19" fillId="4" borderId="8" xfId="0" applyFont="1" applyFill="1" applyBorder="1" applyAlignment="1">
      <alignment horizontal="center" vertical="top"/>
    </xf>
    <xf numFmtId="49" fontId="10" fillId="13" borderId="34" xfId="0" applyNumberFormat="1" applyFont="1" applyFill="1" applyBorder="1" applyAlignment="1">
      <alignment horizontal="center" vertical="top" wrapText="1"/>
    </xf>
    <xf numFmtId="49" fontId="10" fillId="12" borderId="23" xfId="0" applyNumberFormat="1" applyFont="1" applyFill="1" applyBorder="1" applyAlignment="1">
      <alignment horizontal="center" vertical="top" wrapText="1"/>
    </xf>
    <xf numFmtId="49" fontId="10" fillId="14" borderId="29" xfId="0" applyNumberFormat="1" applyFont="1" applyFill="1" applyBorder="1" applyAlignment="1">
      <alignment horizontal="center" vertical="top"/>
    </xf>
    <xf numFmtId="49" fontId="10" fillId="9" borderId="8" xfId="0" applyNumberFormat="1" applyFont="1" applyFill="1" applyBorder="1" applyAlignment="1">
      <alignment horizontal="center" vertical="top"/>
    </xf>
    <xf numFmtId="164" fontId="19" fillId="5" borderId="30" xfId="0" applyNumberFormat="1" applyFont="1" applyFill="1" applyBorder="1" applyAlignment="1">
      <alignment horizontal="center" vertical="top"/>
    </xf>
    <xf numFmtId="49" fontId="20" fillId="4" borderId="30" xfId="0" applyNumberFormat="1" applyFont="1" applyFill="1" applyBorder="1" applyAlignment="1">
      <alignment vertical="top" wrapText="1"/>
    </xf>
    <xf numFmtId="0" fontId="7" fillId="4" borderId="28" xfId="0" applyFont="1" applyFill="1" applyBorder="1" applyAlignment="1">
      <alignment vertical="top" wrapText="1"/>
    </xf>
    <xf numFmtId="0" fontId="7" fillId="4" borderId="44" xfId="0" applyFont="1" applyFill="1" applyBorder="1" applyAlignment="1">
      <alignment vertical="top" wrapText="1"/>
    </xf>
    <xf numFmtId="16" fontId="19" fillId="4" borderId="2" xfId="0" applyNumberFormat="1" applyFont="1" applyFill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20" fillId="11" borderId="4" xfId="0" applyFont="1" applyFill="1" applyBorder="1" applyAlignment="1">
      <alignment horizontal="center" vertical="top"/>
    </xf>
    <xf numFmtId="0" fontId="24" fillId="12" borderId="2" xfId="0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vertical="top"/>
    </xf>
    <xf numFmtId="49" fontId="20" fillId="9" borderId="24" xfId="0" applyNumberFormat="1" applyFont="1" applyFill="1" applyBorder="1" applyAlignment="1">
      <alignment vertical="top"/>
    </xf>
    <xf numFmtId="16" fontId="19" fillId="4" borderId="18" xfId="0" applyNumberFormat="1" applyFont="1" applyFill="1" applyBorder="1" applyAlignment="1">
      <alignment horizontal="center" vertical="top"/>
    </xf>
    <xf numFmtId="0" fontId="19" fillId="4" borderId="5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top" wrapText="1"/>
    </xf>
    <xf numFmtId="0" fontId="19" fillId="4" borderId="4" xfId="0" applyFont="1" applyFill="1" applyBorder="1" applyAlignment="1">
      <alignment horizontal="center" vertical="top"/>
    </xf>
    <xf numFmtId="49" fontId="10" fillId="13" borderId="12" xfId="0" applyNumberFormat="1" applyFont="1" applyFill="1" applyBorder="1" applyAlignment="1">
      <alignment horizontal="center" vertical="top" wrapText="1"/>
    </xf>
    <xf numFmtId="49" fontId="10" fillId="4" borderId="13" xfId="0" applyNumberFormat="1" applyFont="1" applyFill="1" applyBorder="1" applyAlignment="1">
      <alignment vertical="top" wrapText="1"/>
    </xf>
    <xf numFmtId="49" fontId="20" fillId="12" borderId="34" xfId="0" applyNumberFormat="1" applyFont="1" applyFill="1" applyBorder="1" applyAlignment="1">
      <alignment vertical="top" wrapText="1"/>
    </xf>
    <xf numFmtId="49" fontId="20" fillId="14" borderId="30" xfId="0" applyNumberFormat="1" applyFont="1" applyFill="1" applyBorder="1" applyAlignment="1">
      <alignment vertical="top"/>
    </xf>
    <xf numFmtId="49" fontId="20" fillId="9" borderId="30" xfId="0" applyNumberFormat="1" applyFont="1" applyFill="1" applyBorder="1" applyAlignment="1">
      <alignment vertical="top"/>
    </xf>
    <xf numFmtId="49" fontId="20" fillId="12" borderId="0" xfId="0" applyNumberFormat="1" applyFont="1" applyFill="1" applyAlignment="1">
      <alignment vertical="top" wrapText="1"/>
    </xf>
    <xf numFmtId="49" fontId="20" fillId="14" borderId="13" xfId="0" applyNumberFormat="1" applyFont="1" applyFill="1" applyBorder="1" applyAlignment="1">
      <alignment vertical="top"/>
    </xf>
    <xf numFmtId="49" fontId="20" fillId="9" borderId="13" xfId="0" applyNumberFormat="1" applyFont="1" applyFill="1" applyBorder="1" applyAlignment="1">
      <alignment vertical="top"/>
    </xf>
    <xf numFmtId="164" fontId="29" fillId="0" borderId="24" xfId="0" applyNumberFormat="1" applyFont="1" applyBorder="1" applyAlignment="1">
      <alignment horizontal="center" vertical="top"/>
    </xf>
    <xf numFmtId="0" fontId="7" fillId="13" borderId="10" xfId="0" applyFont="1" applyFill="1" applyBorder="1" applyAlignment="1">
      <alignment vertical="top" wrapText="1"/>
    </xf>
    <xf numFmtId="49" fontId="10" fillId="13" borderId="9" xfId="0" applyNumberFormat="1" applyFont="1" applyFill="1" applyBorder="1" applyAlignment="1">
      <alignment horizontal="center" vertical="top" wrapText="1"/>
    </xf>
    <xf numFmtId="49" fontId="20" fillId="12" borderId="9" xfId="0" applyNumberFormat="1" applyFont="1" applyFill="1" applyBorder="1" applyAlignment="1">
      <alignment vertical="top" wrapText="1"/>
    </xf>
    <xf numFmtId="16" fontId="19" fillId="4" borderId="15" xfId="0" applyNumberFormat="1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/>
    </xf>
    <xf numFmtId="49" fontId="10" fillId="4" borderId="30" xfId="0" applyNumberFormat="1" applyFont="1" applyFill="1" applyBorder="1" applyAlignment="1">
      <alignment vertical="top" wrapText="1"/>
    </xf>
    <xf numFmtId="16" fontId="19" fillId="4" borderId="20" xfId="0" applyNumberFormat="1" applyFont="1" applyFill="1" applyBorder="1" applyAlignment="1">
      <alignment horizontal="center" vertical="top"/>
    </xf>
    <xf numFmtId="0" fontId="19" fillId="4" borderId="27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vertical="top" wrapText="1"/>
    </xf>
    <xf numFmtId="164" fontId="19" fillId="15" borderId="22" xfId="0" applyNumberFormat="1" applyFont="1" applyFill="1" applyBorder="1" applyAlignment="1">
      <alignment horizontal="left" vertical="center" wrapText="1"/>
    </xf>
    <xf numFmtId="164" fontId="19" fillId="12" borderId="13" xfId="0" applyNumberFormat="1" applyFont="1" applyFill="1" applyBorder="1" applyAlignment="1">
      <alignment horizontal="center" vertical="top"/>
    </xf>
    <xf numFmtId="0" fontId="19" fillId="12" borderId="13" xfId="0" applyFont="1" applyFill="1" applyBorder="1" applyAlignment="1">
      <alignment horizontal="center" vertical="top"/>
    </xf>
    <xf numFmtId="0" fontId="19" fillId="4" borderId="15" xfId="0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top"/>
    </xf>
    <xf numFmtId="164" fontId="19" fillId="12" borderId="14" xfId="0" applyNumberFormat="1" applyFont="1" applyFill="1" applyBorder="1" applyAlignment="1">
      <alignment horizontal="center" vertical="top"/>
    </xf>
    <xf numFmtId="0" fontId="19" fillId="12" borderId="14" xfId="0" applyFont="1" applyFill="1" applyBorder="1" applyAlignment="1">
      <alignment horizontal="center" vertical="top"/>
    </xf>
    <xf numFmtId="164" fontId="19" fillId="15" borderId="8" xfId="0" applyNumberFormat="1" applyFont="1" applyFill="1" applyBorder="1" applyAlignment="1">
      <alignment horizontal="left" vertical="center" wrapText="1"/>
    </xf>
    <xf numFmtId="164" fontId="21" fillId="12" borderId="29" xfId="0" applyNumberFormat="1" applyFont="1" applyFill="1" applyBorder="1" applyAlignment="1">
      <alignment horizontal="center" vertical="top"/>
    </xf>
    <xf numFmtId="9" fontId="21" fillId="4" borderId="46" xfId="0" applyNumberFormat="1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left" vertical="top"/>
    </xf>
    <xf numFmtId="164" fontId="20" fillId="11" borderId="2" xfId="0" applyNumberFormat="1" applyFont="1" applyFill="1" applyBorder="1" applyAlignment="1">
      <alignment horizontal="center" vertical="top"/>
    </xf>
    <xf numFmtId="0" fontId="20" fillId="11" borderId="24" xfId="0" applyFont="1" applyFill="1" applyBorder="1" applyAlignment="1">
      <alignment horizontal="center" vertical="top"/>
    </xf>
    <xf numFmtId="49" fontId="22" fillId="11" borderId="10" xfId="0" applyNumberFormat="1" applyFont="1" applyFill="1" applyBorder="1" applyAlignment="1">
      <alignment vertical="top"/>
    </xf>
    <xf numFmtId="49" fontId="22" fillId="11" borderId="11" xfId="0" applyNumberFormat="1" applyFont="1" applyFill="1" applyBorder="1" applyAlignment="1">
      <alignment vertical="top"/>
    </xf>
    <xf numFmtId="9" fontId="21" fillId="0" borderId="51" xfId="0" applyNumberFormat="1" applyFont="1" applyBorder="1" applyAlignment="1">
      <alignment horizontal="center" vertical="top"/>
    </xf>
    <xf numFmtId="0" fontId="21" fillId="0" borderId="58" xfId="0" applyFont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164" fontId="20" fillId="0" borderId="10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49" fontId="19" fillId="0" borderId="0" xfId="0" applyNumberFormat="1" applyFont="1" applyAlignment="1">
      <alignment horizontal="left" vertical="top" wrapText="1"/>
    </xf>
    <xf numFmtId="49" fontId="19" fillId="0" borderId="13" xfId="0" applyNumberFormat="1" applyFont="1" applyBorder="1" applyAlignment="1">
      <alignment vertical="top"/>
    </xf>
    <xf numFmtId="49" fontId="23" fillId="0" borderId="13" xfId="0" applyNumberFormat="1" applyFont="1" applyBorder="1" applyAlignment="1">
      <alignment horizontal="center" vertical="center" textRotation="90"/>
    </xf>
    <xf numFmtId="0" fontId="7" fillId="0" borderId="55" xfId="0" applyFont="1" applyBorder="1" applyAlignment="1">
      <alignment vertical="top" wrapText="1"/>
    </xf>
    <xf numFmtId="49" fontId="20" fillId="0" borderId="9" xfId="0" applyNumberFormat="1" applyFont="1" applyBorder="1" applyAlignment="1">
      <alignment horizontal="center" vertical="top" wrapText="1"/>
    </xf>
    <xf numFmtId="9" fontId="21" fillId="4" borderId="51" xfId="0" applyNumberFormat="1" applyFont="1" applyFill="1" applyBorder="1" applyAlignment="1">
      <alignment horizontal="center" vertical="top"/>
    </xf>
    <xf numFmtId="0" fontId="21" fillId="4" borderId="58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top"/>
    </xf>
    <xf numFmtId="167" fontId="20" fillId="0" borderId="10" xfId="1" applyNumberFormat="1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top"/>
    </xf>
    <xf numFmtId="49" fontId="19" fillId="4" borderId="0" xfId="0" applyNumberFormat="1" applyFont="1" applyFill="1" applyAlignment="1">
      <alignment horizontal="left" vertical="top" wrapText="1"/>
    </xf>
    <xf numFmtId="0" fontId="7" fillId="13" borderId="15" xfId="0" applyFont="1" applyFill="1" applyBorder="1" applyAlignment="1">
      <alignment vertical="top" wrapText="1"/>
    </xf>
    <xf numFmtId="49" fontId="20" fillId="13" borderId="9" xfId="0" applyNumberFormat="1" applyFont="1" applyFill="1" applyBorder="1" applyAlignment="1">
      <alignment horizontal="center" vertical="top" wrapText="1"/>
    </xf>
    <xf numFmtId="49" fontId="20" fillId="14" borderId="8" xfId="0" applyNumberFormat="1" applyFont="1" applyFill="1" applyBorder="1" applyAlignment="1">
      <alignment vertical="top"/>
    </xf>
    <xf numFmtId="9" fontId="21" fillId="4" borderId="48" xfId="0" applyNumberFormat="1" applyFont="1" applyFill="1" applyBorder="1" applyAlignment="1">
      <alignment horizontal="center" vertical="top"/>
    </xf>
    <xf numFmtId="0" fontId="21" fillId="4" borderId="50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167" fontId="20" fillId="0" borderId="34" xfId="1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top"/>
    </xf>
    <xf numFmtId="0" fontId="21" fillId="4" borderId="3" xfId="0" applyFont="1" applyFill="1" applyBorder="1" applyAlignment="1">
      <alignment horizontal="left" vertical="top"/>
    </xf>
    <xf numFmtId="49" fontId="20" fillId="0" borderId="55" xfId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top"/>
    </xf>
    <xf numFmtId="49" fontId="19" fillId="4" borderId="4" xfId="0" applyNumberFormat="1" applyFont="1" applyFill="1" applyBorder="1" applyAlignment="1">
      <alignment horizontal="left" vertical="top" wrapText="1"/>
    </xf>
    <xf numFmtId="164" fontId="20" fillId="0" borderId="59" xfId="1" applyNumberFormat="1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top"/>
    </xf>
    <xf numFmtId="49" fontId="19" fillId="4" borderId="19" xfId="0" applyNumberFormat="1" applyFont="1" applyFill="1" applyBorder="1" applyAlignment="1">
      <alignment horizontal="left" vertical="top" wrapText="1"/>
    </xf>
    <xf numFmtId="167" fontId="29" fillId="0" borderId="15" xfId="1" applyNumberFormat="1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top"/>
    </xf>
    <xf numFmtId="167" fontId="20" fillId="0" borderId="6" xfId="1" applyNumberFormat="1" applyFont="1" applyFill="1" applyBorder="1" applyAlignment="1">
      <alignment horizontal="center" vertical="center"/>
    </xf>
    <xf numFmtId="164" fontId="29" fillId="12" borderId="24" xfId="0" applyNumberFormat="1" applyFont="1" applyFill="1" applyBorder="1" applyAlignment="1">
      <alignment horizontal="center" vertical="top"/>
    </xf>
    <xf numFmtId="0" fontId="20" fillId="12" borderId="24" xfId="0" applyFont="1" applyFill="1" applyBorder="1" applyAlignment="1">
      <alignment horizontal="center" vertical="top"/>
    </xf>
    <xf numFmtId="0" fontId="19" fillId="0" borderId="60" xfId="0" applyFont="1" applyBorder="1" applyAlignment="1">
      <alignment horizontal="center" vertical="top"/>
    </xf>
    <xf numFmtId="164" fontId="19" fillId="0" borderId="17" xfId="0" applyNumberFormat="1" applyFont="1" applyBorder="1" applyAlignment="1">
      <alignment horizontal="left" vertical="center" wrapText="1"/>
    </xf>
    <xf numFmtId="0" fontId="19" fillId="4" borderId="60" xfId="0" applyFont="1" applyFill="1" applyBorder="1" applyAlignment="1">
      <alignment horizontal="center" vertical="top"/>
    </xf>
    <xf numFmtId="164" fontId="20" fillId="12" borderId="14" xfId="0" applyNumberFormat="1" applyFont="1" applyFill="1" applyBorder="1" applyAlignment="1">
      <alignment horizontal="center" vertical="top"/>
    </xf>
    <xf numFmtId="0" fontId="19" fillId="4" borderId="46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left" vertical="top" wrapText="1"/>
    </xf>
    <xf numFmtId="164" fontId="29" fillId="12" borderId="14" xfId="0" applyNumberFormat="1" applyFont="1" applyFill="1" applyBorder="1" applyAlignment="1">
      <alignment horizontal="center" vertical="top"/>
    </xf>
    <xf numFmtId="164" fontId="19" fillId="15" borderId="19" xfId="0" applyNumberFormat="1" applyFont="1" applyFill="1" applyBorder="1" applyAlignment="1">
      <alignment horizontal="left" vertical="center" wrapText="1"/>
    </xf>
    <xf numFmtId="164" fontId="20" fillId="12" borderId="29" xfId="0" applyNumberFormat="1" applyFont="1" applyFill="1" applyBorder="1" applyAlignment="1">
      <alignment horizontal="center" vertical="top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top"/>
    </xf>
    <xf numFmtId="0" fontId="31" fillId="0" borderId="23" xfId="0" applyFont="1" applyBorder="1" applyAlignment="1">
      <alignment horizontal="left" vertical="top"/>
    </xf>
    <xf numFmtId="0" fontId="31" fillId="0" borderId="23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/>
    </xf>
    <xf numFmtId="0" fontId="31" fillId="0" borderId="35" xfId="0" applyFont="1" applyBorder="1" applyAlignment="1">
      <alignment vertical="top"/>
    </xf>
    <xf numFmtId="49" fontId="20" fillId="10" borderId="35" xfId="0" applyNumberFormat="1" applyFont="1" applyFill="1" applyBorder="1" applyAlignment="1">
      <alignment horizontal="center" vertical="top" wrapText="1"/>
    </xf>
    <xf numFmtId="0" fontId="20" fillId="9" borderId="34" xfId="0" applyFont="1" applyFill="1" applyBorder="1" applyAlignment="1">
      <alignment horizontal="left" vertical="top"/>
    </xf>
    <xf numFmtId="0" fontId="5" fillId="10" borderId="23" xfId="0" applyFont="1" applyFill="1" applyBorder="1"/>
    <xf numFmtId="0" fontId="20" fillId="9" borderId="23" xfId="0" applyFont="1" applyFill="1" applyBorder="1" applyAlignment="1">
      <alignment horizontal="left" vertical="top"/>
    </xf>
    <xf numFmtId="0" fontId="31" fillId="9" borderId="23" xfId="0" applyFont="1" applyFill="1" applyBorder="1" applyAlignment="1">
      <alignment horizontal="left" vertical="top"/>
    </xf>
    <xf numFmtId="49" fontId="20" fillId="10" borderId="9" xfId="0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 wrapText="1"/>
    </xf>
    <xf numFmtId="0" fontId="33" fillId="0" borderId="0" xfId="4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8"/>
    <xf numFmtId="0" fontId="33" fillId="0" borderId="24" xfId="8" applyFont="1" applyBorder="1" applyAlignment="1">
      <alignment vertical="top" wrapText="1"/>
    </xf>
    <xf numFmtId="0" fontId="32" fillId="0" borderId="24" xfId="8" applyFont="1" applyBorder="1" applyAlignment="1">
      <alignment horizontal="center" vertical="top" wrapText="1"/>
    </xf>
    <xf numFmtId="0" fontId="33" fillId="0" borderId="13" xfId="8" applyFont="1" applyBorder="1" applyAlignment="1">
      <alignment vertical="top" wrapText="1"/>
    </xf>
    <xf numFmtId="0" fontId="32" fillId="0" borderId="13" xfId="8" applyFont="1" applyBorder="1" applyAlignment="1">
      <alignment horizontal="center" vertical="top" wrapText="1"/>
    </xf>
    <xf numFmtId="0" fontId="33" fillId="0" borderId="30" xfId="8" applyFont="1" applyBorder="1" applyAlignment="1">
      <alignment vertical="top" wrapText="1"/>
    </xf>
    <xf numFmtId="0" fontId="32" fillId="0" borderId="30" xfId="8" applyFont="1" applyBorder="1" applyAlignment="1">
      <alignment horizontal="center" vertical="top" wrapText="1"/>
    </xf>
    <xf numFmtId="0" fontId="32" fillId="0" borderId="10" xfId="8" applyFont="1" applyBorder="1" applyAlignment="1">
      <alignment vertical="top" wrapText="1"/>
    </xf>
    <xf numFmtId="0" fontId="10" fillId="0" borderId="9" xfId="8" applyFont="1" applyBorder="1" applyAlignment="1">
      <alignment horizontal="center" vertical="top" wrapText="1"/>
    </xf>
    <xf numFmtId="0" fontId="34" fillId="0" borderId="0" xfId="8" applyFont="1"/>
    <xf numFmtId="0" fontId="5" fillId="0" borderId="0" xfId="9"/>
    <xf numFmtId="0" fontId="15" fillId="0" borderId="0" xfId="9" applyFont="1"/>
    <xf numFmtId="164" fontId="14" fillId="0" borderId="24" xfId="10" applyNumberFormat="1" applyFont="1" applyBorder="1" applyAlignment="1">
      <alignment horizontal="center" vertical="top" wrapText="1"/>
    </xf>
    <xf numFmtId="164" fontId="14" fillId="0" borderId="29" xfId="10" applyNumberFormat="1" applyFont="1" applyBorder="1" applyAlignment="1">
      <alignment horizontal="center" vertical="top" wrapText="1"/>
    </xf>
    <xf numFmtId="164" fontId="15" fillId="0" borderId="0" xfId="9" applyNumberFormat="1" applyFont="1"/>
    <xf numFmtId="164" fontId="35" fillId="3" borderId="24" xfId="10" applyNumberFormat="1" applyFont="1" applyFill="1" applyBorder="1" applyAlignment="1">
      <alignment horizontal="center" vertical="top" wrapText="1"/>
    </xf>
    <xf numFmtId="0" fontId="36" fillId="0" borderId="0" xfId="9" applyFont="1"/>
    <xf numFmtId="164" fontId="6" fillId="0" borderId="24" xfId="10" applyNumberFormat="1" applyFont="1" applyBorder="1" applyAlignment="1">
      <alignment horizontal="center" vertical="top" wrapText="1"/>
    </xf>
    <xf numFmtId="164" fontId="6" fillId="0" borderId="14" xfId="10" applyNumberFormat="1" applyFont="1" applyBorder="1" applyAlignment="1">
      <alignment horizontal="center" vertical="top" wrapText="1"/>
    </xf>
    <xf numFmtId="164" fontId="14" fillId="0" borderId="14" xfId="10" applyNumberFormat="1" applyFont="1" applyBorder="1" applyAlignment="1">
      <alignment horizontal="center" vertical="top" wrapText="1"/>
    </xf>
    <xf numFmtId="164" fontId="6" fillId="5" borderId="9" xfId="10" applyNumberFormat="1" applyFont="1" applyFill="1" applyBorder="1" applyAlignment="1">
      <alignment horizontal="center" vertical="top" wrapText="1"/>
    </xf>
    <xf numFmtId="0" fontId="37" fillId="0" borderId="0" xfId="9" applyFont="1"/>
    <xf numFmtId="164" fontId="6" fillId="0" borderId="14" xfId="10" applyNumberFormat="1" applyFont="1" applyBorder="1" applyAlignment="1">
      <alignment vertical="top" wrapText="1"/>
    </xf>
    <xf numFmtId="0" fontId="38" fillId="0" borderId="0" xfId="9" applyFont="1"/>
    <xf numFmtId="0" fontId="39" fillId="0" borderId="0" xfId="9" applyFont="1"/>
    <xf numFmtId="0" fontId="15" fillId="0" borderId="0" xfId="9" applyFont="1" applyAlignment="1">
      <alignment horizontal="right"/>
    </xf>
    <xf numFmtId="0" fontId="37" fillId="0" borderId="0" xfId="9" applyFont="1" applyAlignment="1">
      <alignment horizontal="right"/>
    </xf>
    <xf numFmtId="164" fontId="14" fillId="0" borderId="14" xfId="10" applyNumberFormat="1" applyFont="1" applyBorder="1" applyAlignment="1">
      <alignment vertical="top" wrapText="1"/>
    </xf>
    <xf numFmtId="0" fontId="15" fillId="0" borderId="0" xfId="9" applyFont="1" applyAlignment="1">
      <alignment horizontal="left"/>
    </xf>
    <xf numFmtId="0" fontId="40" fillId="0" borderId="0" xfId="9" applyFont="1"/>
    <xf numFmtId="164" fontId="35" fillId="0" borderId="14" xfId="10" applyNumberFormat="1" applyFont="1" applyBorder="1" applyAlignment="1">
      <alignment horizontal="center" vertical="top" wrapText="1"/>
    </xf>
    <xf numFmtId="164" fontId="37" fillId="0" borderId="0" xfId="9" applyNumberFormat="1" applyFont="1"/>
    <xf numFmtId="164" fontId="35" fillId="5" borderId="29" xfId="10" applyNumberFormat="1" applyFont="1" applyFill="1" applyBorder="1" applyAlignment="1">
      <alignment horizontal="center" vertical="top" wrapText="1"/>
    </xf>
    <xf numFmtId="0" fontId="38" fillId="0" borderId="0" xfId="9" applyFont="1" applyAlignment="1">
      <alignment vertical="top"/>
    </xf>
    <xf numFmtId="0" fontId="10" fillId="0" borderId="9" xfId="10" applyFont="1" applyBorder="1" applyAlignment="1">
      <alignment horizontal="center" vertical="center" wrapText="1"/>
    </xf>
    <xf numFmtId="0" fontId="7" fillId="0" borderId="11" xfId="10" applyFont="1" applyBorder="1" applyAlignment="1">
      <alignment vertical="top"/>
    </xf>
    <xf numFmtId="0" fontId="7" fillId="0" borderId="12" xfId="10" applyFont="1" applyBorder="1" applyAlignment="1">
      <alignment vertical="top"/>
    </xf>
    <xf numFmtId="164" fontId="7" fillId="0" borderId="3" xfId="10" applyNumberFormat="1" applyFont="1" applyBorder="1" applyAlignment="1">
      <alignment horizontal="right" vertical="top" wrapText="1"/>
    </xf>
    <xf numFmtId="0" fontId="7" fillId="0" borderId="0" xfId="10" applyFont="1" applyAlignment="1">
      <alignment vertical="top"/>
    </xf>
    <xf numFmtId="49" fontId="7" fillId="0" borderId="0" xfId="10" applyNumberFormat="1" applyFont="1" applyAlignment="1">
      <alignment horizontal="right" vertical="top"/>
    </xf>
    <xf numFmtId="49" fontId="9" fillId="0" borderId="0" xfId="10" applyNumberFormat="1" applyFont="1" applyAlignment="1">
      <alignment horizontal="right" vertical="top"/>
    </xf>
    <xf numFmtId="49" fontId="7" fillId="0" borderId="0" xfId="10" applyNumberFormat="1" applyFont="1" applyAlignment="1">
      <alignment vertical="top"/>
    </xf>
    <xf numFmtId="0" fontId="14" fillId="5" borderId="10" xfId="9" applyFont="1" applyFill="1" applyBorder="1" applyAlignment="1">
      <alignment horizontal="left" vertical="top" wrapText="1"/>
    </xf>
    <xf numFmtId="0" fontId="14" fillId="5" borderId="11" xfId="9" applyFont="1" applyFill="1" applyBorder="1" applyAlignment="1">
      <alignment horizontal="left" vertical="top" wrapText="1"/>
    </xf>
    <xf numFmtId="164" fontId="35" fillId="5" borderId="9" xfId="9" applyNumberFormat="1" applyFont="1" applyFill="1" applyBorder="1" applyAlignment="1">
      <alignment horizontal="center" vertical="top" wrapText="1"/>
    </xf>
    <xf numFmtId="0" fontId="14" fillId="5" borderId="12" xfId="9" applyFont="1" applyFill="1" applyBorder="1" applyAlignment="1">
      <alignment horizontal="center" vertical="top"/>
    </xf>
    <xf numFmtId="0" fontId="14" fillId="17" borderId="2" xfId="9" applyFont="1" applyFill="1" applyBorder="1" applyAlignment="1">
      <alignment horizontal="left" vertical="top" wrapText="1"/>
    </xf>
    <xf numFmtId="0" fontId="14" fillId="17" borderId="3" xfId="9" applyFont="1" applyFill="1" applyBorder="1" applyAlignment="1">
      <alignment horizontal="left" vertical="top" wrapText="1"/>
    </xf>
    <xf numFmtId="164" fontId="14" fillId="17" borderId="24" xfId="9" applyNumberFormat="1" applyFont="1" applyFill="1" applyBorder="1" applyAlignment="1">
      <alignment horizontal="center" vertical="top" wrapText="1"/>
    </xf>
    <xf numFmtId="0" fontId="14" fillId="17" borderId="4" xfId="9" applyFont="1" applyFill="1" applyBorder="1" applyAlignment="1">
      <alignment horizontal="center" vertical="top"/>
    </xf>
    <xf numFmtId="0" fontId="14" fillId="0" borderId="3" xfId="9" applyFont="1" applyBorder="1" applyAlignment="1">
      <alignment horizontal="right" vertical="top" wrapText="1"/>
    </xf>
    <xf numFmtId="49" fontId="14" fillId="17" borderId="24" xfId="9" applyNumberFormat="1" applyFont="1" applyFill="1" applyBorder="1" applyAlignment="1">
      <alignment horizontal="center" vertical="top"/>
    </xf>
    <xf numFmtId="0" fontId="14" fillId="10" borderId="10" xfId="9" applyFont="1" applyFill="1" applyBorder="1" applyAlignment="1">
      <alignment horizontal="left" vertical="top" wrapText="1"/>
    </xf>
    <xf numFmtId="0" fontId="14" fillId="10" borderId="11" xfId="9" applyFont="1" applyFill="1" applyBorder="1" applyAlignment="1">
      <alignment horizontal="left" vertical="top" wrapText="1"/>
    </xf>
    <xf numFmtId="164" fontId="35" fillId="10" borderId="9" xfId="9" applyNumberFormat="1" applyFont="1" applyFill="1" applyBorder="1" applyAlignment="1">
      <alignment horizontal="center" vertical="top" wrapText="1"/>
    </xf>
    <xf numFmtId="0" fontId="14" fillId="10" borderId="11" xfId="9" applyFont="1" applyFill="1" applyBorder="1" applyAlignment="1">
      <alignment horizontal="center" vertical="top"/>
    </xf>
    <xf numFmtId="0" fontId="14" fillId="10" borderId="9" xfId="9" applyFont="1" applyFill="1" applyBorder="1" applyAlignment="1">
      <alignment vertical="top" wrapText="1"/>
    </xf>
    <xf numFmtId="0" fontId="14" fillId="10" borderId="11" xfId="9" applyFont="1" applyFill="1" applyBorder="1" applyAlignment="1">
      <alignment horizontal="right" vertical="top" wrapText="1"/>
    </xf>
    <xf numFmtId="49" fontId="14" fillId="10" borderId="9" xfId="9" applyNumberFormat="1" applyFont="1" applyFill="1" applyBorder="1" applyAlignment="1">
      <alignment horizontal="center" vertical="top"/>
    </xf>
    <xf numFmtId="0" fontId="14" fillId="8" borderId="2" xfId="9" applyFont="1" applyFill="1" applyBorder="1" applyAlignment="1">
      <alignment horizontal="left" vertical="top" wrapText="1"/>
    </xf>
    <xf numFmtId="0" fontId="14" fillId="8" borderId="3" xfId="9" applyFont="1" applyFill="1" applyBorder="1" applyAlignment="1">
      <alignment horizontal="left" vertical="top" wrapText="1"/>
    </xf>
    <xf numFmtId="164" fontId="14" fillId="8" borderId="24" xfId="9" applyNumberFormat="1" applyFont="1" applyFill="1" applyBorder="1" applyAlignment="1">
      <alignment horizontal="center" vertical="top" wrapText="1"/>
    </xf>
    <xf numFmtId="0" fontId="14" fillId="8" borderId="3" xfId="9" applyFont="1" applyFill="1" applyBorder="1" applyAlignment="1">
      <alignment horizontal="center" vertical="top"/>
    </xf>
    <xf numFmtId="0" fontId="14" fillId="8" borderId="9" xfId="9" applyFont="1" applyFill="1" applyBorder="1" applyAlignment="1">
      <alignment vertical="top" wrapText="1"/>
    </xf>
    <xf numFmtId="0" fontId="14" fillId="8" borderId="11" xfId="9" applyFont="1" applyFill="1" applyBorder="1" applyAlignment="1">
      <alignment horizontal="right" vertical="top" wrapText="1"/>
    </xf>
    <xf numFmtId="49" fontId="14" fillId="8" borderId="9" xfId="9" applyNumberFormat="1" applyFont="1" applyFill="1" applyBorder="1" applyAlignment="1">
      <alignment horizontal="center" vertical="top"/>
    </xf>
    <xf numFmtId="49" fontId="14" fillId="9" borderId="9" xfId="9" applyNumberFormat="1" applyFont="1" applyFill="1" applyBorder="1" applyAlignment="1">
      <alignment horizontal="center" vertical="top"/>
    </xf>
    <xf numFmtId="9" fontId="6" fillId="0" borderId="42" xfId="9" applyNumberFormat="1" applyFont="1" applyBorder="1" applyAlignment="1">
      <alignment horizontal="center" vertical="top"/>
    </xf>
    <xf numFmtId="0" fontId="6" fillId="0" borderId="56" xfId="9" applyFont="1" applyBorder="1" applyAlignment="1">
      <alignment horizontal="center" vertical="center"/>
    </xf>
    <xf numFmtId="0" fontId="6" fillId="0" borderId="43" xfId="9" applyFont="1" applyBorder="1" applyAlignment="1">
      <alignment horizontal="left" vertical="top"/>
    </xf>
    <xf numFmtId="164" fontId="14" fillId="18" borderId="9" xfId="9" applyNumberFormat="1" applyFont="1" applyFill="1" applyBorder="1" applyAlignment="1">
      <alignment horizontal="center" vertical="top"/>
    </xf>
    <xf numFmtId="0" fontId="14" fillId="18" borderId="12" xfId="9" applyFont="1" applyFill="1" applyBorder="1" applyAlignment="1">
      <alignment horizontal="center" vertical="top"/>
    </xf>
    <xf numFmtId="49" fontId="6" fillId="4" borderId="24" xfId="9" applyNumberFormat="1" applyFont="1" applyFill="1" applyBorder="1" applyAlignment="1">
      <alignment horizontal="center" vertical="top"/>
    </xf>
    <xf numFmtId="0" fontId="6" fillId="13" borderId="24" xfId="0" applyFont="1" applyFill="1" applyBorder="1" applyAlignment="1">
      <alignment horizontal="left" vertical="top" wrapText="1"/>
    </xf>
    <xf numFmtId="0" fontId="15" fillId="12" borderId="24" xfId="9" applyFont="1" applyFill="1" applyBorder="1" applyAlignment="1">
      <alignment vertical="top" wrapText="1"/>
    </xf>
    <xf numFmtId="49" fontId="14" fillId="14" borderId="24" xfId="9" applyNumberFormat="1" applyFont="1" applyFill="1" applyBorder="1" applyAlignment="1">
      <alignment horizontal="center" vertical="top"/>
    </xf>
    <xf numFmtId="49" fontId="14" fillId="9" borderId="24" xfId="9" applyNumberFormat="1" applyFont="1" applyFill="1" applyBorder="1" applyAlignment="1">
      <alignment horizontal="center" vertical="top"/>
    </xf>
    <xf numFmtId="9" fontId="6" fillId="0" borderId="60" xfId="9" applyNumberFormat="1" applyFont="1" applyBorder="1" applyAlignment="1">
      <alignment horizontal="center" vertical="top"/>
    </xf>
    <xf numFmtId="0" fontId="6" fillId="0" borderId="57" xfId="9" applyFont="1" applyBorder="1" applyAlignment="1">
      <alignment horizontal="center" vertical="center"/>
    </xf>
    <xf numFmtId="0" fontId="6" fillId="0" borderId="62" xfId="9" applyFont="1" applyBorder="1" applyAlignment="1">
      <alignment horizontal="left" vertical="top"/>
    </xf>
    <xf numFmtId="164" fontId="6" fillId="0" borderId="13" xfId="9" applyNumberFormat="1" applyFont="1" applyBorder="1" applyAlignment="1">
      <alignment horizontal="center" vertical="top"/>
    </xf>
    <xf numFmtId="0" fontId="14" fillId="0" borderId="19" xfId="9" applyFont="1" applyBorder="1" applyAlignment="1">
      <alignment horizontal="center" vertical="top"/>
    </xf>
    <xf numFmtId="49" fontId="6" fillId="4" borderId="13" xfId="9" applyNumberFormat="1" applyFont="1" applyFill="1" applyBorder="1" applyAlignment="1">
      <alignment horizontal="center" vertical="top"/>
    </xf>
    <xf numFmtId="49" fontId="7" fillId="4" borderId="13" xfId="9" applyNumberFormat="1" applyFont="1" applyFill="1" applyBorder="1" applyAlignment="1">
      <alignment horizontal="center" vertical="center" textRotation="90"/>
    </xf>
    <xf numFmtId="0" fontId="14" fillId="12" borderId="13" xfId="9" applyFont="1" applyFill="1" applyBorder="1" applyAlignment="1">
      <alignment horizontal="center" vertical="center" textRotation="90" wrapText="1"/>
    </xf>
    <xf numFmtId="0" fontId="6" fillId="13" borderId="13" xfId="0" applyFont="1" applyFill="1" applyBorder="1" applyAlignment="1">
      <alignment horizontal="left" vertical="top" wrapText="1"/>
    </xf>
    <xf numFmtId="49" fontId="14" fillId="12" borderId="13" xfId="9" applyNumberFormat="1" applyFont="1" applyFill="1" applyBorder="1" applyAlignment="1">
      <alignment vertical="top" wrapText="1"/>
    </xf>
    <xf numFmtId="49" fontId="14" fillId="14" borderId="13" xfId="9" applyNumberFormat="1" applyFont="1" applyFill="1" applyBorder="1" applyAlignment="1">
      <alignment horizontal="center" vertical="top"/>
    </xf>
    <xf numFmtId="49" fontId="14" fillId="9" borderId="13" xfId="9" applyNumberFormat="1" applyFont="1" applyFill="1" applyBorder="1" applyAlignment="1">
      <alignment horizontal="center" vertical="top"/>
    </xf>
    <xf numFmtId="164" fontId="6" fillId="0" borderId="14" xfId="9" applyNumberFormat="1" applyFont="1" applyBorder="1" applyAlignment="1">
      <alignment horizontal="center" vertical="top"/>
    </xf>
    <xf numFmtId="0" fontId="14" fillId="0" borderId="17" xfId="9" applyFont="1" applyBorder="1" applyAlignment="1">
      <alignment horizontal="center" vertical="top"/>
    </xf>
    <xf numFmtId="0" fontId="41" fillId="0" borderId="0" xfId="9" applyFont="1"/>
    <xf numFmtId="164" fontId="6" fillId="0" borderId="5" xfId="9" applyNumberFormat="1" applyFont="1" applyBorder="1" applyAlignment="1">
      <alignment horizontal="center" vertical="top"/>
    </xf>
    <xf numFmtId="0" fontId="14" fillId="0" borderId="22" xfId="9" applyFont="1" applyBorder="1" applyAlignment="1">
      <alignment horizontal="center" vertical="top"/>
    </xf>
    <xf numFmtId="0" fontId="14" fillId="0" borderId="14" xfId="9" applyFont="1" applyBorder="1" applyAlignment="1">
      <alignment horizontal="center" vertical="top"/>
    </xf>
    <xf numFmtId="9" fontId="6" fillId="0" borderId="40" xfId="9" applyNumberFormat="1" applyFont="1" applyBorder="1" applyAlignment="1">
      <alignment horizontal="center" vertical="top"/>
    </xf>
    <xf numFmtId="0" fontId="6" fillId="0" borderId="32" xfId="9" applyFont="1" applyBorder="1" applyAlignment="1">
      <alignment horizontal="center" vertical="center"/>
    </xf>
    <xf numFmtId="0" fontId="6" fillId="0" borderId="41" xfId="9" applyFont="1" applyBorder="1" applyAlignment="1">
      <alignment horizontal="left" vertical="top"/>
    </xf>
    <xf numFmtId="164" fontId="6" fillId="0" borderId="29" xfId="9" applyNumberFormat="1" applyFont="1" applyBorder="1" applyAlignment="1">
      <alignment horizontal="center" vertical="top"/>
    </xf>
    <xf numFmtId="0" fontId="14" fillId="0" borderId="29" xfId="9" applyFont="1" applyBorder="1" applyAlignment="1">
      <alignment horizontal="center" vertical="top"/>
    </xf>
    <xf numFmtId="0" fontId="6" fillId="0" borderId="30" xfId="0" applyFont="1" applyBorder="1" applyAlignment="1">
      <alignment horizontal="left" vertical="top" wrapText="1"/>
    </xf>
    <xf numFmtId="49" fontId="6" fillId="4" borderId="30" xfId="9" applyNumberFormat="1" applyFont="1" applyFill="1" applyBorder="1" applyAlignment="1">
      <alignment horizontal="center" vertical="top"/>
    </xf>
    <xf numFmtId="0" fontId="6" fillId="13" borderId="30" xfId="0" applyFont="1" applyFill="1" applyBorder="1" applyAlignment="1">
      <alignment horizontal="left" vertical="top" wrapText="1"/>
    </xf>
    <xf numFmtId="49" fontId="14" fillId="12" borderId="30" xfId="9" applyNumberFormat="1" applyFont="1" applyFill="1" applyBorder="1" applyAlignment="1">
      <alignment vertical="top" wrapText="1"/>
    </xf>
    <xf numFmtId="49" fontId="14" fillId="14" borderId="30" xfId="9" applyNumberFormat="1" applyFont="1" applyFill="1" applyBorder="1" applyAlignment="1">
      <alignment horizontal="center" vertical="top"/>
    </xf>
    <xf numFmtId="49" fontId="14" fillId="9" borderId="30" xfId="9" applyNumberFormat="1" applyFont="1" applyFill="1" applyBorder="1" applyAlignment="1">
      <alignment horizontal="center" vertical="top"/>
    </xf>
    <xf numFmtId="9" fontId="6" fillId="0" borderId="36" xfId="9" applyNumberFormat="1" applyFont="1" applyBorder="1" applyAlignment="1">
      <alignment horizontal="center" vertical="top"/>
    </xf>
    <xf numFmtId="0" fontId="6" fillId="0" borderId="63" xfId="9" applyFont="1" applyBorder="1" applyAlignment="1">
      <alignment horizontal="center" vertical="center"/>
    </xf>
    <xf numFmtId="0" fontId="6" fillId="0" borderId="38" xfId="9" applyFont="1" applyBorder="1" applyAlignment="1">
      <alignment horizontal="left" vertical="top"/>
    </xf>
    <xf numFmtId="164" fontId="14" fillId="12" borderId="30" xfId="9" applyNumberFormat="1" applyFont="1" applyFill="1" applyBorder="1" applyAlignment="1">
      <alignment horizontal="center" vertical="top"/>
    </xf>
    <xf numFmtId="0" fontId="14" fillId="12" borderId="35" xfId="9" applyFont="1" applyFill="1" applyBorder="1" applyAlignment="1">
      <alignment horizontal="center" vertical="top"/>
    </xf>
    <xf numFmtId="49" fontId="6" fillId="0" borderId="24" xfId="9" applyNumberFormat="1" applyFont="1" applyBorder="1" applyAlignment="1">
      <alignment horizontal="center" vertical="top"/>
    </xf>
    <xf numFmtId="0" fontId="6" fillId="12" borderId="2" xfId="9" applyFont="1" applyFill="1" applyBorder="1" applyAlignment="1">
      <alignment horizontal="left" vertical="top" wrapText="1"/>
    </xf>
    <xf numFmtId="0" fontId="15" fillId="12" borderId="3" xfId="9" applyFont="1" applyFill="1" applyBorder="1" applyAlignment="1">
      <alignment horizontal="center" vertical="top" wrapText="1"/>
    </xf>
    <xf numFmtId="0" fontId="15" fillId="12" borderId="4" xfId="9" applyFont="1" applyFill="1" applyBorder="1" applyAlignment="1">
      <alignment horizontal="center" vertical="top" wrapText="1"/>
    </xf>
    <xf numFmtId="0" fontId="6" fillId="0" borderId="64" xfId="9" applyFont="1" applyBorder="1" applyAlignment="1">
      <alignment horizontal="left" vertical="top"/>
    </xf>
    <xf numFmtId="164" fontId="14" fillId="12" borderId="29" xfId="9" applyNumberFormat="1" applyFont="1" applyFill="1" applyBorder="1" applyAlignment="1">
      <alignment horizontal="center" vertical="top"/>
    </xf>
    <xf numFmtId="0" fontId="14" fillId="12" borderId="19" xfId="9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center" vertical="top"/>
    </xf>
    <xf numFmtId="0" fontId="6" fillId="12" borderId="18" xfId="9" applyFont="1" applyFill="1" applyBorder="1" applyAlignment="1">
      <alignment horizontal="left" vertical="top" wrapText="1"/>
    </xf>
    <xf numFmtId="0" fontId="15" fillId="12" borderId="0" xfId="9" applyFont="1" applyFill="1" applyAlignment="1">
      <alignment horizontal="center" vertical="top" wrapText="1"/>
    </xf>
    <xf numFmtId="0" fontId="15" fillId="12" borderId="19" xfId="9" applyFont="1" applyFill="1" applyBorder="1" applyAlignment="1">
      <alignment horizontal="center" vertical="top" wrapText="1"/>
    </xf>
    <xf numFmtId="0" fontId="14" fillId="12" borderId="14" xfId="9" applyFont="1" applyFill="1" applyBorder="1" applyAlignment="1">
      <alignment horizontal="center" vertical="top"/>
    </xf>
    <xf numFmtId="0" fontId="14" fillId="12" borderId="18" xfId="9" applyFont="1" applyFill="1" applyBorder="1" applyAlignment="1">
      <alignment vertical="top" wrapText="1"/>
    </xf>
    <xf numFmtId="9" fontId="6" fillId="0" borderId="65" xfId="9" applyNumberFormat="1" applyFont="1" applyBorder="1" applyAlignment="1">
      <alignment horizontal="center" vertical="top"/>
    </xf>
    <xf numFmtId="0" fontId="6" fillId="4" borderId="41" xfId="9" applyFont="1" applyFill="1" applyBorder="1" applyAlignment="1">
      <alignment horizontal="center" vertical="top" wrapText="1"/>
    </xf>
    <xf numFmtId="0" fontId="6" fillId="4" borderId="33" xfId="9" applyFont="1" applyFill="1" applyBorder="1" applyAlignment="1">
      <alignment horizontal="left" vertical="top" wrapText="1"/>
    </xf>
    <xf numFmtId="0" fontId="14" fillId="12" borderId="5" xfId="9" applyFont="1" applyFill="1" applyBorder="1" applyAlignment="1">
      <alignment horizontal="center" vertical="top"/>
    </xf>
    <xf numFmtId="0" fontId="6" fillId="0" borderId="33" xfId="9" applyFont="1" applyBorder="1" applyAlignment="1">
      <alignment horizontal="left" vertical="top"/>
    </xf>
    <xf numFmtId="0" fontId="14" fillId="12" borderId="29" xfId="9" applyFont="1" applyFill="1" applyBorder="1" applyAlignment="1">
      <alignment horizontal="center" vertical="top"/>
    </xf>
    <xf numFmtId="0" fontId="14" fillId="12" borderId="34" xfId="9" applyFont="1" applyFill="1" applyBorder="1" applyAlignment="1">
      <alignment vertical="top" wrapText="1"/>
    </xf>
    <xf numFmtId="0" fontId="15" fillId="12" borderId="23" xfId="9" applyFont="1" applyFill="1" applyBorder="1" applyAlignment="1">
      <alignment horizontal="center" vertical="top" wrapText="1"/>
    </xf>
    <xf numFmtId="0" fontId="15" fillId="12" borderId="35" xfId="9" applyFont="1" applyFill="1" applyBorder="1" applyAlignment="1">
      <alignment horizontal="center" vertical="top" wrapText="1"/>
    </xf>
    <xf numFmtId="9" fontId="6" fillId="0" borderId="66" xfId="9" applyNumberFormat="1" applyFont="1" applyBorder="1" applyAlignment="1">
      <alignment horizontal="center" vertical="top"/>
    </xf>
    <xf numFmtId="0" fontId="6" fillId="0" borderId="67" xfId="9" applyFont="1" applyBorder="1" applyAlignment="1">
      <alignment horizontal="center" vertical="center"/>
    </xf>
    <xf numFmtId="0" fontId="6" fillId="0" borderId="68" xfId="9" applyFont="1" applyBorder="1" applyAlignment="1">
      <alignment horizontal="left" vertical="top"/>
    </xf>
    <xf numFmtId="49" fontId="14" fillId="0" borderId="9" xfId="9" applyNumberFormat="1" applyFont="1" applyBorder="1" applyAlignment="1">
      <alignment horizontal="center" vertical="top"/>
    </xf>
    <xf numFmtId="0" fontId="42" fillId="0" borderId="0" xfId="9" applyFont="1"/>
    <xf numFmtId="49" fontId="14" fillId="8" borderId="12" xfId="9" applyNumberFormat="1" applyFont="1" applyFill="1" applyBorder="1" applyAlignment="1">
      <alignment vertical="top" wrapText="1"/>
    </xf>
    <xf numFmtId="9" fontId="6" fillId="8" borderId="2" xfId="9" applyNumberFormat="1" applyFont="1" applyFill="1" applyBorder="1" applyAlignment="1">
      <alignment horizontal="center" vertical="top"/>
    </xf>
    <xf numFmtId="0" fontId="6" fillId="8" borderId="3" xfId="9" applyFont="1" applyFill="1" applyBorder="1" applyAlignment="1">
      <alignment horizontal="center" vertical="center"/>
    </xf>
    <xf numFmtId="0" fontId="6" fillId="8" borderId="3" xfId="9" applyFont="1" applyFill="1" applyBorder="1" applyAlignment="1">
      <alignment horizontal="left" vertical="top"/>
    </xf>
    <xf numFmtId="164" fontId="35" fillId="8" borderId="9" xfId="9" applyNumberFormat="1" applyFont="1" applyFill="1" applyBorder="1" applyAlignment="1">
      <alignment horizontal="center" vertical="top"/>
    </xf>
    <xf numFmtId="0" fontId="14" fillId="8" borderId="9" xfId="9" applyFont="1" applyFill="1" applyBorder="1" applyAlignment="1">
      <alignment horizontal="center" vertical="top"/>
    </xf>
    <xf numFmtId="49" fontId="43" fillId="8" borderId="9" xfId="9" applyNumberFormat="1" applyFont="1" applyFill="1" applyBorder="1" applyAlignment="1">
      <alignment horizontal="left" vertical="top" wrapText="1"/>
    </xf>
    <xf numFmtId="9" fontId="6" fillId="19" borderId="10" xfId="9" applyNumberFormat="1" applyFont="1" applyFill="1" applyBorder="1" applyAlignment="1">
      <alignment horizontal="center" vertical="top"/>
    </xf>
    <xf numFmtId="0" fontId="6" fillId="19" borderId="69" xfId="9" applyFont="1" applyFill="1" applyBorder="1" applyAlignment="1">
      <alignment horizontal="center" vertical="center"/>
    </xf>
    <xf numFmtId="0" fontId="6" fillId="19" borderId="68" xfId="9" applyFont="1" applyFill="1" applyBorder="1" applyAlignment="1">
      <alignment horizontal="left" vertical="top"/>
    </xf>
    <xf numFmtId="164" fontId="14" fillId="19" borderId="24" xfId="9" applyNumberFormat="1" applyFont="1" applyFill="1" applyBorder="1" applyAlignment="1">
      <alignment horizontal="center" vertical="top"/>
    </xf>
    <xf numFmtId="0" fontId="14" fillId="19" borderId="12" xfId="9" applyFont="1" applyFill="1" applyBorder="1" applyAlignment="1">
      <alignment horizontal="center" vertical="top"/>
    </xf>
    <xf numFmtId="0" fontId="6" fillId="13" borderId="24" xfId="12" applyFont="1" applyFill="1" applyBorder="1" applyAlignment="1">
      <alignment horizontal="left" vertical="top" wrapText="1"/>
    </xf>
    <xf numFmtId="0" fontId="15" fillId="4" borderId="24" xfId="9" applyFont="1" applyFill="1" applyBorder="1" applyAlignment="1">
      <alignment horizontal="center" vertical="top" wrapText="1"/>
    </xf>
    <xf numFmtId="49" fontId="14" fillId="13" borderId="24" xfId="9" applyNumberFormat="1" applyFont="1" applyFill="1" applyBorder="1" applyAlignment="1">
      <alignment horizontal="center" vertical="top" wrapText="1"/>
    </xf>
    <xf numFmtId="49" fontId="14" fillId="12" borderId="24" xfId="9" applyNumberFormat="1" applyFont="1" applyFill="1" applyBorder="1" applyAlignment="1">
      <alignment horizontal="center" vertical="top" wrapText="1"/>
    </xf>
    <xf numFmtId="9" fontId="6" fillId="4" borderId="36" xfId="9" applyNumberFormat="1" applyFont="1" applyFill="1" applyBorder="1" applyAlignment="1">
      <alignment horizontal="center" vertical="top"/>
    </xf>
    <xf numFmtId="0" fontId="6" fillId="4" borderId="63" xfId="9" applyFont="1" applyFill="1" applyBorder="1" applyAlignment="1">
      <alignment horizontal="center" vertical="center"/>
    </xf>
    <xf numFmtId="0" fontId="6" fillId="4" borderId="3" xfId="9" applyFont="1" applyFill="1" applyBorder="1" applyAlignment="1">
      <alignment horizontal="left" vertical="top"/>
    </xf>
    <xf numFmtId="164" fontId="14" fillId="4" borderId="24" xfId="9" applyNumberFormat="1" applyFont="1" applyFill="1" applyBorder="1" applyAlignment="1">
      <alignment horizontal="center" vertical="top"/>
    </xf>
    <xf numFmtId="0" fontId="14" fillId="4" borderId="24" xfId="9" applyFont="1" applyFill="1" applyBorder="1" applyAlignment="1">
      <alignment horizontal="center" vertical="top"/>
    </xf>
    <xf numFmtId="0" fontId="15" fillId="4" borderId="13" xfId="9" applyFont="1" applyFill="1" applyBorder="1" applyAlignment="1">
      <alignment horizontal="center" vertical="top" wrapText="1"/>
    </xf>
    <xf numFmtId="49" fontId="14" fillId="13" borderId="13" xfId="9" applyNumberFormat="1" applyFont="1" applyFill="1" applyBorder="1" applyAlignment="1">
      <alignment horizontal="center" vertical="top" wrapText="1"/>
    </xf>
    <xf numFmtId="49" fontId="14" fillId="12" borderId="13" xfId="9" applyNumberFormat="1" applyFont="1" applyFill="1" applyBorder="1" applyAlignment="1">
      <alignment horizontal="center" vertical="top" wrapText="1"/>
    </xf>
    <xf numFmtId="9" fontId="6" fillId="4" borderId="60" xfId="9" applyNumberFormat="1" applyFont="1" applyFill="1" applyBorder="1" applyAlignment="1">
      <alignment horizontal="center" vertical="top"/>
    </xf>
    <xf numFmtId="0" fontId="6" fillId="4" borderId="57" xfId="9" applyFont="1" applyFill="1" applyBorder="1" applyAlignment="1">
      <alignment horizontal="center" vertical="center"/>
    </xf>
    <xf numFmtId="0" fontId="6" fillId="4" borderId="62" xfId="9" applyFont="1" applyFill="1" applyBorder="1" applyAlignment="1">
      <alignment horizontal="left" vertical="top"/>
    </xf>
    <xf numFmtId="164" fontId="6" fillId="4" borderId="14" xfId="9" applyNumberFormat="1" applyFont="1" applyFill="1" applyBorder="1" applyAlignment="1">
      <alignment horizontal="center" vertical="top"/>
    </xf>
    <xf numFmtId="0" fontId="14" fillId="4" borderId="14" xfId="9" applyFont="1" applyFill="1" applyBorder="1" applyAlignment="1">
      <alignment horizontal="center" vertical="top"/>
    </xf>
    <xf numFmtId="0" fontId="6" fillId="0" borderId="5" xfId="9" applyFont="1" applyBorder="1" applyAlignment="1">
      <alignment horizontal="center" vertical="top"/>
    </xf>
    <xf numFmtId="9" fontId="6" fillId="4" borderId="40" xfId="9" applyNumberFormat="1" applyFont="1" applyFill="1" applyBorder="1" applyAlignment="1">
      <alignment horizontal="center" vertical="top"/>
    </xf>
    <xf numFmtId="0" fontId="6" fillId="4" borderId="32" xfId="9" applyFont="1" applyFill="1" applyBorder="1" applyAlignment="1">
      <alignment horizontal="center" vertical="center"/>
    </xf>
    <xf numFmtId="0" fontId="6" fillId="4" borderId="23" xfId="9" applyFont="1" applyFill="1" applyBorder="1" applyAlignment="1">
      <alignment horizontal="left" vertical="top"/>
    </xf>
    <xf numFmtId="164" fontId="14" fillId="4" borderId="30" xfId="9" applyNumberFormat="1" applyFont="1" applyFill="1" applyBorder="1" applyAlignment="1">
      <alignment horizontal="center" vertical="top"/>
    </xf>
    <xf numFmtId="0" fontId="14" fillId="4" borderId="29" xfId="9" applyFont="1" applyFill="1" applyBorder="1" applyAlignment="1">
      <alignment horizontal="center" vertical="top"/>
    </xf>
    <xf numFmtId="0" fontId="15" fillId="4" borderId="30" xfId="9" applyFont="1" applyFill="1" applyBorder="1" applyAlignment="1">
      <alignment horizontal="center" vertical="top" wrapText="1"/>
    </xf>
    <xf numFmtId="49" fontId="14" fillId="13" borderId="30" xfId="9" applyNumberFormat="1" applyFont="1" applyFill="1" applyBorder="1" applyAlignment="1">
      <alignment horizontal="center" vertical="top" wrapText="1"/>
    </xf>
    <xf numFmtId="0" fontId="6" fillId="19" borderId="11" xfId="9" applyFont="1" applyFill="1" applyBorder="1" applyAlignment="1">
      <alignment horizontal="center" vertical="center"/>
    </xf>
    <xf numFmtId="0" fontId="6" fillId="19" borderId="12" xfId="9" applyFont="1" applyFill="1" applyBorder="1" applyAlignment="1">
      <alignment horizontal="left" vertical="top"/>
    </xf>
    <xf numFmtId="0" fontId="14" fillId="19" borderId="35" xfId="9" applyFont="1" applyFill="1" applyBorder="1" applyAlignment="1">
      <alignment horizontal="center" vertical="top"/>
    </xf>
    <xf numFmtId="49" fontId="6" fillId="0" borderId="3" xfId="9" applyNumberFormat="1" applyFont="1" applyBorder="1" applyAlignment="1">
      <alignment horizontal="center" vertical="top"/>
    </xf>
    <xf numFmtId="0" fontId="15" fillId="13" borderId="24" xfId="9" applyFont="1" applyFill="1" applyBorder="1" applyAlignment="1">
      <alignment horizontal="center" vertical="top" wrapText="1"/>
    </xf>
    <xf numFmtId="49" fontId="14" fillId="14" borderId="24" xfId="9" applyNumberFormat="1" applyFont="1" applyFill="1" applyBorder="1" applyAlignment="1">
      <alignment vertical="top"/>
    </xf>
    <xf numFmtId="49" fontId="14" fillId="9" borderId="24" xfId="9" applyNumberFormat="1" applyFont="1" applyFill="1" applyBorder="1" applyAlignment="1">
      <alignment vertical="top"/>
    </xf>
    <xf numFmtId="164" fontId="6" fillId="0" borderId="1" xfId="9" applyNumberFormat="1" applyFont="1" applyBorder="1" applyAlignment="1">
      <alignment horizontal="center" vertical="top"/>
    </xf>
    <xf numFmtId="49" fontId="6" fillId="0" borderId="0" xfId="9" applyNumberFormat="1" applyFont="1" applyAlignment="1">
      <alignment horizontal="center" vertical="top"/>
    </xf>
    <xf numFmtId="0" fontId="15" fillId="13" borderId="13" xfId="9" applyFont="1" applyFill="1" applyBorder="1" applyAlignment="1">
      <alignment horizontal="center" vertical="top" wrapText="1"/>
    </xf>
    <xf numFmtId="49" fontId="14" fillId="14" borderId="13" xfId="9" applyNumberFormat="1" applyFont="1" applyFill="1" applyBorder="1" applyAlignment="1">
      <alignment vertical="top"/>
    </xf>
    <xf numFmtId="49" fontId="14" fillId="9" borderId="13" xfId="9" applyNumberFormat="1" applyFont="1" applyFill="1" applyBorder="1" applyAlignment="1">
      <alignment vertical="top"/>
    </xf>
    <xf numFmtId="0" fontId="6" fillId="0" borderId="28" xfId="9" applyFont="1" applyBorder="1" applyAlignment="1">
      <alignment vertical="top" wrapText="1"/>
    </xf>
    <xf numFmtId="0" fontId="18" fillId="0" borderId="60" xfId="9" applyFont="1" applyBorder="1" applyAlignment="1">
      <alignment horizontal="center" vertical="top"/>
    </xf>
    <xf numFmtId="0" fontId="6" fillId="0" borderId="64" xfId="0" applyFont="1" applyBorder="1" applyAlignment="1">
      <alignment horizontal="left" vertical="top" wrapText="1"/>
    </xf>
    <xf numFmtId="164" fontId="18" fillId="0" borderId="14" xfId="9" applyNumberFormat="1" applyFont="1" applyBorder="1" applyAlignment="1">
      <alignment horizontal="center" vertical="top"/>
    </xf>
    <xf numFmtId="49" fontId="6" fillId="0" borderId="0" xfId="9" applyNumberFormat="1" applyFont="1" applyAlignment="1">
      <alignment horizontal="left" vertical="top"/>
    </xf>
    <xf numFmtId="0" fontId="6" fillId="4" borderId="27" xfId="9" applyFont="1" applyFill="1" applyBorder="1" applyAlignment="1">
      <alignment horizontal="center" vertical="top" wrapText="1"/>
    </xf>
    <xf numFmtId="0" fontId="6" fillId="4" borderId="64" xfId="9" applyFont="1" applyFill="1" applyBorder="1" applyAlignment="1">
      <alignment horizontal="left" vertical="top" wrapText="1"/>
    </xf>
    <xf numFmtId="0" fontId="6" fillId="0" borderId="0" xfId="7" applyFont="1" applyAlignment="1">
      <alignment vertical="top" wrapText="1"/>
    </xf>
    <xf numFmtId="49" fontId="14" fillId="13" borderId="13" xfId="9" applyNumberFormat="1" applyFont="1" applyFill="1" applyBorder="1" applyAlignment="1">
      <alignment vertical="top" wrapText="1"/>
    </xf>
    <xf numFmtId="0" fontId="6" fillId="4" borderId="32" xfId="9" applyFont="1" applyFill="1" applyBorder="1" applyAlignment="1">
      <alignment horizontal="center" vertical="top" wrapText="1"/>
    </xf>
    <xf numFmtId="0" fontId="6" fillId="4" borderId="41" xfId="9" applyFont="1" applyFill="1" applyBorder="1" applyAlignment="1">
      <alignment horizontal="left" vertical="top" wrapText="1"/>
    </xf>
    <xf numFmtId="164" fontId="18" fillId="0" borderId="29" xfId="9" applyNumberFormat="1" applyFont="1" applyBorder="1" applyAlignment="1">
      <alignment horizontal="center" vertical="top"/>
    </xf>
    <xf numFmtId="0" fontId="14" fillId="0" borderId="8" xfId="9" applyFont="1" applyBorder="1" applyAlignment="1">
      <alignment horizontal="center" vertical="top"/>
    </xf>
    <xf numFmtId="0" fontId="6" fillId="0" borderId="34" xfId="7" applyFont="1" applyBorder="1" applyAlignment="1">
      <alignment vertical="top" wrapText="1"/>
    </xf>
    <xf numFmtId="49" fontId="14" fillId="13" borderId="30" xfId="9" applyNumberFormat="1" applyFont="1" applyFill="1" applyBorder="1" applyAlignment="1">
      <alignment vertical="top" wrapText="1"/>
    </xf>
    <xf numFmtId="49" fontId="14" fillId="14" borderId="30" xfId="9" applyNumberFormat="1" applyFont="1" applyFill="1" applyBorder="1" applyAlignment="1">
      <alignment vertical="top"/>
    </xf>
    <xf numFmtId="49" fontId="14" fillId="9" borderId="30" xfId="9" applyNumberFormat="1" applyFont="1" applyFill="1" applyBorder="1" applyAlignment="1">
      <alignment vertical="top"/>
    </xf>
    <xf numFmtId="0" fontId="6" fillId="0" borderId="45" xfId="9" applyFont="1" applyBorder="1" applyAlignment="1">
      <alignment horizontal="left" vertical="top"/>
    </xf>
    <xf numFmtId="164" fontId="35" fillId="12" borderId="9" xfId="9" applyNumberFormat="1" applyFont="1" applyFill="1" applyBorder="1" applyAlignment="1">
      <alignment horizontal="center" vertical="top"/>
    </xf>
    <xf numFmtId="0" fontId="14" fillId="12" borderId="12" xfId="9" applyFont="1" applyFill="1" applyBorder="1" applyAlignment="1">
      <alignment horizontal="center" vertical="top"/>
    </xf>
    <xf numFmtId="164" fontId="35" fillId="12" borderId="29" xfId="9" applyNumberFormat="1" applyFont="1" applyFill="1" applyBorder="1" applyAlignment="1">
      <alignment horizontal="center" vertical="top"/>
    </xf>
    <xf numFmtId="49" fontId="14" fillId="0" borderId="10" xfId="9" applyNumberFormat="1" applyFont="1" applyBorder="1" applyAlignment="1">
      <alignment vertical="top"/>
    </xf>
    <xf numFmtId="49" fontId="14" fillId="0" borderId="11" xfId="9" applyNumberFormat="1" applyFont="1" applyBorder="1" applyAlignment="1">
      <alignment vertical="top"/>
    </xf>
    <xf numFmtId="49" fontId="14" fillId="10" borderId="9" xfId="9" applyNumberFormat="1" applyFont="1" applyFill="1" applyBorder="1" applyAlignment="1">
      <alignment vertical="top"/>
    </xf>
    <xf numFmtId="9" fontId="18" fillId="10" borderId="34" xfId="9" applyNumberFormat="1" applyFont="1" applyFill="1" applyBorder="1" applyAlignment="1">
      <alignment horizontal="center" vertical="top"/>
    </xf>
    <xf numFmtId="0" fontId="18" fillId="10" borderId="69" xfId="9" applyFont="1" applyFill="1" applyBorder="1" applyAlignment="1">
      <alignment horizontal="center" vertical="center"/>
    </xf>
    <xf numFmtId="0" fontId="18" fillId="10" borderId="23" xfId="9" applyFont="1" applyFill="1" applyBorder="1" applyAlignment="1">
      <alignment horizontal="left" vertical="top"/>
    </xf>
    <xf numFmtId="164" fontId="35" fillId="10" borderId="9" xfId="9" applyNumberFormat="1" applyFont="1" applyFill="1" applyBorder="1" applyAlignment="1">
      <alignment horizontal="center" vertical="top"/>
    </xf>
    <xf numFmtId="0" fontId="14" fillId="10" borderId="4" xfId="9" applyFont="1" applyFill="1" applyBorder="1" applyAlignment="1">
      <alignment horizontal="center" vertical="top"/>
    </xf>
    <xf numFmtId="0" fontId="14" fillId="10" borderId="3" xfId="9" applyFont="1" applyFill="1" applyBorder="1" applyAlignment="1">
      <alignment horizontal="right" vertical="top" wrapText="1"/>
    </xf>
    <xf numFmtId="49" fontId="14" fillId="10" borderId="12" xfId="9" applyNumberFormat="1" applyFont="1" applyFill="1" applyBorder="1" applyAlignment="1">
      <alignment horizontal="center" vertical="top"/>
    </xf>
    <xf numFmtId="9" fontId="18" fillId="8" borderId="34" xfId="9" applyNumberFormat="1" applyFont="1" applyFill="1" applyBorder="1" applyAlignment="1">
      <alignment horizontal="center" vertical="top"/>
    </xf>
    <xf numFmtId="0" fontId="18" fillId="8" borderId="69" xfId="9" applyFont="1" applyFill="1" applyBorder="1" applyAlignment="1">
      <alignment horizontal="center" vertical="center"/>
    </xf>
    <xf numFmtId="0" fontId="18" fillId="8" borderId="23" xfId="9" applyFont="1" applyFill="1" applyBorder="1" applyAlignment="1">
      <alignment horizontal="left" vertical="top"/>
    </xf>
    <xf numFmtId="0" fontId="14" fillId="8" borderId="12" xfId="9" applyFont="1" applyFill="1" applyBorder="1" applyAlignment="1">
      <alignment horizontal="center" vertical="top"/>
    </xf>
    <xf numFmtId="0" fontId="14" fillId="8" borderId="9" xfId="9" applyFont="1" applyFill="1" applyBorder="1" applyAlignment="1">
      <alignment horizontal="right" vertical="top" wrapText="1"/>
    </xf>
    <xf numFmtId="49" fontId="14" fillId="14" borderId="9" xfId="9" applyNumberFormat="1" applyFont="1" applyFill="1" applyBorder="1" applyAlignment="1">
      <alignment horizontal="center" vertical="top"/>
    </xf>
    <xf numFmtId="9" fontId="18" fillId="19" borderId="10" xfId="9" applyNumberFormat="1" applyFont="1" applyFill="1" applyBorder="1" applyAlignment="1">
      <alignment horizontal="center" vertical="top"/>
    </xf>
    <xf numFmtId="0" fontId="18" fillId="19" borderId="67" xfId="9" applyFont="1" applyFill="1" applyBorder="1" applyAlignment="1">
      <alignment horizontal="center" vertical="center"/>
    </xf>
    <xf numFmtId="0" fontId="18" fillId="19" borderId="67" xfId="9" applyFont="1" applyFill="1" applyBorder="1" applyAlignment="1">
      <alignment horizontal="left" vertical="top"/>
    </xf>
    <xf numFmtId="164" fontId="14" fillId="19" borderId="9" xfId="9" applyNumberFormat="1" applyFont="1" applyFill="1" applyBorder="1" applyAlignment="1">
      <alignment horizontal="center" vertical="top"/>
    </xf>
    <xf numFmtId="0" fontId="14" fillId="19" borderId="9" xfId="9" applyFont="1" applyFill="1" applyBorder="1" applyAlignment="1">
      <alignment horizontal="center" vertical="top"/>
    </xf>
    <xf numFmtId="49" fontId="6" fillId="4" borderId="2" xfId="9" applyNumberFormat="1" applyFont="1" applyFill="1" applyBorder="1" applyAlignment="1">
      <alignment horizontal="center" vertical="top"/>
    </xf>
    <xf numFmtId="0" fontId="15" fillId="13" borderId="3" xfId="9" applyFont="1" applyFill="1" applyBorder="1" applyAlignment="1">
      <alignment horizontal="left" vertical="top" wrapText="1"/>
    </xf>
    <xf numFmtId="9" fontId="18" fillId="0" borderId="36" xfId="9" applyNumberFormat="1" applyFont="1" applyBorder="1" applyAlignment="1">
      <alignment horizontal="center" vertical="top"/>
    </xf>
    <xf numFmtId="0" fontId="18" fillId="0" borderId="63" xfId="9" applyFont="1" applyBorder="1" applyAlignment="1">
      <alignment horizontal="center" vertical="center"/>
    </xf>
    <xf numFmtId="0" fontId="18" fillId="0" borderId="37" xfId="9" applyFont="1" applyBorder="1" applyAlignment="1">
      <alignment horizontal="left" vertical="top"/>
    </xf>
    <xf numFmtId="164" fontId="14" fillId="0" borderId="31" xfId="9" applyNumberFormat="1" applyFont="1" applyBorder="1" applyAlignment="1">
      <alignment horizontal="center" vertical="top"/>
    </xf>
    <xf numFmtId="0" fontId="6" fillId="0" borderId="31" xfId="9" applyFont="1" applyBorder="1" applyAlignment="1">
      <alignment horizontal="center" vertical="top"/>
    </xf>
    <xf numFmtId="49" fontId="6" fillId="4" borderId="18" xfId="9" applyNumberFormat="1" applyFont="1" applyFill="1" applyBorder="1" applyAlignment="1">
      <alignment horizontal="center" vertical="top"/>
    </xf>
    <xf numFmtId="49" fontId="14" fillId="13" borderId="0" xfId="9" applyNumberFormat="1" applyFont="1" applyFill="1" applyAlignment="1">
      <alignment horizontal="left" vertical="top" wrapText="1"/>
    </xf>
    <xf numFmtId="9" fontId="18" fillId="0" borderId="60" xfId="9" applyNumberFormat="1" applyFont="1" applyBorder="1" applyAlignment="1">
      <alignment horizontal="center" vertical="top"/>
    </xf>
    <xf numFmtId="0" fontId="18" fillId="0" borderId="57" xfId="9" applyFont="1" applyBorder="1" applyAlignment="1">
      <alignment horizontal="center" vertical="center"/>
    </xf>
    <xf numFmtId="0" fontId="18" fillId="0" borderId="62" xfId="9" applyFont="1" applyBorder="1" applyAlignment="1">
      <alignment horizontal="left" vertical="top"/>
    </xf>
    <xf numFmtId="164" fontId="14" fillId="0" borderId="14" xfId="9" applyNumberFormat="1" applyFont="1" applyBorder="1" applyAlignment="1">
      <alignment horizontal="center" vertical="top"/>
    </xf>
    <xf numFmtId="0" fontId="6" fillId="0" borderId="14" xfId="9" applyFont="1" applyBorder="1" applyAlignment="1">
      <alignment horizontal="center" vertical="top"/>
    </xf>
    <xf numFmtId="0" fontId="6" fillId="4" borderId="14" xfId="9" applyFont="1" applyFill="1" applyBorder="1" applyAlignment="1">
      <alignment horizontal="center" vertical="top"/>
    </xf>
    <xf numFmtId="49" fontId="14" fillId="13" borderId="0" xfId="9" applyNumberFormat="1" applyFont="1" applyFill="1" applyAlignment="1">
      <alignment horizontal="center" vertical="top" wrapText="1"/>
    </xf>
    <xf numFmtId="0" fontId="6" fillId="4" borderId="29" xfId="9" applyFont="1" applyFill="1" applyBorder="1" applyAlignment="1">
      <alignment horizontal="center" vertical="top"/>
    </xf>
    <xf numFmtId="49" fontId="6" fillId="4" borderId="34" xfId="9" applyNumberFormat="1" applyFont="1" applyFill="1" applyBorder="1" applyAlignment="1">
      <alignment horizontal="center" vertical="top"/>
    </xf>
    <xf numFmtId="0" fontId="14" fillId="0" borderId="30" xfId="9" applyFont="1" applyBorder="1" applyAlignment="1">
      <alignment horizontal="center" vertical="top" wrapText="1"/>
    </xf>
    <xf numFmtId="49" fontId="14" fillId="13" borderId="23" xfId="9" applyNumberFormat="1" applyFont="1" applyFill="1" applyBorder="1" applyAlignment="1">
      <alignment horizontal="center" vertical="top" wrapText="1"/>
    </xf>
    <xf numFmtId="9" fontId="18" fillId="19" borderId="34" xfId="9" applyNumberFormat="1" applyFont="1" applyFill="1" applyBorder="1" applyAlignment="1">
      <alignment horizontal="center" vertical="top"/>
    </xf>
    <xf numFmtId="0" fontId="18" fillId="19" borderId="49" xfId="9" applyFont="1" applyFill="1" applyBorder="1" applyAlignment="1">
      <alignment horizontal="center" vertical="center"/>
    </xf>
    <xf numFmtId="0" fontId="18" fillId="19" borderId="33" xfId="9" applyFont="1" applyFill="1" applyBorder="1" applyAlignment="1">
      <alignment horizontal="left" vertical="top"/>
    </xf>
    <xf numFmtId="164" fontId="14" fillId="19" borderId="30" xfId="9" applyNumberFormat="1" applyFont="1" applyFill="1" applyBorder="1" applyAlignment="1">
      <alignment horizontal="center" vertical="top"/>
    </xf>
    <xf numFmtId="49" fontId="6" fillId="0" borderId="19" xfId="9" applyNumberFormat="1" applyFont="1" applyBorder="1" applyAlignment="1">
      <alignment horizontal="center" vertical="top"/>
    </xf>
    <xf numFmtId="9" fontId="18" fillId="0" borderId="18" xfId="9" applyNumberFormat="1" applyFont="1" applyBorder="1" applyAlignment="1">
      <alignment horizontal="center" vertical="top"/>
    </xf>
    <xf numFmtId="0" fontId="18" fillId="0" borderId="52" xfId="9" applyFont="1" applyBorder="1" applyAlignment="1">
      <alignment horizontal="center" vertical="center"/>
    </xf>
    <xf numFmtId="0" fontId="18" fillId="0" borderId="38" xfId="9" applyFont="1" applyBorder="1" applyAlignment="1">
      <alignment horizontal="left" vertical="top"/>
    </xf>
    <xf numFmtId="164" fontId="14" fillId="0" borderId="13" xfId="9" applyNumberFormat="1" applyFont="1" applyBorder="1" applyAlignment="1">
      <alignment horizontal="center" vertical="top"/>
    </xf>
    <xf numFmtId="0" fontId="6" fillId="4" borderId="19" xfId="9" applyFont="1" applyFill="1" applyBorder="1" applyAlignment="1">
      <alignment horizontal="center" vertical="top"/>
    </xf>
    <xf numFmtId="9" fontId="18" fillId="0" borderId="15" xfId="9" applyNumberFormat="1" applyFont="1" applyBorder="1" applyAlignment="1">
      <alignment horizontal="center" vertical="top"/>
    </xf>
    <xf numFmtId="0" fontId="18" fillId="0" borderId="62" xfId="9" applyFont="1" applyBorder="1" applyAlignment="1">
      <alignment horizontal="center" vertical="center"/>
    </xf>
    <xf numFmtId="0" fontId="18" fillId="0" borderId="64" xfId="9" applyFont="1" applyBorder="1" applyAlignment="1">
      <alignment horizontal="left" vertical="top"/>
    </xf>
    <xf numFmtId="9" fontId="18" fillId="0" borderId="20" xfId="9" applyNumberFormat="1" applyFont="1" applyBorder="1" applyAlignment="1">
      <alignment horizontal="center" vertical="top"/>
    </xf>
    <xf numFmtId="0" fontId="18" fillId="0" borderId="54" xfId="9" applyFont="1" applyBorder="1" applyAlignment="1">
      <alignment horizontal="center" vertical="center"/>
    </xf>
    <xf numFmtId="0" fontId="18" fillId="0" borderId="28" xfId="9" applyFont="1" applyBorder="1" applyAlignment="1">
      <alignment horizontal="left" vertical="top"/>
    </xf>
    <xf numFmtId="164" fontId="14" fillId="0" borderId="5" xfId="9" applyNumberFormat="1" applyFont="1" applyBorder="1" applyAlignment="1">
      <alignment horizontal="center" vertical="top"/>
    </xf>
    <xf numFmtId="0" fontId="35" fillId="0" borderId="5" xfId="9" applyFont="1" applyBorder="1" applyAlignment="1">
      <alignment horizontal="center" vertical="top"/>
    </xf>
    <xf numFmtId="9" fontId="18" fillId="0" borderId="6" xfId="9" applyNumberFormat="1" applyFont="1" applyBorder="1" applyAlignment="1">
      <alignment horizontal="center" vertical="top"/>
    </xf>
    <xf numFmtId="0" fontId="18" fillId="0" borderId="41" xfId="9" applyFont="1" applyBorder="1" applyAlignment="1">
      <alignment horizontal="center" vertical="center"/>
    </xf>
    <xf numFmtId="0" fontId="18" fillId="0" borderId="33" xfId="9" applyFont="1" applyBorder="1" applyAlignment="1">
      <alignment horizontal="left" vertical="top"/>
    </xf>
    <xf numFmtId="164" fontId="14" fillId="0" borderId="29" xfId="9" applyNumberFormat="1" applyFont="1" applyBorder="1" applyAlignment="1">
      <alignment horizontal="center" vertical="top"/>
    </xf>
    <xf numFmtId="0" fontId="18" fillId="19" borderId="23" xfId="9" applyFont="1" applyFill="1" applyBorder="1" applyAlignment="1">
      <alignment horizontal="left" vertical="top"/>
    </xf>
    <xf numFmtId="0" fontId="18" fillId="0" borderId="0" xfId="9" applyFont="1" applyAlignment="1">
      <alignment horizontal="left" vertical="top"/>
    </xf>
    <xf numFmtId="0" fontId="6" fillId="4" borderId="31" xfId="9" applyFont="1" applyFill="1" applyBorder="1" applyAlignment="1">
      <alignment horizontal="center" vertical="top"/>
    </xf>
    <xf numFmtId="0" fontId="18" fillId="19" borderId="68" xfId="9" applyFont="1" applyFill="1" applyBorder="1" applyAlignment="1">
      <alignment horizontal="left" vertical="top"/>
    </xf>
    <xf numFmtId="9" fontId="18" fillId="19" borderId="66" xfId="9" applyNumberFormat="1" applyFont="1" applyFill="1" applyBorder="1" applyAlignment="1">
      <alignment horizontal="center" vertical="top"/>
    </xf>
    <xf numFmtId="0" fontId="15" fillId="13" borderId="3" xfId="9" applyFont="1" applyFill="1" applyBorder="1" applyAlignment="1">
      <alignment horizontal="center" vertical="top" wrapText="1"/>
    </xf>
    <xf numFmtId="0" fontId="18" fillId="4" borderId="51" xfId="9" applyFont="1" applyFill="1" applyBorder="1" applyAlignment="1">
      <alignment horizontal="center" vertical="top"/>
    </xf>
    <xf numFmtId="0" fontId="6" fillId="4" borderId="52" xfId="9" applyFont="1" applyFill="1" applyBorder="1" applyAlignment="1">
      <alignment horizontal="center" vertical="center" wrapText="1"/>
    </xf>
    <xf numFmtId="0" fontId="6" fillId="4" borderId="53" xfId="9" applyFont="1" applyFill="1" applyBorder="1" applyAlignment="1">
      <alignment horizontal="left" vertical="top" wrapText="1"/>
    </xf>
    <xf numFmtId="0" fontId="11" fillId="13" borderId="18" xfId="9" applyFont="1" applyFill="1" applyBorder="1" applyAlignment="1">
      <alignment horizontal="left" vertical="top" wrapText="1"/>
    </xf>
    <xf numFmtId="49" fontId="14" fillId="4" borderId="13" xfId="9" applyNumberFormat="1" applyFont="1" applyFill="1" applyBorder="1" applyAlignment="1">
      <alignment horizontal="center" vertical="top" wrapText="1"/>
    </xf>
    <xf numFmtId="0" fontId="42" fillId="0" borderId="0" xfId="9" applyFont="1" applyAlignment="1">
      <alignment horizontal="left"/>
    </xf>
    <xf numFmtId="0" fontId="5" fillId="0" borderId="0" xfId="9" applyAlignment="1">
      <alignment horizontal="left"/>
    </xf>
    <xf numFmtId="0" fontId="42" fillId="0" borderId="0" xfId="9" applyFont="1" applyAlignment="1">
      <alignment horizontal="center"/>
    </xf>
    <xf numFmtId="0" fontId="18" fillId="4" borderId="65" xfId="9" applyFont="1" applyFill="1" applyBorder="1" applyAlignment="1">
      <alignment horizontal="center" vertical="top"/>
    </xf>
    <xf numFmtId="0" fontId="6" fillId="4" borderId="57" xfId="9" applyFont="1" applyFill="1" applyBorder="1" applyAlignment="1">
      <alignment horizontal="center" vertical="center" wrapText="1"/>
    </xf>
    <xf numFmtId="0" fontId="6" fillId="4" borderId="17" xfId="9" applyFont="1" applyFill="1" applyBorder="1" applyAlignment="1">
      <alignment wrapText="1"/>
    </xf>
    <xf numFmtId="164" fontId="18" fillId="0" borderId="5" xfId="9" applyNumberFormat="1" applyFont="1" applyBorder="1" applyAlignment="1">
      <alignment horizontal="center" vertical="top"/>
    </xf>
    <xf numFmtId="0" fontId="44" fillId="4" borderId="65" xfId="9" applyFont="1" applyFill="1" applyBorder="1" applyAlignment="1">
      <alignment horizontal="center" vertical="top"/>
    </xf>
    <xf numFmtId="0" fontId="6" fillId="4" borderId="57" xfId="9" applyFont="1" applyFill="1" applyBorder="1" applyAlignment="1">
      <alignment horizontal="center" vertical="top" wrapText="1"/>
    </xf>
    <xf numFmtId="0" fontId="6" fillId="4" borderId="22" xfId="9" applyFont="1" applyFill="1" applyBorder="1" applyAlignment="1">
      <alignment horizontal="left" vertical="top" wrapText="1"/>
    </xf>
    <xf numFmtId="164" fontId="6" fillId="4" borderId="5" xfId="9" applyNumberFormat="1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left" vertical="top"/>
    </xf>
    <xf numFmtId="0" fontId="44" fillId="4" borderId="40" xfId="9" applyFont="1" applyFill="1" applyBorder="1" applyAlignment="1">
      <alignment horizontal="center" vertical="top"/>
    </xf>
    <xf numFmtId="164" fontId="6" fillId="4" borderId="29" xfId="9" applyNumberFormat="1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horizontal="left" vertical="top"/>
    </xf>
    <xf numFmtId="49" fontId="14" fillId="4" borderId="30" xfId="9" applyNumberFormat="1" applyFont="1" applyFill="1" applyBorder="1" applyAlignment="1">
      <alignment horizontal="center" vertical="top" wrapText="1"/>
    </xf>
    <xf numFmtId="49" fontId="14" fillId="13" borderId="23" xfId="9" applyNumberFormat="1" applyFont="1" applyFill="1" applyBorder="1" applyAlignment="1">
      <alignment horizontal="left" vertical="top" wrapText="1"/>
    </xf>
    <xf numFmtId="49" fontId="6" fillId="0" borderId="4" xfId="9" applyNumberFormat="1" applyFont="1" applyBorder="1" applyAlignment="1">
      <alignment horizontal="left" vertical="top"/>
    </xf>
    <xf numFmtId="0" fontId="35" fillId="13" borderId="2" xfId="9" applyFont="1" applyFill="1" applyBorder="1" applyAlignment="1">
      <alignment vertical="top" wrapText="1"/>
    </xf>
    <xf numFmtId="0" fontId="6" fillId="4" borderId="26" xfId="9" applyFont="1" applyFill="1" applyBorder="1" applyAlignment="1">
      <alignment wrapText="1"/>
    </xf>
    <xf numFmtId="164" fontId="6" fillId="4" borderId="13" xfId="9" applyNumberFormat="1" applyFont="1" applyFill="1" applyBorder="1" applyAlignment="1">
      <alignment horizontal="center" vertical="top"/>
    </xf>
    <xf numFmtId="49" fontId="6" fillId="0" borderId="19" xfId="9" applyNumberFormat="1" applyFont="1" applyBorder="1" applyAlignment="1">
      <alignment horizontal="left" vertical="top"/>
    </xf>
    <xf numFmtId="0" fontId="6" fillId="4" borderId="62" xfId="9" applyFont="1" applyFill="1" applyBorder="1" applyAlignment="1">
      <alignment horizontal="center" vertical="center" wrapText="1"/>
    </xf>
    <xf numFmtId="0" fontId="6" fillId="4" borderId="64" xfId="9" applyFont="1" applyFill="1" applyBorder="1" applyAlignment="1">
      <alignment wrapText="1"/>
    </xf>
    <xf numFmtId="0" fontId="6" fillId="4" borderId="54" xfId="9" applyFont="1" applyFill="1" applyBorder="1" applyAlignment="1">
      <alignment horizontal="center" vertical="top" wrapText="1"/>
    </xf>
    <xf numFmtId="0" fontId="6" fillId="4" borderId="28" xfId="9" applyFont="1" applyFill="1" applyBorder="1" applyAlignment="1">
      <alignment horizontal="left" vertical="top" wrapText="1"/>
    </xf>
    <xf numFmtId="9" fontId="6" fillId="19" borderId="66" xfId="9" applyNumberFormat="1" applyFont="1" applyFill="1" applyBorder="1" applyAlignment="1">
      <alignment horizontal="center" vertical="top"/>
    </xf>
    <xf numFmtId="0" fontId="6" fillId="19" borderId="67" xfId="9" applyFont="1" applyFill="1" applyBorder="1" applyAlignment="1">
      <alignment horizontal="center" vertical="center"/>
    </xf>
    <xf numFmtId="0" fontId="6" fillId="13" borderId="18" xfId="9" applyFont="1" applyFill="1" applyBorder="1" applyAlignment="1">
      <alignment horizontal="left" vertical="top" wrapText="1"/>
    </xf>
    <xf numFmtId="49" fontId="14" fillId="0" borderId="24" xfId="9" applyNumberFormat="1" applyFont="1" applyBorder="1" applyAlignment="1">
      <alignment horizontal="center" vertical="top" wrapText="1"/>
    </xf>
    <xf numFmtId="0" fontId="11" fillId="13" borderId="0" xfId="9" applyFont="1" applyFill="1" applyAlignment="1">
      <alignment horizontal="left" vertical="top" wrapText="1"/>
    </xf>
    <xf numFmtId="0" fontId="6" fillId="0" borderId="37" xfId="9" applyFont="1" applyBorder="1" applyAlignment="1">
      <alignment horizontal="center" vertical="center"/>
    </xf>
    <xf numFmtId="49" fontId="14" fillId="0" borderId="13" xfId="9" applyNumberFormat="1" applyFont="1" applyBorder="1" applyAlignment="1">
      <alignment horizontal="center" vertical="top" wrapText="1"/>
    </xf>
    <xf numFmtId="0" fontId="6" fillId="0" borderId="62" xfId="9" applyFont="1" applyBorder="1" applyAlignment="1">
      <alignment horizontal="center" vertical="center"/>
    </xf>
    <xf numFmtId="49" fontId="18" fillId="0" borderId="19" xfId="9" applyNumberFormat="1" applyFont="1" applyBorder="1" applyAlignment="1">
      <alignment horizontal="center" vertical="top"/>
    </xf>
    <xf numFmtId="0" fontId="18" fillId="0" borderId="40" xfId="9" applyFont="1" applyBorder="1" applyAlignment="1">
      <alignment horizontal="center" vertical="top"/>
    </xf>
    <xf numFmtId="0" fontId="18" fillId="0" borderId="41" xfId="9" applyFont="1" applyBorder="1" applyAlignment="1">
      <alignment horizontal="center" vertical="top" wrapText="1"/>
    </xf>
    <xf numFmtId="0" fontId="18" fillId="0" borderId="33" xfId="9" applyFont="1" applyBorder="1" applyAlignment="1">
      <alignment horizontal="left" vertical="top" wrapText="1"/>
    </xf>
    <xf numFmtId="49" fontId="18" fillId="0" borderId="13" xfId="9" applyNumberFormat="1" applyFont="1" applyBorder="1" applyAlignment="1">
      <alignment horizontal="left" vertical="top"/>
    </xf>
    <xf numFmtId="49" fontId="18" fillId="4" borderId="13" xfId="9" applyNumberFormat="1" applyFont="1" applyFill="1" applyBorder="1" applyAlignment="1">
      <alignment horizontal="center" vertical="top"/>
    </xf>
    <xf numFmtId="0" fontId="45" fillId="5" borderId="0" xfId="0" applyFont="1" applyFill="1" applyAlignment="1">
      <alignment wrapText="1"/>
    </xf>
    <xf numFmtId="49" fontId="14" fillId="13" borderId="13" xfId="9" applyNumberFormat="1" applyFont="1" applyFill="1" applyBorder="1" applyAlignment="1">
      <alignment horizontal="left" vertical="top" wrapText="1"/>
    </xf>
    <xf numFmtId="49" fontId="6" fillId="0" borderId="4" xfId="9" applyNumberFormat="1" applyFont="1" applyBorder="1" applyAlignment="1">
      <alignment horizontal="center" vertical="top"/>
    </xf>
    <xf numFmtId="0" fontId="11" fillId="13" borderId="4" xfId="9" applyFont="1" applyFill="1" applyBorder="1" applyAlignment="1">
      <alignment horizontal="left" vertical="top" wrapText="1"/>
    </xf>
    <xf numFmtId="0" fontId="6" fillId="4" borderId="36" xfId="9" applyFont="1" applyFill="1" applyBorder="1" applyAlignment="1">
      <alignment horizontal="center" vertical="top"/>
    </xf>
    <xf numFmtId="0" fontId="6" fillId="4" borderId="37" xfId="9" applyFont="1" applyFill="1" applyBorder="1" applyAlignment="1">
      <alignment horizontal="center" vertical="center" wrapText="1"/>
    </xf>
    <xf numFmtId="0" fontId="6" fillId="4" borderId="38" xfId="9" applyFont="1" applyFill="1" applyBorder="1" applyAlignment="1">
      <alignment horizontal="left" vertical="top" wrapText="1"/>
    </xf>
    <xf numFmtId="164" fontId="6" fillId="0" borderId="31" xfId="9" applyNumberFormat="1" applyFont="1" applyBorder="1" applyAlignment="1">
      <alignment horizontal="center" vertical="top"/>
    </xf>
    <xf numFmtId="0" fontId="11" fillId="13" borderId="19" xfId="9" applyFont="1" applyFill="1" applyBorder="1" applyAlignment="1">
      <alignment horizontal="left" vertical="top" wrapText="1"/>
    </xf>
    <xf numFmtId="0" fontId="6" fillId="4" borderId="65" xfId="9" applyFont="1" applyFill="1" applyBorder="1" applyAlignment="1">
      <alignment horizontal="center" vertical="top"/>
    </xf>
    <xf numFmtId="0" fontId="6" fillId="4" borderId="54" xfId="9" applyFont="1" applyFill="1" applyBorder="1" applyAlignment="1">
      <alignment horizontal="center" vertical="center" wrapText="1"/>
    </xf>
    <xf numFmtId="0" fontId="6" fillId="0" borderId="65" xfId="9" applyFont="1" applyBorder="1" applyAlignment="1">
      <alignment horizontal="center" vertical="top"/>
    </xf>
    <xf numFmtId="0" fontId="6" fillId="0" borderId="54" xfId="9" applyFont="1" applyBorder="1" applyAlignment="1">
      <alignment horizontal="center" vertical="top" wrapText="1"/>
    </xf>
    <xf numFmtId="0" fontId="6" fillId="0" borderId="22" xfId="9" applyFont="1" applyBorder="1" applyAlignment="1">
      <alignment horizontal="left" vertical="top" wrapText="1"/>
    </xf>
    <xf numFmtId="49" fontId="14" fillId="13" borderId="19" xfId="9" applyNumberFormat="1" applyFont="1" applyFill="1" applyBorder="1" applyAlignment="1">
      <alignment horizontal="left" vertical="top" wrapText="1"/>
    </xf>
    <xf numFmtId="0" fontId="6" fillId="0" borderId="40" xfId="9" applyFont="1" applyBorder="1" applyAlignment="1">
      <alignment horizontal="center" vertical="top"/>
    </xf>
    <xf numFmtId="0" fontId="6" fillId="0" borderId="41" xfId="9" applyFont="1" applyBorder="1" applyAlignment="1">
      <alignment horizontal="center" vertical="top" wrapText="1"/>
    </xf>
    <xf numFmtId="0" fontId="6" fillId="0" borderId="33" xfId="9" applyFont="1" applyBorder="1" applyAlignment="1">
      <alignment horizontal="left" vertical="top" wrapText="1"/>
    </xf>
    <xf numFmtId="0" fontId="6" fillId="0" borderId="29" xfId="9" applyFont="1" applyBorder="1" applyAlignment="1">
      <alignment horizontal="center" vertical="top"/>
    </xf>
    <xf numFmtId="49" fontId="14" fillId="13" borderId="30" xfId="9" applyNumberFormat="1" applyFont="1" applyFill="1" applyBorder="1" applyAlignment="1">
      <alignment horizontal="left" vertical="top" wrapText="1"/>
    </xf>
    <xf numFmtId="0" fontId="5" fillId="0" borderId="0" xfId="9" applyAlignment="1">
      <alignment horizontal="center"/>
    </xf>
    <xf numFmtId="0" fontId="6" fillId="4" borderId="51" xfId="9" applyFont="1" applyFill="1" applyBorder="1" applyAlignment="1">
      <alignment horizontal="center" vertical="top"/>
    </xf>
    <xf numFmtId="0" fontId="6" fillId="4" borderId="60" xfId="9" applyFont="1" applyFill="1" applyBorder="1" applyAlignment="1">
      <alignment horizontal="center" vertical="top"/>
    </xf>
    <xf numFmtId="0" fontId="6" fillId="4" borderId="40" xfId="9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horizontal="center" vertical="top"/>
    </xf>
    <xf numFmtId="0" fontId="14" fillId="0" borderId="5" xfId="9" applyFont="1" applyBorder="1" applyAlignment="1">
      <alignment horizontal="center" vertical="top"/>
    </xf>
    <xf numFmtId="0" fontId="18" fillId="4" borderId="40" xfId="9" applyFont="1" applyFill="1" applyBorder="1" applyAlignment="1">
      <alignment horizontal="center" vertical="top"/>
    </xf>
    <xf numFmtId="0" fontId="18" fillId="4" borderId="33" xfId="9" applyFont="1" applyFill="1" applyBorder="1" applyAlignment="1">
      <alignment horizontal="left" vertical="top" wrapText="1"/>
    </xf>
    <xf numFmtId="9" fontId="6" fillId="20" borderId="66" xfId="9" applyNumberFormat="1" applyFont="1" applyFill="1" applyBorder="1" applyAlignment="1">
      <alignment horizontal="center" vertical="top"/>
    </xf>
    <xf numFmtId="0" fontId="6" fillId="20" borderId="67" xfId="9" applyFont="1" applyFill="1" applyBorder="1" applyAlignment="1">
      <alignment horizontal="center" vertical="center"/>
    </xf>
    <xf numFmtId="0" fontId="18" fillId="20" borderId="68" xfId="9" applyFont="1" applyFill="1" applyBorder="1" applyAlignment="1">
      <alignment horizontal="left" vertical="top"/>
    </xf>
    <xf numFmtId="164" fontId="35" fillId="20" borderId="9" xfId="1" applyNumberFormat="1" applyFont="1" applyFill="1" applyBorder="1" applyAlignment="1">
      <alignment horizontal="center" vertical="top"/>
    </xf>
    <xf numFmtId="0" fontId="14" fillId="20" borderId="12" xfId="9" applyFont="1" applyFill="1" applyBorder="1" applyAlignment="1">
      <alignment horizontal="center" vertical="top"/>
    </xf>
    <xf numFmtId="0" fontId="14" fillId="12" borderId="1" xfId="9" applyFont="1" applyFill="1" applyBorder="1" applyAlignment="1">
      <alignment horizontal="center" vertical="top"/>
    </xf>
    <xf numFmtId="0" fontId="14" fillId="12" borderId="9" xfId="9" applyFont="1" applyFill="1" applyBorder="1" applyAlignment="1">
      <alignment horizontal="center" vertical="top"/>
    </xf>
    <xf numFmtId="0" fontId="18" fillId="4" borderId="28" xfId="9" applyFont="1" applyFill="1" applyBorder="1" applyAlignment="1">
      <alignment horizontal="left" vertical="top" wrapText="1"/>
    </xf>
    <xf numFmtId="0" fontId="6" fillId="0" borderId="66" xfId="9" applyFont="1" applyBorder="1" applyAlignment="1">
      <alignment horizontal="center" vertical="center"/>
    </xf>
    <xf numFmtId="0" fontId="6" fillId="0" borderId="69" xfId="9" applyFont="1" applyBorder="1" applyAlignment="1">
      <alignment horizontal="center" vertical="center" wrapText="1"/>
    </xf>
    <xf numFmtId="0" fontId="6" fillId="0" borderId="67" xfId="9" applyFont="1" applyBorder="1" applyAlignment="1">
      <alignment vertical="center" wrapText="1"/>
    </xf>
    <xf numFmtId="0" fontId="14" fillId="4" borderId="10" xfId="9" applyFont="1" applyFill="1" applyBorder="1" applyAlignment="1">
      <alignment horizontal="left" vertical="top"/>
    </xf>
    <xf numFmtId="0" fontId="14" fillId="4" borderId="11" xfId="9" applyFont="1" applyFill="1" applyBorder="1" applyAlignment="1">
      <alignment horizontal="left" vertical="top"/>
    </xf>
    <xf numFmtId="0" fontId="14" fillId="0" borderId="11" xfId="9" applyFont="1" applyBorder="1" applyAlignment="1">
      <alignment horizontal="left" vertical="top"/>
    </xf>
    <xf numFmtId="0" fontId="14" fillId="4" borderId="12" xfId="9" applyFont="1" applyFill="1" applyBorder="1" applyAlignment="1">
      <alignment horizontal="left" vertical="top"/>
    </xf>
    <xf numFmtId="49" fontId="14" fillId="9" borderId="12" xfId="9" applyNumberFormat="1" applyFont="1" applyFill="1" applyBorder="1" applyAlignment="1">
      <alignment horizontal="center" vertical="top"/>
    </xf>
    <xf numFmtId="0" fontId="14" fillId="8" borderId="10" xfId="9" applyFont="1" applyFill="1" applyBorder="1" applyAlignment="1">
      <alignment vertical="top"/>
    </xf>
    <xf numFmtId="0" fontId="14" fillId="8" borderId="11" xfId="9" applyFont="1" applyFill="1" applyBorder="1" applyAlignment="1">
      <alignment vertical="top"/>
    </xf>
    <xf numFmtId="0" fontId="14" fillId="8" borderId="12" xfId="9" applyFont="1" applyFill="1" applyBorder="1" applyAlignment="1">
      <alignment vertical="top"/>
    </xf>
    <xf numFmtId="0" fontId="6" fillId="4" borderId="67" xfId="9" applyFont="1" applyFill="1" applyBorder="1" applyAlignment="1">
      <alignment vertical="center" wrapText="1"/>
    </xf>
    <xf numFmtId="0" fontId="10" fillId="0" borderId="10" xfId="9" applyFont="1" applyBorder="1" applyAlignment="1">
      <alignment horizontal="left" vertical="top"/>
    </xf>
    <xf numFmtId="0" fontId="31" fillId="0" borderId="11" xfId="9" applyFont="1" applyBorder="1" applyAlignment="1">
      <alignment horizontal="left" vertical="top"/>
    </xf>
    <xf numFmtId="0" fontId="16" fillId="0" borderId="11" xfId="9" applyFont="1" applyBorder="1" applyAlignment="1">
      <alignment horizontal="left" vertical="top"/>
    </xf>
    <xf numFmtId="0" fontId="31" fillId="0" borderId="12" xfId="9" applyFont="1" applyBorder="1" applyAlignment="1">
      <alignment vertical="top"/>
    </xf>
    <xf numFmtId="49" fontId="20" fillId="10" borderId="12" xfId="9" applyNumberFormat="1" applyFont="1" applyFill="1" applyBorder="1" applyAlignment="1">
      <alignment horizontal="center" vertical="top" wrapText="1"/>
    </xf>
    <xf numFmtId="0" fontId="14" fillId="10" borderId="34" xfId="9" applyFont="1" applyFill="1" applyBorder="1" applyAlignment="1">
      <alignment horizontal="left" vertical="top"/>
    </xf>
    <xf numFmtId="0" fontId="15" fillId="10" borderId="23" xfId="9" applyFont="1" applyFill="1" applyBorder="1"/>
    <xf numFmtId="0" fontId="14" fillId="10" borderId="23" xfId="9" applyFont="1" applyFill="1" applyBorder="1" applyAlignment="1">
      <alignment horizontal="left" vertical="top"/>
    </xf>
    <xf numFmtId="0" fontId="6" fillId="10" borderId="23" xfId="9" applyFont="1" applyFill="1" applyBorder="1" applyAlignment="1">
      <alignment horizontal="left" vertical="top"/>
    </xf>
    <xf numFmtId="0" fontId="14" fillId="10" borderId="0" xfId="9" applyFont="1" applyFill="1" applyAlignment="1">
      <alignment vertical="top"/>
    </xf>
    <xf numFmtId="49" fontId="14" fillId="10" borderId="9" xfId="9" applyNumberFormat="1" applyFont="1" applyFill="1" applyBorder="1" applyAlignment="1">
      <alignment horizontal="center" vertical="top" wrapText="1"/>
    </xf>
    <xf numFmtId="0" fontId="14" fillId="10" borderId="46" xfId="9" applyFont="1" applyFill="1" applyBorder="1" applyAlignment="1">
      <alignment horizontal="left" vertical="top" wrapText="1"/>
    </xf>
    <xf numFmtId="0" fontId="14" fillId="10" borderId="4" xfId="9" applyFont="1" applyFill="1" applyBorder="1" applyAlignment="1">
      <alignment horizontal="left" vertical="top" wrapText="1"/>
    </xf>
    <xf numFmtId="0" fontId="14" fillId="10" borderId="3" xfId="9" applyFont="1" applyFill="1" applyBorder="1" applyAlignment="1">
      <alignment horizontal="left" vertical="top" wrapText="1"/>
    </xf>
    <xf numFmtId="164" fontId="35" fillId="10" borderId="24" xfId="9" applyNumberFormat="1" applyFont="1" applyFill="1" applyBorder="1" applyAlignment="1">
      <alignment horizontal="center" vertical="top" wrapText="1"/>
    </xf>
    <xf numFmtId="49" fontId="14" fillId="10" borderId="24" xfId="9" applyNumberFormat="1" applyFont="1" applyFill="1" applyBorder="1" applyAlignment="1">
      <alignment horizontal="center" vertical="top"/>
    </xf>
    <xf numFmtId="0" fontId="14" fillId="8" borderId="66" xfId="9" applyFont="1" applyFill="1" applyBorder="1" applyAlignment="1">
      <alignment horizontal="left" vertical="top" wrapText="1"/>
    </xf>
    <xf numFmtId="0" fontId="14" fillId="8" borderId="12" xfId="9" applyFont="1" applyFill="1" applyBorder="1" applyAlignment="1">
      <alignment horizontal="left" vertical="top" wrapText="1"/>
    </xf>
    <xf numFmtId="0" fontId="14" fillId="8" borderId="11" xfId="9" applyFont="1" applyFill="1" applyBorder="1" applyAlignment="1">
      <alignment horizontal="left" vertical="top" wrapText="1"/>
    </xf>
    <xf numFmtId="164" fontId="35" fillId="8" borderId="24" xfId="9" applyNumberFormat="1" applyFont="1" applyFill="1" applyBorder="1" applyAlignment="1">
      <alignment horizontal="center" vertical="top" wrapText="1"/>
    </xf>
    <xf numFmtId="9" fontId="18" fillId="19" borderId="46" xfId="9" applyNumberFormat="1" applyFont="1" applyFill="1" applyBorder="1" applyAlignment="1">
      <alignment horizontal="center" vertical="top"/>
    </xf>
    <xf numFmtId="0" fontId="18" fillId="19" borderId="4" xfId="9" applyFont="1" applyFill="1" applyBorder="1" applyAlignment="1">
      <alignment horizontal="center" vertical="center"/>
    </xf>
    <xf numFmtId="0" fontId="6" fillId="19" borderId="3" xfId="9" applyFont="1" applyFill="1" applyBorder="1" applyAlignment="1">
      <alignment horizontal="left" vertical="top"/>
    </xf>
    <xf numFmtId="0" fontId="14" fillId="19" borderId="11" xfId="9" applyFont="1" applyFill="1" applyBorder="1" applyAlignment="1">
      <alignment horizontal="center" vertical="top"/>
    </xf>
    <xf numFmtId="9" fontId="18" fillId="0" borderId="57" xfId="9" applyNumberFormat="1" applyFont="1" applyBorder="1" applyAlignment="1">
      <alignment horizontal="center" vertical="top"/>
    </xf>
    <xf numFmtId="164" fontId="14" fillId="0" borderId="1" xfId="9" applyNumberFormat="1" applyFont="1" applyBorder="1" applyAlignment="1">
      <alignment horizontal="center" vertical="top"/>
    </xf>
    <xf numFmtId="0" fontId="6" fillId="4" borderId="3" xfId="9" applyFont="1" applyFill="1" applyBorder="1" applyAlignment="1">
      <alignment horizontal="center" vertical="top"/>
    </xf>
    <xf numFmtId="0" fontId="6" fillId="4" borderId="16" xfId="9" applyFont="1" applyFill="1" applyBorder="1" applyAlignment="1">
      <alignment horizontal="center" vertical="top"/>
    </xf>
    <xf numFmtId="0" fontId="6" fillId="0" borderId="21" xfId="9" applyFont="1" applyBorder="1" applyAlignment="1">
      <alignment horizontal="center" vertical="top"/>
    </xf>
    <xf numFmtId="0" fontId="6" fillId="4" borderId="7" xfId="9" applyFont="1" applyFill="1" applyBorder="1" applyAlignment="1">
      <alignment horizontal="center" vertical="top"/>
    </xf>
    <xf numFmtId="9" fontId="18" fillId="19" borderId="48" xfId="9" applyNumberFormat="1" applyFont="1" applyFill="1" applyBorder="1" applyAlignment="1">
      <alignment horizontal="center" vertical="top"/>
    </xf>
    <xf numFmtId="0" fontId="18" fillId="19" borderId="35" xfId="9" applyFont="1" applyFill="1" applyBorder="1" applyAlignment="1">
      <alignment horizontal="center" vertical="center"/>
    </xf>
    <xf numFmtId="0" fontId="6" fillId="19" borderId="23" xfId="9" applyFont="1" applyFill="1" applyBorder="1" applyAlignment="1">
      <alignment horizontal="left" vertical="top"/>
    </xf>
    <xf numFmtId="9" fontId="18" fillId="4" borderId="24" xfId="9" applyNumberFormat="1" applyFont="1" applyFill="1" applyBorder="1" applyAlignment="1">
      <alignment horizontal="center" vertical="top"/>
    </xf>
    <xf numFmtId="0" fontId="18" fillId="4" borderId="24" xfId="9" applyFont="1" applyFill="1" applyBorder="1" applyAlignment="1">
      <alignment horizontal="center" vertical="center"/>
    </xf>
    <xf numFmtId="9" fontId="18" fillId="4" borderId="14" xfId="9" applyNumberFormat="1" applyFont="1" applyFill="1" applyBorder="1" applyAlignment="1">
      <alignment horizontal="center" vertical="top"/>
    </xf>
    <xf numFmtId="0" fontId="18" fillId="4" borderId="14" xfId="9" applyFont="1" applyFill="1" applyBorder="1" applyAlignment="1">
      <alignment horizontal="center" vertical="center"/>
    </xf>
    <xf numFmtId="0" fontId="6" fillId="4" borderId="16" xfId="9" applyFont="1" applyFill="1" applyBorder="1" applyAlignment="1">
      <alignment horizontal="left" vertical="top"/>
    </xf>
    <xf numFmtId="164" fontId="14" fillId="4" borderId="14" xfId="9" applyNumberFormat="1" applyFont="1" applyFill="1" applyBorder="1" applyAlignment="1">
      <alignment horizontal="center" vertical="top"/>
    </xf>
    <xf numFmtId="0" fontId="6" fillId="0" borderId="20" xfId="9" applyFont="1" applyBorder="1" applyAlignment="1">
      <alignment horizontal="center" vertical="top"/>
    </xf>
    <xf numFmtId="9" fontId="18" fillId="4" borderId="30" xfId="9" applyNumberFormat="1" applyFont="1" applyFill="1" applyBorder="1" applyAlignment="1">
      <alignment horizontal="center" vertical="top"/>
    </xf>
    <xf numFmtId="0" fontId="6" fillId="4" borderId="30" xfId="9" applyFont="1" applyFill="1" applyBorder="1" applyAlignment="1">
      <alignment horizontal="center" vertical="center"/>
    </xf>
    <xf numFmtId="164" fontId="6" fillId="4" borderId="30" xfId="9" applyNumberFormat="1" applyFont="1" applyFill="1" applyBorder="1" applyAlignment="1">
      <alignment horizontal="center" vertical="top"/>
    </xf>
    <xf numFmtId="0" fontId="6" fillId="4" borderId="6" xfId="9" applyFont="1" applyFill="1" applyBorder="1" applyAlignment="1">
      <alignment horizontal="center" vertical="top"/>
    </xf>
    <xf numFmtId="0" fontId="6" fillId="19" borderId="12" xfId="9" applyFont="1" applyFill="1" applyBorder="1" applyAlignment="1">
      <alignment horizontal="center" vertical="center"/>
    </xf>
    <xf numFmtId="0" fontId="6" fillId="19" borderId="11" xfId="9" applyFont="1" applyFill="1" applyBorder="1" applyAlignment="1">
      <alignment horizontal="left" vertical="top"/>
    </xf>
    <xf numFmtId="0" fontId="6" fillId="4" borderId="3" xfId="9" applyFont="1" applyFill="1" applyBorder="1" applyAlignment="1">
      <alignment horizontal="center" vertical="center"/>
    </xf>
    <xf numFmtId="0" fontId="6" fillId="4" borderId="24" xfId="9" applyFont="1" applyFill="1" applyBorder="1" applyAlignment="1">
      <alignment horizontal="left" vertical="top"/>
    </xf>
    <xf numFmtId="164" fontId="14" fillId="4" borderId="3" xfId="9" applyNumberFormat="1" applyFont="1" applyFill="1" applyBorder="1" applyAlignment="1">
      <alignment horizontal="center" vertical="top"/>
    </xf>
    <xf numFmtId="0" fontId="6" fillId="4" borderId="24" xfId="9" applyFont="1" applyFill="1" applyBorder="1" applyAlignment="1">
      <alignment horizontal="center" vertical="top"/>
    </xf>
    <xf numFmtId="0" fontId="6" fillId="4" borderId="16" xfId="9" applyFont="1" applyFill="1" applyBorder="1" applyAlignment="1">
      <alignment horizontal="center" vertical="center"/>
    </xf>
    <xf numFmtId="0" fontId="6" fillId="4" borderId="14" xfId="9" applyFont="1" applyFill="1" applyBorder="1" applyAlignment="1">
      <alignment horizontal="left" vertical="top"/>
    </xf>
    <xf numFmtId="164" fontId="14" fillId="4" borderId="16" xfId="9" applyNumberFormat="1" applyFont="1" applyFill="1" applyBorder="1" applyAlignment="1">
      <alignment horizontal="center" vertical="top"/>
    </xf>
    <xf numFmtId="164" fontId="6" fillId="0" borderId="16" xfId="9" applyNumberFormat="1" applyFont="1" applyBorder="1" applyAlignment="1">
      <alignment horizontal="center" vertical="top"/>
    </xf>
    <xf numFmtId="0" fontId="6" fillId="4" borderId="23" xfId="9" applyFont="1" applyFill="1" applyBorder="1" applyAlignment="1">
      <alignment horizontal="center" vertical="center"/>
    </xf>
    <xf numFmtId="0" fontId="6" fillId="4" borderId="30" xfId="9" applyFont="1" applyFill="1" applyBorder="1" applyAlignment="1">
      <alignment horizontal="left" vertical="top"/>
    </xf>
    <xf numFmtId="164" fontId="14" fillId="4" borderId="0" xfId="9" applyNumberFormat="1" applyFont="1" applyFill="1" applyAlignment="1">
      <alignment horizontal="center" vertical="top"/>
    </xf>
    <xf numFmtId="0" fontId="6" fillId="4" borderId="30" xfId="9" applyFont="1" applyFill="1" applyBorder="1" applyAlignment="1">
      <alignment horizontal="center" vertical="top"/>
    </xf>
    <xf numFmtId="0" fontId="18" fillId="19" borderId="12" xfId="9" applyFont="1" applyFill="1" applyBorder="1" applyAlignment="1">
      <alignment horizontal="center" vertical="center"/>
    </xf>
    <xf numFmtId="9" fontId="18" fillId="0" borderId="2" xfId="9" applyNumberFormat="1" applyFont="1" applyBorder="1" applyAlignment="1">
      <alignment horizontal="center" vertical="top"/>
    </xf>
    <xf numFmtId="0" fontId="18" fillId="0" borderId="26" xfId="9" applyFont="1" applyBorder="1" applyAlignment="1">
      <alignment horizontal="center" vertical="center"/>
    </xf>
    <xf numFmtId="0" fontId="6" fillId="0" borderId="4" xfId="9" applyFont="1" applyBorder="1" applyAlignment="1">
      <alignment horizontal="left" vertical="top"/>
    </xf>
    <xf numFmtId="164" fontId="14" fillId="0" borderId="24" xfId="9" applyNumberFormat="1" applyFont="1" applyBorder="1" applyAlignment="1">
      <alignment horizontal="center" vertical="top"/>
    </xf>
    <xf numFmtId="0" fontId="14" fillId="0" borderId="24" xfId="9" applyFont="1" applyBorder="1" applyAlignment="1">
      <alignment horizontal="center" vertical="top"/>
    </xf>
    <xf numFmtId="0" fontId="18" fillId="0" borderId="64" xfId="9" applyFont="1" applyBorder="1" applyAlignment="1">
      <alignment horizontal="center" vertical="center"/>
    </xf>
    <xf numFmtId="0" fontId="6" fillId="0" borderId="17" xfId="9" applyFont="1" applyBorder="1" applyAlignment="1">
      <alignment horizontal="left" vertical="top"/>
    </xf>
    <xf numFmtId="0" fontId="6" fillId="0" borderId="33" xfId="9" applyFont="1" applyBorder="1" applyAlignment="1">
      <alignment horizontal="center" vertical="center"/>
    </xf>
    <xf numFmtId="0" fontId="6" fillId="0" borderId="8" xfId="9" applyFont="1" applyBorder="1" applyAlignment="1">
      <alignment horizontal="left" vertical="top"/>
    </xf>
    <xf numFmtId="0" fontId="6" fillId="19" borderId="68" xfId="9" applyFont="1" applyFill="1" applyBorder="1" applyAlignment="1">
      <alignment horizontal="center" vertical="center"/>
    </xf>
    <xf numFmtId="0" fontId="18" fillId="19" borderId="12" xfId="9" applyFont="1" applyFill="1" applyBorder="1" applyAlignment="1">
      <alignment horizontal="left" vertical="top"/>
    </xf>
    <xf numFmtId="0" fontId="6" fillId="0" borderId="26" xfId="9" applyFont="1" applyBorder="1" applyAlignment="1">
      <alignment horizontal="center" vertical="center"/>
    </xf>
    <xf numFmtId="0" fontId="18" fillId="0" borderId="4" xfId="9" applyFont="1" applyBorder="1" applyAlignment="1">
      <alignment horizontal="left" vertical="top"/>
    </xf>
    <xf numFmtId="0" fontId="6" fillId="0" borderId="24" xfId="9" applyFont="1" applyBorder="1" applyAlignment="1">
      <alignment horizontal="center" vertical="top"/>
    </xf>
    <xf numFmtId="0" fontId="6" fillId="0" borderId="64" xfId="9" applyFont="1" applyBorder="1" applyAlignment="1">
      <alignment horizontal="center" vertical="center"/>
    </xf>
    <xf numFmtId="0" fontId="18" fillId="0" borderId="17" xfId="9" applyFont="1" applyBorder="1" applyAlignment="1">
      <alignment horizontal="left" vertical="top"/>
    </xf>
    <xf numFmtId="0" fontId="18" fillId="19" borderId="44" xfId="9" applyFont="1" applyFill="1" applyBorder="1" applyAlignment="1">
      <alignment horizontal="left" vertical="top"/>
    </xf>
    <xf numFmtId="164" fontId="14" fillId="19" borderId="13" xfId="9" applyNumberFormat="1" applyFont="1" applyFill="1" applyBorder="1" applyAlignment="1">
      <alignment horizontal="center" vertical="top"/>
    </xf>
    <xf numFmtId="0" fontId="14" fillId="19" borderId="23" xfId="9" applyFont="1" applyFill="1" applyBorder="1" applyAlignment="1">
      <alignment horizontal="center" vertical="top"/>
    </xf>
    <xf numFmtId="0" fontId="15" fillId="4" borderId="2" xfId="9" applyFont="1" applyFill="1" applyBorder="1" applyAlignment="1">
      <alignment horizontal="center" vertical="top" wrapText="1"/>
    </xf>
    <xf numFmtId="0" fontId="18" fillId="0" borderId="47" xfId="9" applyFont="1" applyBorder="1" applyAlignment="1">
      <alignment horizontal="center" vertical="center"/>
    </xf>
    <xf numFmtId="0" fontId="18" fillId="0" borderId="26" xfId="9" applyFont="1" applyBorder="1" applyAlignment="1">
      <alignment horizontal="left" vertical="top"/>
    </xf>
    <xf numFmtId="164" fontId="6" fillId="0" borderId="24" xfId="9" applyNumberFormat="1" applyFont="1" applyBorder="1" applyAlignment="1">
      <alignment horizontal="center" vertical="top"/>
    </xf>
    <xf numFmtId="0" fontId="6" fillId="0" borderId="3" xfId="9" applyFont="1" applyBorder="1" applyAlignment="1">
      <alignment horizontal="center" vertical="top"/>
    </xf>
    <xf numFmtId="0" fontId="6" fillId="0" borderId="16" xfId="9" applyFont="1" applyBorder="1" applyAlignment="1">
      <alignment horizontal="center" vertical="top"/>
    </xf>
    <xf numFmtId="0" fontId="6" fillId="4" borderId="62" xfId="9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/>
    </xf>
    <xf numFmtId="0" fontId="6" fillId="0" borderId="7" xfId="9" applyFont="1" applyBorder="1" applyAlignment="1">
      <alignment horizontal="center" vertical="top"/>
    </xf>
    <xf numFmtId="0" fontId="6" fillId="0" borderId="30" xfId="0" applyFont="1" applyBorder="1" applyAlignment="1">
      <alignment vertical="top"/>
    </xf>
    <xf numFmtId="0" fontId="18" fillId="19" borderId="9" xfId="9" applyFont="1" applyFill="1" applyBorder="1" applyAlignment="1">
      <alignment horizontal="center" vertical="center"/>
    </xf>
    <xf numFmtId="0" fontId="18" fillId="0" borderId="36" xfId="9" applyFont="1" applyBorder="1" applyAlignment="1">
      <alignment horizontal="left" vertical="top"/>
    </xf>
    <xf numFmtId="0" fontId="18" fillId="0" borderId="63" xfId="9" applyFont="1" applyBorder="1" applyAlignment="1">
      <alignment horizontal="left" vertical="top"/>
    </xf>
    <xf numFmtId="164" fontId="14" fillId="0" borderId="16" xfId="9" applyNumberFormat="1" applyFont="1" applyBorder="1" applyAlignment="1">
      <alignment horizontal="center" vertical="top"/>
    </xf>
    <xf numFmtId="0" fontId="6" fillId="4" borderId="70" xfId="9" applyFont="1" applyFill="1" applyBorder="1" applyAlignment="1">
      <alignment horizontal="center" vertical="top"/>
    </xf>
    <xf numFmtId="0" fontId="18" fillId="0" borderId="60" xfId="9" applyFont="1" applyBorder="1" applyAlignment="1">
      <alignment horizontal="left" vertical="top"/>
    </xf>
    <xf numFmtId="0" fontId="18" fillId="0" borderId="57" xfId="9" applyFont="1" applyBorder="1" applyAlignment="1">
      <alignment horizontal="left" vertical="top"/>
    </xf>
    <xf numFmtId="164" fontId="14" fillId="0" borderId="21" xfId="9" applyNumberFormat="1" applyFont="1" applyBorder="1" applyAlignment="1">
      <alignment horizontal="center" vertical="top"/>
    </xf>
    <xf numFmtId="0" fontId="6" fillId="4" borderId="17" xfId="9" applyFont="1" applyFill="1" applyBorder="1" applyAlignment="1">
      <alignment horizontal="center" vertical="top"/>
    </xf>
    <xf numFmtId="0" fontId="18" fillId="0" borderId="65" xfId="9" applyFont="1" applyBorder="1" applyAlignment="1">
      <alignment horizontal="left" vertical="top"/>
    </xf>
    <xf numFmtId="9" fontId="18" fillId="0" borderId="65" xfId="9" applyNumberFormat="1" applyFont="1" applyBorder="1" applyAlignment="1">
      <alignment horizontal="center" vertical="top"/>
    </xf>
    <xf numFmtId="164" fontId="6" fillId="4" borderId="71" xfId="9" applyNumberFormat="1" applyFont="1" applyFill="1" applyBorder="1" applyAlignment="1">
      <alignment horizontal="center" vertical="top"/>
    </xf>
    <xf numFmtId="9" fontId="18" fillId="0" borderId="40" xfId="9" applyNumberFormat="1" applyFont="1" applyBorder="1" applyAlignment="1">
      <alignment horizontal="center" vertical="top"/>
    </xf>
    <xf numFmtId="164" fontId="6" fillId="4" borderId="21" xfId="9" applyNumberFormat="1" applyFont="1" applyFill="1" applyBorder="1" applyAlignment="1">
      <alignment horizontal="left" vertical="top"/>
    </xf>
    <xf numFmtId="0" fontId="6" fillId="4" borderId="8" xfId="9" applyFont="1" applyFill="1" applyBorder="1" applyAlignment="1">
      <alignment horizontal="center" vertical="top"/>
    </xf>
    <xf numFmtId="0" fontId="18" fillId="19" borderId="10" xfId="9" applyFont="1" applyFill="1" applyBorder="1" applyAlignment="1">
      <alignment horizontal="left" vertical="top"/>
    </xf>
    <xf numFmtId="0" fontId="18" fillId="19" borderId="69" xfId="9" applyFont="1" applyFill="1" applyBorder="1" applyAlignment="1">
      <alignment horizontal="left" vertical="top"/>
    </xf>
    <xf numFmtId="164" fontId="6" fillId="19" borderId="12" xfId="9" applyNumberFormat="1" applyFont="1" applyFill="1" applyBorder="1" applyAlignment="1">
      <alignment horizontal="center" vertical="top"/>
    </xf>
    <xf numFmtId="0" fontId="18" fillId="0" borderId="45" xfId="9" applyFont="1" applyBorder="1" applyAlignment="1">
      <alignment horizontal="left" vertical="top"/>
    </xf>
    <xf numFmtId="0" fontId="18" fillId="0" borderId="62" xfId="9" applyFont="1" applyBorder="1" applyAlignment="1">
      <alignment horizontal="center" vertical="top"/>
    </xf>
    <xf numFmtId="0" fontId="6" fillId="0" borderId="60" xfId="9" applyFont="1" applyBorder="1" applyAlignment="1">
      <alignment horizontal="center" vertical="top"/>
    </xf>
    <xf numFmtId="0" fontId="18" fillId="4" borderId="41" xfId="9" applyFont="1" applyFill="1" applyBorder="1" applyAlignment="1">
      <alignment horizontal="center" vertical="top" wrapText="1"/>
    </xf>
    <xf numFmtId="0" fontId="18" fillId="19" borderId="9" xfId="9" applyFont="1" applyFill="1" applyBorder="1" applyAlignment="1">
      <alignment horizontal="left" vertical="top"/>
    </xf>
    <xf numFmtId="0" fontId="6" fillId="13" borderId="24" xfId="9" applyFont="1" applyFill="1" applyBorder="1" applyAlignment="1">
      <alignment horizontal="left" vertical="top" wrapText="1"/>
    </xf>
    <xf numFmtId="49" fontId="14" fillId="12" borderId="4" xfId="9" applyNumberFormat="1" applyFont="1" applyFill="1" applyBorder="1" applyAlignment="1">
      <alignment horizontal="center" vertical="top" wrapText="1"/>
    </xf>
    <xf numFmtId="49" fontId="35" fillId="14" borderId="24" xfId="9" applyNumberFormat="1" applyFont="1" applyFill="1" applyBorder="1" applyAlignment="1">
      <alignment horizontal="center" vertical="top"/>
    </xf>
    <xf numFmtId="49" fontId="35" fillId="9" borderId="24" xfId="9" applyNumberFormat="1" applyFont="1" applyFill="1" applyBorder="1" applyAlignment="1">
      <alignment horizontal="center" vertical="top"/>
    </xf>
    <xf numFmtId="164" fontId="6" fillId="4" borderId="31" xfId="9" applyNumberFormat="1" applyFont="1" applyFill="1" applyBorder="1" applyAlignment="1">
      <alignment horizontal="center" vertical="top"/>
    </xf>
    <xf numFmtId="0" fontId="6" fillId="13" borderId="13" xfId="9" applyFont="1" applyFill="1" applyBorder="1" applyAlignment="1">
      <alignment horizontal="left" vertical="top" wrapText="1"/>
    </xf>
    <xf numFmtId="49" fontId="14" fillId="12" borderId="19" xfId="9" applyNumberFormat="1" applyFont="1" applyFill="1" applyBorder="1" applyAlignment="1">
      <alignment horizontal="center" vertical="top" wrapText="1"/>
    </xf>
    <xf numFmtId="49" fontId="35" fillId="14" borderId="13" xfId="9" applyNumberFormat="1" applyFont="1" applyFill="1" applyBorder="1" applyAlignment="1">
      <alignment horizontal="center" vertical="top"/>
    </xf>
    <xf numFmtId="49" fontId="35" fillId="9" borderId="13" xfId="9" applyNumberFormat="1" applyFont="1" applyFill="1" applyBorder="1" applyAlignment="1">
      <alignment horizontal="center" vertical="top"/>
    </xf>
    <xf numFmtId="0" fontId="6" fillId="4" borderId="28" xfId="9" applyFont="1" applyFill="1" applyBorder="1" applyAlignment="1">
      <alignment vertical="top" wrapText="1"/>
    </xf>
    <xf numFmtId="0" fontId="6" fillId="4" borderId="65" xfId="9" applyFont="1" applyFill="1" applyBorder="1" applyAlignment="1">
      <alignment horizontal="center" vertical="center"/>
    </xf>
    <xf numFmtId="0" fontId="6" fillId="4" borderId="64" xfId="9" applyFont="1" applyFill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49" fontId="14" fillId="12" borderId="0" xfId="9" applyNumberFormat="1" applyFont="1" applyFill="1" applyAlignment="1">
      <alignment vertical="top" wrapText="1"/>
    </xf>
    <xf numFmtId="0" fontId="6" fillId="13" borderId="30" xfId="9" applyFont="1" applyFill="1" applyBorder="1" applyAlignment="1">
      <alignment horizontal="left" vertical="top" wrapText="1"/>
    </xf>
    <xf numFmtId="49" fontId="14" fillId="12" borderId="23" xfId="9" applyNumberFormat="1" applyFont="1" applyFill="1" applyBorder="1" applyAlignment="1">
      <alignment vertical="top" wrapText="1"/>
    </xf>
    <xf numFmtId="0" fontId="18" fillId="4" borderId="54" xfId="9" applyFont="1" applyFill="1" applyBorder="1" applyAlignment="1">
      <alignment horizontal="center" vertical="center" wrapText="1"/>
    </xf>
    <xf numFmtId="0" fontId="18" fillId="4" borderId="57" xfId="9" applyFont="1" applyFill="1" applyBorder="1" applyAlignment="1">
      <alignment horizontal="center" vertical="center" wrapText="1"/>
    </xf>
    <xf numFmtId="0" fontId="18" fillId="4" borderId="17" xfId="9" applyFont="1" applyFill="1" applyBorder="1" applyAlignment="1">
      <alignment wrapText="1"/>
    </xf>
    <xf numFmtId="0" fontId="35" fillId="12" borderId="24" xfId="9" applyFont="1" applyFill="1" applyBorder="1" applyAlignment="1">
      <alignment horizontal="left" vertical="top" textRotation="90" wrapText="1"/>
    </xf>
    <xf numFmtId="0" fontId="37" fillId="13" borderId="3" xfId="9" applyFont="1" applyFill="1" applyBorder="1" applyAlignment="1">
      <alignment horizontal="center" vertical="top" wrapText="1"/>
    </xf>
    <xf numFmtId="49" fontId="35" fillId="12" borderId="24" xfId="9" applyNumberFormat="1" applyFont="1" applyFill="1" applyBorder="1" applyAlignment="1">
      <alignment horizontal="center" vertical="top" wrapText="1"/>
    </xf>
    <xf numFmtId="0" fontId="18" fillId="4" borderId="36" xfId="9" applyFont="1" applyFill="1" applyBorder="1" applyAlignment="1">
      <alignment horizontal="center" vertical="top"/>
    </xf>
    <xf numFmtId="0" fontId="18" fillId="4" borderId="37" xfId="9" applyFont="1" applyFill="1" applyBorder="1" applyAlignment="1">
      <alignment horizontal="center" vertical="center" wrapText="1"/>
    </xf>
    <xf numFmtId="0" fontId="18" fillId="4" borderId="38" xfId="9" applyFont="1" applyFill="1" applyBorder="1" applyAlignment="1">
      <alignment horizontal="left" vertical="top" wrapText="1"/>
    </xf>
    <xf numFmtId="0" fontId="35" fillId="12" borderId="13" xfId="9" applyFont="1" applyFill="1" applyBorder="1" applyAlignment="1">
      <alignment horizontal="left" vertical="top" textRotation="90" wrapText="1"/>
    </xf>
    <xf numFmtId="49" fontId="35" fillId="13" borderId="0" xfId="9" applyNumberFormat="1" applyFont="1" applyFill="1" applyAlignment="1">
      <alignment horizontal="center" vertical="top" wrapText="1"/>
    </xf>
    <xf numFmtId="49" fontId="35" fillId="12" borderId="13" xfId="9" applyNumberFormat="1" applyFont="1" applyFill="1" applyBorder="1" applyAlignment="1">
      <alignment horizontal="center" vertical="top" wrapText="1"/>
    </xf>
    <xf numFmtId="49" fontId="6" fillId="0" borderId="13" xfId="9" applyNumberFormat="1" applyFont="1" applyBorder="1" applyAlignment="1">
      <alignment vertical="top"/>
    </xf>
    <xf numFmtId="49" fontId="18" fillId="4" borderId="13" xfId="9" applyNumberFormat="1" applyFont="1" applyFill="1" applyBorder="1" applyAlignment="1">
      <alignment vertical="top"/>
    </xf>
    <xf numFmtId="0" fontId="6" fillId="0" borderId="34" xfId="0" applyFont="1" applyBorder="1" applyAlignment="1">
      <alignment vertical="top" wrapText="1"/>
    </xf>
    <xf numFmtId="0" fontId="35" fillId="12" borderId="30" xfId="9" applyFont="1" applyFill="1" applyBorder="1" applyAlignment="1">
      <alignment horizontal="left" vertical="top" textRotation="90" wrapText="1"/>
    </xf>
    <xf numFmtId="49" fontId="35" fillId="13" borderId="23" xfId="9" applyNumberFormat="1" applyFont="1" applyFill="1" applyBorder="1" applyAlignment="1">
      <alignment horizontal="center" vertical="top" wrapText="1"/>
    </xf>
    <xf numFmtId="49" fontId="35" fillId="12" borderId="30" xfId="9" applyNumberFormat="1" applyFont="1" applyFill="1" applyBorder="1" applyAlignment="1">
      <alignment vertical="top" wrapText="1"/>
    </xf>
    <xf numFmtId="49" fontId="35" fillId="14" borderId="30" xfId="9" applyNumberFormat="1" applyFont="1" applyFill="1" applyBorder="1" applyAlignment="1">
      <alignment vertical="top"/>
    </xf>
    <xf numFmtId="0" fontId="15" fillId="12" borderId="24" xfId="9" applyFont="1" applyFill="1" applyBorder="1" applyAlignment="1">
      <alignment horizontal="center" vertical="top" wrapText="1"/>
    </xf>
    <xf numFmtId="0" fontId="18" fillId="4" borderId="57" xfId="12" applyFont="1" applyFill="1" applyBorder="1" applyAlignment="1">
      <alignment horizontal="center" vertical="center" wrapText="1"/>
    </xf>
    <xf numFmtId="0" fontId="18" fillId="4" borderId="17" xfId="12" applyFont="1" applyFill="1" applyBorder="1" applyAlignment="1">
      <alignment wrapText="1"/>
    </xf>
    <xf numFmtId="49" fontId="44" fillId="0" borderId="13" xfId="9" applyNumberFormat="1" applyFont="1" applyBorder="1" applyAlignment="1">
      <alignment horizontal="center" vertical="top"/>
    </xf>
    <xf numFmtId="0" fontId="18" fillId="4" borderId="54" xfId="9" applyFont="1" applyFill="1" applyBorder="1" applyAlignment="1">
      <alignment horizontal="center" vertical="top" wrapText="1"/>
    </xf>
    <xf numFmtId="0" fontId="18" fillId="4" borderId="22" xfId="9" applyFont="1" applyFill="1" applyBorder="1" applyAlignment="1">
      <alignment horizontal="left" vertical="top" wrapText="1"/>
    </xf>
    <xf numFmtId="164" fontId="35" fillId="19" borderId="9" xfId="9" applyNumberFormat="1" applyFont="1" applyFill="1" applyBorder="1" applyAlignment="1">
      <alignment horizontal="center" vertical="top"/>
    </xf>
    <xf numFmtId="0" fontId="6" fillId="4" borderId="64" xfId="0" applyFont="1" applyFill="1" applyBorder="1" applyAlignment="1">
      <alignment vertical="top" wrapText="1"/>
    </xf>
    <xf numFmtId="0" fontId="42" fillId="0" borderId="0" xfId="9" applyFont="1" applyAlignment="1">
      <alignment vertical="top"/>
    </xf>
    <xf numFmtId="0" fontId="6" fillId="0" borderId="67" xfId="9" applyFont="1" applyBorder="1" applyAlignment="1">
      <alignment horizontal="center" vertical="center" wrapText="1"/>
    </xf>
    <xf numFmtId="0" fontId="6" fillId="0" borderId="68" xfId="9" applyFont="1" applyBorder="1" applyAlignment="1">
      <alignment vertical="center" wrapText="1"/>
    </xf>
    <xf numFmtId="0" fontId="14" fillId="4" borderId="3" xfId="9" applyFont="1" applyFill="1" applyBorder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49" fontId="14" fillId="9" borderId="35" xfId="9" applyNumberFormat="1" applyFont="1" applyFill="1" applyBorder="1" applyAlignment="1">
      <alignment horizontal="center" vertical="top"/>
    </xf>
    <xf numFmtId="0" fontId="12" fillId="8" borderId="11" xfId="9" applyFont="1" applyFill="1" applyBorder="1" applyAlignment="1">
      <alignment vertical="top"/>
    </xf>
    <xf numFmtId="0" fontId="12" fillId="8" borderId="12" xfId="9" applyFont="1" applyFill="1" applyBorder="1" applyAlignment="1">
      <alignment vertical="top"/>
    </xf>
    <xf numFmtId="49" fontId="14" fillId="8" borderId="12" xfId="9" applyNumberFormat="1" applyFont="1" applyFill="1" applyBorder="1" applyAlignment="1">
      <alignment horizontal="center" vertical="top"/>
    </xf>
    <xf numFmtId="0" fontId="6" fillId="4" borderId="68" xfId="9" applyFont="1" applyFill="1" applyBorder="1" applyAlignment="1">
      <alignment vertical="center" wrapText="1"/>
    </xf>
    <xf numFmtId="0" fontId="6" fillId="0" borderId="11" xfId="9" applyFont="1" applyBorder="1" applyAlignment="1">
      <alignment horizontal="left" vertical="top"/>
    </xf>
    <xf numFmtId="0" fontId="14" fillId="0" borderId="12" xfId="9" applyFont="1" applyBorder="1" applyAlignment="1">
      <alignment vertical="top"/>
    </xf>
    <xf numFmtId="49" fontId="14" fillId="10" borderId="12" xfId="9" applyNumberFormat="1" applyFont="1" applyFill="1" applyBorder="1" applyAlignment="1">
      <alignment horizontal="center" vertical="top" wrapText="1"/>
    </xf>
    <xf numFmtId="0" fontId="14" fillId="10" borderId="10" xfId="9" applyFont="1" applyFill="1" applyBorder="1" applyAlignment="1">
      <alignment horizontal="left" vertical="top"/>
    </xf>
    <xf numFmtId="0" fontId="15" fillId="10" borderId="11" xfId="9" applyFont="1" applyFill="1" applyBorder="1"/>
    <xf numFmtId="0" fontId="14" fillId="10" borderId="11" xfId="9" applyFont="1" applyFill="1" applyBorder="1" applyAlignment="1">
      <alignment horizontal="left" vertical="top"/>
    </xf>
    <xf numFmtId="0" fontId="44" fillId="10" borderId="11" xfId="9" applyFont="1" applyFill="1" applyBorder="1" applyAlignment="1">
      <alignment horizontal="left" vertical="top"/>
    </xf>
    <xf numFmtId="0" fontId="12" fillId="10" borderId="11" xfId="9" applyFont="1" applyFill="1" applyBorder="1" applyAlignment="1">
      <alignment horizontal="left" vertical="top"/>
    </xf>
    <xf numFmtId="0" fontId="14" fillId="10" borderId="11" xfId="9" applyFont="1" applyFill="1" applyBorder="1" applyAlignment="1">
      <alignment vertical="top"/>
    </xf>
    <xf numFmtId="164" fontId="10" fillId="10" borderId="9" xfId="9" applyNumberFormat="1" applyFont="1" applyFill="1" applyBorder="1" applyAlignment="1">
      <alignment horizontal="center" vertical="top" wrapText="1"/>
    </xf>
    <xf numFmtId="0" fontId="20" fillId="10" borderId="12" xfId="9" applyFont="1" applyFill="1" applyBorder="1" applyAlignment="1">
      <alignment horizontal="center" vertical="top"/>
    </xf>
    <xf numFmtId="0" fontId="20" fillId="10" borderId="11" xfId="9" applyFont="1" applyFill="1" applyBorder="1" applyAlignment="1">
      <alignment horizontal="right" vertical="top" wrapText="1"/>
    </xf>
    <xf numFmtId="49" fontId="22" fillId="10" borderId="9" xfId="9" applyNumberFormat="1" applyFont="1" applyFill="1" applyBorder="1" applyAlignment="1">
      <alignment horizontal="center" vertical="top"/>
    </xf>
    <xf numFmtId="49" fontId="31" fillId="10" borderId="9" xfId="9" applyNumberFormat="1" applyFont="1" applyFill="1" applyBorder="1" applyAlignment="1">
      <alignment horizontal="center" vertical="top"/>
    </xf>
    <xf numFmtId="0" fontId="14" fillId="8" borderId="10" xfId="9" applyFont="1" applyFill="1" applyBorder="1" applyAlignment="1">
      <alignment horizontal="left" vertical="top" wrapText="1"/>
    </xf>
    <xf numFmtId="164" fontId="10" fillId="8" borderId="9" xfId="9" applyNumberFormat="1" applyFont="1" applyFill="1" applyBorder="1" applyAlignment="1">
      <alignment horizontal="center" vertical="top" wrapText="1"/>
    </xf>
    <xf numFmtId="0" fontId="20" fillId="8" borderId="12" xfId="9" applyFont="1" applyFill="1" applyBorder="1" applyAlignment="1">
      <alignment horizontal="center" vertical="top"/>
    </xf>
    <xf numFmtId="0" fontId="20" fillId="8" borderId="11" xfId="9" applyFont="1" applyFill="1" applyBorder="1" applyAlignment="1">
      <alignment horizontal="right" vertical="top" wrapText="1"/>
    </xf>
    <xf numFmtId="49" fontId="22" fillId="8" borderId="9" xfId="9" applyNumberFormat="1" applyFont="1" applyFill="1" applyBorder="1" applyAlignment="1">
      <alignment horizontal="center" vertical="top"/>
    </xf>
    <xf numFmtId="49" fontId="31" fillId="9" borderId="9" xfId="9" applyNumberFormat="1" applyFont="1" applyFill="1" applyBorder="1" applyAlignment="1">
      <alignment horizontal="center" vertical="top"/>
    </xf>
    <xf numFmtId="164" fontId="10" fillId="19" borderId="9" xfId="9" applyNumberFormat="1" applyFont="1" applyFill="1" applyBorder="1" applyAlignment="1">
      <alignment horizontal="center" vertical="top"/>
    </xf>
    <xf numFmtId="0" fontId="20" fillId="19" borderId="12" xfId="9" applyFont="1" applyFill="1" applyBorder="1" applyAlignment="1">
      <alignment horizontal="center" vertical="top"/>
    </xf>
    <xf numFmtId="49" fontId="19" fillId="0" borderId="4" xfId="9" applyNumberFormat="1" applyFont="1" applyBorder="1" applyAlignment="1">
      <alignment horizontal="center" vertical="top"/>
    </xf>
    <xf numFmtId="0" fontId="5" fillId="4" borderId="24" xfId="9" applyFill="1" applyBorder="1" applyAlignment="1">
      <alignment horizontal="center" vertical="top" wrapText="1"/>
    </xf>
    <xf numFmtId="0" fontId="24" fillId="13" borderId="24" xfId="9" applyFont="1" applyFill="1" applyBorder="1" applyAlignment="1">
      <alignment horizontal="center" vertical="top" wrapText="1"/>
    </xf>
    <xf numFmtId="0" fontId="24" fillId="12" borderId="4" xfId="9" applyFont="1" applyFill="1" applyBorder="1" applyAlignment="1">
      <alignment horizontal="center" vertical="top" wrapText="1"/>
    </xf>
    <xf numFmtId="49" fontId="22" fillId="9" borderId="24" xfId="9" applyNumberFormat="1" applyFont="1" applyFill="1" applyBorder="1" applyAlignment="1">
      <alignment horizontal="center" vertical="top"/>
    </xf>
    <xf numFmtId="164" fontId="7" fillId="4" borderId="31" xfId="9" applyNumberFormat="1" applyFont="1" applyFill="1" applyBorder="1" applyAlignment="1">
      <alignment horizontal="center" vertical="top"/>
    </xf>
    <xf numFmtId="0" fontId="19" fillId="4" borderId="31" xfId="9" applyFont="1" applyFill="1" applyBorder="1" applyAlignment="1">
      <alignment horizontal="center" vertical="top"/>
    </xf>
    <xf numFmtId="49" fontId="19" fillId="0" borderId="13" xfId="9" applyNumberFormat="1" applyFont="1" applyBorder="1" applyAlignment="1">
      <alignment horizontal="center" vertical="top"/>
    </xf>
    <xf numFmtId="0" fontId="6" fillId="5" borderId="13" xfId="9" applyFont="1" applyFill="1" applyBorder="1" applyAlignment="1">
      <alignment horizontal="left" vertical="top" wrapText="1"/>
    </xf>
    <xf numFmtId="49" fontId="10" fillId="4" borderId="13" xfId="9" applyNumberFormat="1" applyFont="1" applyFill="1" applyBorder="1" applyAlignment="1">
      <alignment horizontal="center" vertical="top" wrapText="1"/>
    </xf>
    <xf numFmtId="49" fontId="20" fillId="13" borderId="13" xfId="9" applyNumberFormat="1" applyFont="1" applyFill="1" applyBorder="1" applyAlignment="1">
      <alignment horizontal="center" vertical="top" wrapText="1"/>
    </xf>
    <xf numFmtId="49" fontId="20" fillId="12" borderId="0" xfId="9" applyNumberFormat="1" applyFont="1" applyFill="1" applyAlignment="1">
      <alignment vertical="top" wrapText="1"/>
    </xf>
    <xf numFmtId="49" fontId="22" fillId="9" borderId="13" xfId="9" applyNumberFormat="1" applyFont="1" applyFill="1" applyBorder="1" applyAlignment="1">
      <alignment vertical="top"/>
    </xf>
    <xf numFmtId="164" fontId="7" fillId="4" borderId="5" xfId="9" applyNumberFormat="1" applyFont="1" applyFill="1" applyBorder="1" applyAlignment="1">
      <alignment horizontal="center" vertical="top"/>
    </xf>
    <xf numFmtId="0" fontId="19" fillId="4" borderId="14" xfId="9" applyFont="1" applyFill="1" applyBorder="1" applyAlignment="1">
      <alignment horizontal="center" vertical="top"/>
    </xf>
    <xf numFmtId="49" fontId="7" fillId="0" borderId="13" xfId="9" applyNumberFormat="1" applyFont="1" applyBorder="1" applyAlignment="1">
      <alignment horizontal="center" vertical="top"/>
    </xf>
    <xf numFmtId="164" fontId="7" fillId="4" borderId="29" xfId="9" applyNumberFormat="1" applyFont="1" applyFill="1" applyBorder="1" applyAlignment="1">
      <alignment horizontal="center" vertical="top"/>
    </xf>
    <xf numFmtId="0" fontId="19" fillId="4" borderId="29" xfId="9" applyFont="1" applyFill="1" applyBorder="1" applyAlignment="1">
      <alignment horizontal="center" vertical="top"/>
    </xf>
    <xf numFmtId="49" fontId="10" fillId="4" borderId="30" xfId="9" applyNumberFormat="1" applyFont="1" applyFill="1" applyBorder="1" applyAlignment="1">
      <alignment horizontal="center" vertical="top" wrapText="1"/>
    </xf>
    <xf numFmtId="49" fontId="31" fillId="13" borderId="30" xfId="9" applyNumberFormat="1" applyFont="1" applyFill="1" applyBorder="1" applyAlignment="1">
      <alignment horizontal="center" vertical="top" wrapText="1"/>
    </xf>
    <xf numFmtId="49" fontId="31" fillId="12" borderId="23" xfId="9" applyNumberFormat="1" applyFont="1" applyFill="1" applyBorder="1" applyAlignment="1">
      <alignment vertical="top" wrapText="1"/>
    </xf>
    <xf numFmtId="49" fontId="31" fillId="9" borderId="30" xfId="9" applyNumberFormat="1" applyFont="1" applyFill="1" applyBorder="1" applyAlignment="1">
      <alignment vertical="top"/>
    </xf>
    <xf numFmtId="49" fontId="7" fillId="0" borderId="4" xfId="9" applyNumberFormat="1" applyFont="1" applyBorder="1" applyAlignment="1">
      <alignment horizontal="center" vertical="top"/>
    </xf>
    <xf numFmtId="164" fontId="7" fillId="12" borderId="31" xfId="9" applyNumberFormat="1" applyFont="1" applyFill="1" applyBorder="1" applyAlignment="1">
      <alignment horizontal="center" vertical="top"/>
    </xf>
    <xf numFmtId="0" fontId="10" fillId="12" borderId="31" xfId="9" applyFont="1" applyFill="1" applyBorder="1" applyAlignment="1">
      <alignment horizontal="center" vertical="top"/>
    </xf>
    <xf numFmtId="164" fontId="7" fillId="12" borderId="5" xfId="9" applyNumberFormat="1" applyFont="1" applyFill="1" applyBorder="1" applyAlignment="1">
      <alignment horizontal="center" vertical="top"/>
    </xf>
    <xf numFmtId="0" fontId="10" fillId="12" borderId="14" xfId="9" applyFont="1" applyFill="1" applyBorder="1" applyAlignment="1">
      <alignment horizontal="center" vertical="top"/>
    </xf>
    <xf numFmtId="0" fontId="10" fillId="12" borderId="5" xfId="9" applyFont="1" applyFill="1" applyBorder="1" applyAlignment="1">
      <alignment horizontal="center" vertical="top"/>
    </xf>
    <xf numFmtId="49" fontId="31" fillId="12" borderId="0" xfId="9" applyNumberFormat="1" applyFont="1" applyFill="1" applyAlignment="1">
      <alignment vertical="top" wrapText="1"/>
    </xf>
    <xf numFmtId="49" fontId="31" fillId="9" borderId="13" xfId="9" applyNumberFormat="1" applyFont="1" applyFill="1" applyBorder="1" applyAlignment="1">
      <alignment vertical="top"/>
    </xf>
    <xf numFmtId="164" fontId="7" fillId="12" borderId="29" xfId="9" applyNumberFormat="1" applyFont="1" applyFill="1" applyBorder="1" applyAlignment="1">
      <alignment horizontal="center" vertical="top"/>
    </xf>
    <xf numFmtId="0" fontId="10" fillId="12" borderId="29" xfId="9" applyFont="1" applyFill="1" applyBorder="1" applyAlignment="1">
      <alignment horizontal="center" vertical="top"/>
    </xf>
    <xf numFmtId="0" fontId="6" fillId="4" borderId="45" xfId="9" applyFont="1" applyFill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0" borderId="34" xfId="0" applyFont="1" applyBorder="1" applyAlignment="1">
      <alignment vertical="top"/>
    </xf>
    <xf numFmtId="164" fontId="14" fillId="12" borderId="31" xfId="9" applyNumberFormat="1" applyFont="1" applyFill="1" applyBorder="1" applyAlignment="1">
      <alignment horizontal="center" vertical="top"/>
    </xf>
    <xf numFmtId="0" fontId="14" fillId="12" borderId="31" xfId="9" applyFont="1" applyFill="1" applyBorder="1" applyAlignment="1">
      <alignment horizontal="center" vertical="top"/>
    </xf>
    <xf numFmtId="164" fontId="14" fillId="12" borderId="5" xfId="9" applyNumberFormat="1" applyFont="1" applyFill="1" applyBorder="1" applyAlignment="1">
      <alignment horizontal="center" vertical="top"/>
    </xf>
    <xf numFmtId="0" fontId="12" fillId="8" borderId="10" xfId="9" applyFont="1" applyFill="1" applyBorder="1" applyAlignment="1">
      <alignment vertical="top"/>
    </xf>
    <xf numFmtId="0" fontId="6" fillId="0" borderId="66" xfId="9" applyFont="1" applyBorder="1" applyAlignment="1">
      <alignment horizontal="center" vertical="top"/>
    </xf>
    <xf numFmtId="0" fontId="14" fillId="0" borderId="10" xfId="9" applyFont="1" applyBorder="1" applyAlignment="1">
      <alignment horizontal="left" vertical="top"/>
    </xf>
    <xf numFmtId="0" fontId="14" fillId="10" borderId="2" xfId="9" applyFont="1" applyFill="1" applyBorder="1" applyAlignment="1">
      <alignment horizontal="left" vertical="top" wrapText="1"/>
    </xf>
    <xf numFmtId="164" fontId="35" fillId="10" borderId="2" xfId="9" applyNumberFormat="1" applyFont="1" applyFill="1" applyBorder="1" applyAlignment="1">
      <alignment horizontal="center" vertical="top" wrapText="1"/>
    </xf>
    <xf numFmtId="0" fontId="14" fillId="10" borderId="24" xfId="9" applyFont="1" applyFill="1" applyBorder="1" applyAlignment="1">
      <alignment horizontal="center" vertical="top"/>
    </xf>
    <xf numFmtId="164" fontId="35" fillId="8" borderId="2" xfId="9" applyNumberFormat="1" applyFont="1" applyFill="1" applyBorder="1" applyAlignment="1">
      <alignment horizontal="center" vertical="top" wrapText="1"/>
    </xf>
    <xf numFmtId="0" fontId="14" fillId="8" borderId="24" xfId="9" applyFont="1" applyFill="1" applyBorder="1" applyAlignment="1">
      <alignment horizontal="center" vertical="top"/>
    </xf>
    <xf numFmtId="0" fontId="18" fillId="19" borderId="69" xfId="9" applyFont="1" applyFill="1" applyBorder="1" applyAlignment="1">
      <alignment horizontal="center" vertical="center"/>
    </xf>
    <xf numFmtId="164" fontId="14" fillId="19" borderId="67" xfId="9" applyNumberFormat="1" applyFont="1" applyFill="1" applyBorder="1" applyAlignment="1">
      <alignment horizontal="center" vertical="top"/>
    </xf>
    <xf numFmtId="0" fontId="16" fillId="0" borderId="31" xfId="9" applyFont="1" applyBorder="1" applyAlignment="1">
      <alignment horizontal="center" vertical="top"/>
    </xf>
    <xf numFmtId="0" fontId="6" fillId="0" borderId="27" xfId="9" applyFont="1" applyBorder="1" applyAlignment="1">
      <alignment horizontal="center" vertical="center"/>
    </xf>
    <xf numFmtId="0" fontId="6" fillId="0" borderId="27" xfId="9" applyFont="1" applyBorder="1" applyAlignment="1">
      <alignment horizontal="left" vertical="top"/>
    </xf>
    <xf numFmtId="0" fontId="6" fillId="4" borderId="5" xfId="9" applyFont="1" applyFill="1" applyBorder="1" applyAlignment="1">
      <alignment horizontal="center" vertical="top"/>
    </xf>
    <xf numFmtId="0" fontId="6" fillId="19" borderId="69" xfId="9" applyFont="1" applyFill="1" applyBorder="1" applyAlignment="1">
      <alignment horizontal="left" vertical="top"/>
    </xf>
    <xf numFmtId="0" fontId="14" fillId="13" borderId="24" xfId="9" applyFont="1" applyFill="1" applyBorder="1" applyAlignment="1">
      <alignment vertical="top" wrapText="1"/>
    </xf>
    <xf numFmtId="0" fontId="35" fillId="12" borderId="4" xfId="9" applyFont="1" applyFill="1" applyBorder="1" applyAlignment="1">
      <alignment vertical="top" wrapText="1"/>
    </xf>
    <xf numFmtId="0" fontId="6" fillId="0" borderId="63" xfId="9" applyFont="1" applyBorder="1" applyAlignment="1">
      <alignment horizontal="left" vertical="top"/>
    </xf>
    <xf numFmtId="0" fontId="14" fillId="13" borderId="13" xfId="9" applyFont="1" applyFill="1" applyBorder="1" applyAlignment="1">
      <alignment vertical="top" wrapText="1"/>
    </xf>
    <xf numFmtId="0" fontId="35" fillId="12" borderId="19" xfId="9" applyFont="1" applyFill="1" applyBorder="1" applyAlignment="1">
      <alignment vertical="top" wrapText="1"/>
    </xf>
    <xf numFmtId="0" fontId="6" fillId="0" borderId="57" xfId="9" applyFont="1" applyBorder="1" applyAlignment="1">
      <alignment horizontal="left" vertical="top"/>
    </xf>
    <xf numFmtId="0" fontId="14" fillId="13" borderId="30" xfId="9" applyFont="1" applyFill="1" applyBorder="1" applyAlignment="1">
      <alignment vertical="top" wrapText="1"/>
    </xf>
    <xf numFmtId="0" fontId="16" fillId="4" borderId="14" xfId="9" applyFont="1" applyFill="1" applyBorder="1" applyAlignment="1">
      <alignment horizontal="center" vertical="top"/>
    </xf>
    <xf numFmtId="0" fontId="16" fillId="4" borderId="29" xfId="9" applyFont="1" applyFill="1" applyBorder="1" applyAlignment="1">
      <alignment horizontal="center" vertical="top"/>
    </xf>
    <xf numFmtId="0" fontId="31" fillId="19" borderId="12" xfId="9" applyFont="1" applyFill="1" applyBorder="1" applyAlignment="1">
      <alignment horizontal="center" vertical="top"/>
    </xf>
    <xf numFmtId="0" fontId="16" fillId="0" borderId="72" xfId="9" applyFont="1" applyBorder="1" applyAlignment="1">
      <alignment horizontal="center" vertical="top"/>
    </xf>
    <xf numFmtId="0" fontId="16" fillId="0" borderId="73" xfId="9" applyFont="1" applyBorder="1" applyAlignment="1">
      <alignment horizontal="center" vertical="top"/>
    </xf>
    <xf numFmtId="0" fontId="16" fillId="4" borderId="73" xfId="9" applyFont="1" applyFill="1" applyBorder="1" applyAlignment="1">
      <alignment horizontal="center" vertical="top"/>
    </xf>
    <xf numFmtId="0" fontId="6" fillId="0" borderId="54" xfId="9" applyFont="1" applyBorder="1" applyAlignment="1">
      <alignment horizontal="left" vertical="top"/>
    </xf>
    <xf numFmtId="0" fontId="6" fillId="4" borderId="74" xfId="9" applyFont="1" applyFill="1" applyBorder="1" applyAlignment="1">
      <alignment horizontal="center" vertical="top"/>
    </xf>
    <xf numFmtId="0" fontId="6" fillId="19" borderId="67" xfId="9" applyFont="1" applyFill="1" applyBorder="1" applyAlignment="1">
      <alignment horizontal="left" vertical="top"/>
    </xf>
    <xf numFmtId="164" fontId="14" fillId="19" borderId="1" xfId="9" applyNumberFormat="1" applyFont="1" applyFill="1" applyBorder="1" applyAlignment="1">
      <alignment horizontal="center" vertical="top"/>
    </xf>
    <xf numFmtId="0" fontId="6" fillId="0" borderId="37" xfId="9" applyFont="1" applyBorder="1" applyAlignment="1">
      <alignment horizontal="left" vertical="top"/>
    </xf>
    <xf numFmtId="0" fontId="6" fillId="0" borderId="73" xfId="9" applyFont="1" applyBorder="1" applyAlignment="1">
      <alignment horizontal="center" vertical="top"/>
    </xf>
    <xf numFmtId="0" fontId="6" fillId="4" borderId="73" xfId="9" applyFont="1" applyFill="1" applyBorder="1" applyAlignment="1">
      <alignment horizontal="center" vertical="top"/>
    </xf>
    <xf numFmtId="0" fontId="16" fillId="4" borderId="74" xfId="9" applyFont="1" applyFill="1" applyBorder="1" applyAlignment="1">
      <alignment horizontal="center" vertical="top"/>
    </xf>
    <xf numFmtId="9" fontId="18" fillId="19" borderId="60" xfId="9" applyNumberFormat="1" applyFont="1" applyFill="1" applyBorder="1" applyAlignment="1">
      <alignment horizontal="center" vertical="top"/>
    </xf>
    <xf numFmtId="0" fontId="6" fillId="19" borderId="57" xfId="9" applyFont="1" applyFill="1" applyBorder="1" applyAlignment="1">
      <alignment horizontal="center" vertical="center"/>
    </xf>
    <xf numFmtId="0" fontId="6" fillId="19" borderId="62" xfId="9" applyFont="1" applyFill="1" applyBorder="1" applyAlignment="1">
      <alignment horizontal="left" vertical="top"/>
    </xf>
    <xf numFmtId="0" fontId="31" fillId="19" borderId="1" xfId="9" applyFont="1" applyFill="1" applyBorder="1" applyAlignment="1">
      <alignment horizontal="center" vertical="top"/>
    </xf>
    <xf numFmtId="0" fontId="16" fillId="0" borderId="14" xfId="9" applyFont="1" applyBorder="1" applyAlignment="1">
      <alignment horizontal="center" vertical="top"/>
    </xf>
    <xf numFmtId="9" fontId="18" fillId="19" borderId="18" xfId="9" applyNumberFormat="1" applyFont="1" applyFill="1" applyBorder="1" applyAlignment="1">
      <alignment horizontal="center" vertical="top"/>
    </xf>
    <xf numFmtId="0" fontId="18" fillId="19" borderId="58" xfId="9" applyFont="1" applyFill="1" applyBorder="1" applyAlignment="1">
      <alignment horizontal="center" vertical="center"/>
    </xf>
    <xf numFmtId="0" fontId="18" fillId="19" borderId="53" xfId="9" applyFont="1" applyFill="1" applyBorder="1" applyAlignment="1">
      <alignment horizontal="left" vertical="top"/>
    </xf>
    <xf numFmtId="0" fontId="31" fillId="19" borderId="35" xfId="9" applyFont="1" applyFill="1" applyBorder="1" applyAlignment="1">
      <alignment horizontal="center" vertical="top"/>
    </xf>
    <xf numFmtId="0" fontId="18" fillId="0" borderId="25" xfId="9" applyFont="1" applyBorder="1" applyAlignment="1">
      <alignment horizontal="center" vertical="center"/>
    </xf>
    <xf numFmtId="0" fontId="16" fillId="4" borderId="31" xfId="9" applyFont="1" applyFill="1" applyBorder="1" applyAlignment="1">
      <alignment horizontal="center" vertical="top"/>
    </xf>
    <xf numFmtId="0" fontId="18" fillId="0" borderId="27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13" borderId="13" xfId="9" applyFont="1" applyFill="1" applyBorder="1" applyAlignment="1">
      <alignment vertical="top" wrapText="1"/>
    </xf>
    <xf numFmtId="0" fontId="46" fillId="0" borderId="0" xfId="9" applyFont="1"/>
    <xf numFmtId="0" fontId="31" fillId="0" borderId="5" xfId="9" applyFont="1" applyBorder="1" applyAlignment="1">
      <alignment horizontal="center" vertical="top"/>
    </xf>
    <xf numFmtId="49" fontId="6" fillId="4" borderId="13" xfId="9" applyNumberFormat="1" applyFont="1" applyFill="1" applyBorder="1" applyAlignment="1">
      <alignment vertical="top"/>
    </xf>
    <xf numFmtId="0" fontId="14" fillId="5" borderId="24" xfId="9" applyFont="1" applyFill="1" applyBorder="1" applyAlignment="1">
      <alignment vertical="top" wrapText="1"/>
    </xf>
    <xf numFmtId="0" fontId="35" fillId="5" borderId="13" xfId="9" applyFont="1" applyFill="1" applyBorder="1" applyAlignment="1">
      <alignment vertical="top" wrapText="1"/>
    </xf>
    <xf numFmtId="0" fontId="18" fillId="5" borderId="13" xfId="9" applyFont="1" applyFill="1" applyBorder="1" applyAlignment="1">
      <alignment vertical="top" wrapText="1"/>
    </xf>
    <xf numFmtId="0" fontId="35" fillId="13" borderId="13" xfId="9" applyFont="1" applyFill="1" applyBorder="1" applyAlignment="1">
      <alignment vertical="top" wrapText="1"/>
    </xf>
    <xf numFmtId="2" fontId="6" fillId="0" borderId="5" xfId="9" applyNumberFormat="1" applyFont="1" applyBorder="1" applyAlignment="1">
      <alignment horizontal="center" vertical="top"/>
    </xf>
    <xf numFmtId="0" fontId="18" fillId="4" borderId="41" xfId="9" applyFont="1" applyFill="1" applyBorder="1" applyAlignment="1">
      <alignment horizontal="center" vertical="center" wrapText="1"/>
    </xf>
    <xf numFmtId="0" fontId="18" fillId="4" borderId="57" xfId="9" applyFont="1" applyFill="1" applyBorder="1" applyAlignment="1">
      <alignment horizontal="center" vertical="top" wrapText="1"/>
    </xf>
    <xf numFmtId="49" fontId="18" fillId="0" borderId="4" xfId="9" applyNumberFormat="1" applyFont="1" applyBorder="1" applyAlignment="1">
      <alignment horizontal="center" vertical="top"/>
    </xf>
    <xf numFmtId="49" fontId="18" fillId="0" borderId="13" xfId="9" applyNumberFormat="1" applyFont="1" applyBorder="1" applyAlignment="1">
      <alignment horizontal="center" vertical="top"/>
    </xf>
    <xf numFmtId="0" fontId="6" fillId="13" borderId="13" xfId="9" applyFont="1" applyFill="1" applyBorder="1" applyAlignment="1">
      <alignment vertical="top" wrapText="1"/>
    </xf>
    <xf numFmtId="0" fontId="18" fillId="4" borderId="52" xfId="9" applyFont="1" applyFill="1" applyBorder="1" applyAlignment="1">
      <alignment horizontal="center" vertical="center" wrapText="1"/>
    </xf>
    <xf numFmtId="0" fontId="18" fillId="4" borderId="60" xfId="9" applyFont="1" applyFill="1" applyBorder="1" applyAlignment="1">
      <alignment horizontal="center" vertical="top"/>
    </xf>
    <xf numFmtId="0" fontId="18" fillId="4" borderId="62" xfId="9" applyFont="1" applyFill="1" applyBorder="1" applyAlignment="1">
      <alignment horizontal="center" vertical="center" wrapText="1"/>
    </xf>
    <xf numFmtId="164" fontId="18" fillId="4" borderId="5" xfId="9" applyNumberFormat="1" applyFont="1" applyFill="1" applyBorder="1" applyAlignment="1">
      <alignment horizontal="center" vertical="top"/>
    </xf>
    <xf numFmtId="0" fontId="31" fillId="12" borderId="31" xfId="9" applyFont="1" applyFill="1" applyBorder="1" applyAlignment="1">
      <alignment horizontal="center" vertical="top"/>
    </xf>
    <xf numFmtId="0" fontId="31" fillId="12" borderId="14" xfId="9" applyFont="1" applyFill="1" applyBorder="1" applyAlignment="1">
      <alignment horizontal="center" vertical="top"/>
    </xf>
    <xf numFmtId="164" fontId="35" fillId="12" borderId="5" xfId="9" applyNumberFormat="1" applyFont="1" applyFill="1" applyBorder="1" applyAlignment="1">
      <alignment horizontal="center" vertical="top"/>
    </xf>
    <xf numFmtId="0" fontId="31" fillId="12" borderId="5" xfId="9" applyFont="1" applyFill="1" applyBorder="1" applyAlignment="1">
      <alignment horizontal="center" vertical="top"/>
    </xf>
    <xf numFmtId="0" fontId="31" fillId="12" borderId="29" xfId="9" applyFont="1" applyFill="1" applyBorder="1" applyAlignment="1">
      <alignment horizontal="center" vertical="top"/>
    </xf>
    <xf numFmtId="0" fontId="31" fillId="4" borderId="11" xfId="9" applyFont="1" applyFill="1" applyBorder="1" applyAlignment="1">
      <alignment horizontal="left" vertical="top"/>
    </xf>
    <xf numFmtId="0" fontId="31" fillId="8" borderId="11" xfId="9" applyFont="1" applyFill="1" applyBorder="1" applyAlignment="1">
      <alignment vertical="top"/>
    </xf>
    <xf numFmtId="49" fontId="14" fillId="8" borderId="35" xfId="9" applyNumberFormat="1" applyFont="1" applyFill="1" applyBorder="1" applyAlignment="1">
      <alignment horizontal="center" vertical="top"/>
    </xf>
    <xf numFmtId="0" fontId="31" fillId="8" borderId="9" xfId="9" applyFont="1" applyFill="1" applyBorder="1" applyAlignment="1">
      <alignment horizontal="center" vertical="top"/>
    </xf>
    <xf numFmtId="0" fontId="31" fillId="8" borderId="3" xfId="9" applyFont="1" applyFill="1" applyBorder="1" applyAlignment="1">
      <alignment horizontal="right" vertical="top" wrapText="1"/>
    </xf>
    <xf numFmtId="49" fontId="31" fillId="8" borderId="24" xfId="9" applyNumberFormat="1" applyFont="1" applyFill="1" applyBorder="1" applyAlignment="1">
      <alignment horizontal="center" vertical="top"/>
    </xf>
    <xf numFmtId="49" fontId="31" fillId="9" borderId="24" xfId="9" applyNumberFormat="1" applyFont="1" applyFill="1" applyBorder="1" applyAlignment="1">
      <alignment horizontal="center" vertical="top"/>
    </xf>
    <xf numFmtId="9" fontId="18" fillId="19" borderId="2" xfId="9" applyNumberFormat="1" applyFont="1" applyFill="1" applyBorder="1" applyAlignment="1">
      <alignment horizontal="center" vertical="top"/>
    </xf>
    <xf numFmtId="0" fontId="18" fillId="19" borderId="3" xfId="9" applyFont="1" applyFill="1" applyBorder="1" applyAlignment="1">
      <alignment horizontal="center" vertical="center"/>
    </xf>
    <xf numFmtId="0" fontId="18" fillId="19" borderId="3" xfId="9" applyFont="1" applyFill="1" applyBorder="1" applyAlignment="1">
      <alignment horizontal="left" vertical="top"/>
    </xf>
    <xf numFmtId="0" fontId="31" fillId="19" borderId="19" xfId="9" applyFont="1" applyFill="1" applyBorder="1" applyAlignment="1">
      <alignment horizontal="center" vertical="top"/>
    </xf>
    <xf numFmtId="164" fontId="6" fillId="0" borderId="42" xfId="9" applyNumberFormat="1" applyFont="1" applyBorder="1" applyAlignment="1">
      <alignment horizontal="center" vertical="top"/>
    </xf>
    <xf numFmtId="0" fontId="16" fillId="0" borderId="1" xfId="9" applyFont="1" applyBorder="1" applyAlignment="1">
      <alignment horizontal="center" vertical="top"/>
    </xf>
    <xf numFmtId="164" fontId="6" fillId="0" borderId="60" xfId="9" applyNumberFormat="1" applyFont="1" applyBorder="1" applyAlignment="1">
      <alignment horizontal="center" vertical="top"/>
    </xf>
    <xf numFmtId="0" fontId="18" fillId="19" borderId="49" xfId="9" applyFont="1" applyFill="1" applyBorder="1" applyAlignment="1">
      <alignment horizontal="left" vertical="top"/>
    </xf>
    <xf numFmtId="49" fontId="16" fillId="0" borderId="4" xfId="9" applyNumberFormat="1" applyFont="1" applyBorder="1" applyAlignment="1">
      <alignment horizontal="center" vertical="top"/>
    </xf>
    <xf numFmtId="0" fontId="47" fillId="13" borderId="3" xfId="9" applyFont="1" applyFill="1" applyBorder="1" applyAlignment="1">
      <alignment horizontal="center" vertical="top" wrapText="1"/>
    </xf>
    <xf numFmtId="0" fontId="6" fillId="4" borderId="37" xfId="9" applyFont="1" applyFill="1" applyBorder="1" applyAlignment="1">
      <alignment horizontal="left" vertical="top" wrapText="1"/>
    </xf>
    <xf numFmtId="49" fontId="16" fillId="0" borderId="13" xfId="9" applyNumberFormat="1" applyFont="1" applyBorder="1" applyAlignment="1">
      <alignment horizontal="center" vertical="top"/>
    </xf>
    <xf numFmtId="49" fontId="31" fillId="13" borderId="0" xfId="9" applyNumberFormat="1" applyFont="1" applyFill="1" applyAlignment="1">
      <alignment horizontal="center" vertical="top" wrapText="1"/>
    </xf>
    <xf numFmtId="0" fontId="18" fillId="4" borderId="54" xfId="9" applyFont="1" applyFill="1" applyBorder="1" applyAlignment="1">
      <alignment horizontal="left" vertical="top" wrapText="1"/>
    </xf>
    <xf numFmtId="0" fontId="18" fillId="4" borderId="37" xfId="9" applyFont="1" applyFill="1" applyBorder="1" applyAlignment="1">
      <alignment horizontal="left" vertical="top" wrapText="1"/>
    </xf>
    <xf numFmtId="0" fontId="18" fillId="4" borderId="16" xfId="9" applyFont="1" applyFill="1" applyBorder="1" applyAlignment="1">
      <alignment wrapText="1"/>
    </xf>
    <xf numFmtId="0" fontId="18" fillId="4" borderId="21" xfId="9" applyFont="1" applyFill="1" applyBorder="1" applyAlignment="1">
      <alignment horizontal="left" vertical="top" wrapText="1"/>
    </xf>
    <xf numFmtId="49" fontId="31" fillId="13" borderId="23" xfId="9" applyNumberFormat="1" applyFont="1" applyFill="1" applyBorder="1" applyAlignment="1">
      <alignment horizontal="center" vertical="top" wrapText="1"/>
    </xf>
    <xf numFmtId="0" fontId="6" fillId="20" borderId="68" xfId="9" applyFont="1" applyFill="1" applyBorder="1" applyAlignment="1">
      <alignment horizontal="left" vertical="top"/>
    </xf>
    <xf numFmtId="164" fontId="14" fillId="20" borderId="9" xfId="9" applyNumberFormat="1" applyFont="1" applyFill="1" applyBorder="1" applyAlignment="1">
      <alignment horizontal="center" vertical="top"/>
    </xf>
    <xf numFmtId="0" fontId="31" fillId="20" borderId="12" xfId="9" applyFont="1" applyFill="1" applyBorder="1" applyAlignment="1">
      <alignment horizontal="center" vertical="top"/>
    </xf>
    <xf numFmtId="0" fontId="18" fillId="4" borderId="65" xfId="9" applyFont="1" applyFill="1" applyBorder="1" applyAlignment="1">
      <alignment horizontal="center" vertical="center"/>
    </xf>
    <xf numFmtId="49" fontId="31" fillId="8" borderId="9" xfId="9" applyNumberFormat="1" applyFont="1" applyFill="1" applyBorder="1" applyAlignment="1">
      <alignment horizontal="center" vertical="top"/>
    </xf>
    <xf numFmtId="49" fontId="31" fillId="9" borderId="35" xfId="9" applyNumberFormat="1" applyFont="1" applyFill="1" applyBorder="1" applyAlignment="1">
      <alignment horizontal="center" vertical="top"/>
    </xf>
    <xf numFmtId="49" fontId="31" fillId="9" borderId="12" xfId="9" applyNumberFormat="1" applyFont="1" applyFill="1" applyBorder="1" applyAlignment="1">
      <alignment horizontal="center" vertical="top"/>
    </xf>
    <xf numFmtId="0" fontId="31" fillId="8" borderId="4" xfId="9" applyFont="1" applyFill="1" applyBorder="1" applyAlignment="1">
      <alignment horizontal="center" vertical="top"/>
    </xf>
    <xf numFmtId="0" fontId="14" fillId="8" borderId="3" xfId="9" applyFont="1" applyFill="1" applyBorder="1" applyAlignment="1">
      <alignment horizontal="right" vertical="top" wrapText="1"/>
    </xf>
    <xf numFmtId="0" fontId="18" fillId="19" borderId="4" xfId="9" applyFont="1" applyFill="1" applyBorder="1" applyAlignment="1">
      <alignment horizontal="left" vertical="top"/>
    </xf>
    <xf numFmtId="0" fontId="18" fillId="0" borderId="24" xfId="0" applyFont="1" applyBorder="1" applyAlignment="1">
      <alignment vertical="top" wrapText="1"/>
    </xf>
    <xf numFmtId="0" fontId="6" fillId="4" borderId="1" xfId="9" applyFont="1" applyFill="1" applyBorder="1" applyAlignment="1">
      <alignment horizontal="center" vertical="top"/>
    </xf>
    <xf numFmtId="0" fontId="18" fillId="0" borderId="13" xfId="0" applyFont="1" applyBorder="1" applyAlignment="1">
      <alignment vertical="top" wrapText="1"/>
    </xf>
    <xf numFmtId="164" fontId="35" fillId="0" borderId="24" xfId="9" applyNumberFormat="1" applyFont="1" applyBorder="1" applyAlignment="1">
      <alignment horizontal="center" vertical="top"/>
    </xf>
    <xf numFmtId="0" fontId="18" fillId="0" borderId="68" xfId="9" applyFont="1" applyBorder="1" applyAlignment="1">
      <alignment horizontal="left" vertical="top"/>
    </xf>
    <xf numFmtId="0" fontId="18" fillId="0" borderId="30" xfId="0" applyFont="1" applyBorder="1" applyAlignment="1">
      <alignment vertical="top" wrapText="1"/>
    </xf>
    <xf numFmtId="0" fontId="6" fillId="4" borderId="42" xfId="9" applyFont="1" applyFill="1" applyBorder="1" applyAlignment="1">
      <alignment horizontal="center" vertical="top"/>
    </xf>
    <xf numFmtId="0" fontId="6" fillId="4" borderId="43" xfId="9" applyFont="1" applyFill="1" applyBorder="1" applyAlignment="1">
      <alignment horizontal="center" vertical="center" wrapText="1"/>
    </xf>
    <xf numFmtId="0" fontId="6" fillId="4" borderId="43" xfId="9" applyFont="1" applyFill="1" applyBorder="1" applyAlignment="1">
      <alignment horizontal="left" vertical="top" wrapText="1"/>
    </xf>
    <xf numFmtId="164" fontId="6" fillId="4" borderId="1" xfId="9" applyNumberFormat="1" applyFont="1" applyFill="1" applyBorder="1" applyAlignment="1">
      <alignment horizontal="center" vertical="top"/>
    </xf>
    <xf numFmtId="0" fontId="6" fillId="4" borderId="52" xfId="9" applyFont="1" applyFill="1" applyBorder="1" applyAlignment="1">
      <alignment horizontal="left" vertical="top" wrapText="1"/>
    </xf>
    <xf numFmtId="0" fontId="6" fillId="4" borderId="54" xfId="9" applyFont="1" applyFill="1" applyBorder="1" applyAlignment="1">
      <alignment horizontal="left" vertical="top" wrapText="1"/>
    </xf>
    <xf numFmtId="0" fontId="6" fillId="4" borderId="57" xfId="9" applyFont="1" applyFill="1" applyBorder="1" applyAlignment="1">
      <alignment horizontal="center" vertical="top"/>
    </xf>
    <xf numFmtId="0" fontId="6" fillId="4" borderId="62" xfId="9" applyFont="1" applyFill="1" applyBorder="1" applyAlignment="1">
      <alignment vertical="top" wrapText="1"/>
    </xf>
    <xf numFmtId="0" fontId="48" fillId="0" borderId="0" xfId="9" applyFont="1"/>
    <xf numFmtId="0" fontId="6" fillId="4" borderId="63" xfId="9" applyFont="1" applyFill="1" applyBorder="1" applyAlignment="1">
      <alignment horizontal="center" vertical="center" wrapText="1"/>
    </xf>
    <xf numFmtId="0" fontId="6" fillId="4" borderId="37" xfId="9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3" xfId="0" applyFont="1" applyBorder="1" applyAlignment="1">
      <alignment vertical="top" wrapText="1"/>
    </xf>
    <xf numFmtId="164" fontId="14" fillId="12" borderId="13" xfId="9" applyNumberFormat="1" applyFont="1" applyFill="1" applyBorder="1" applyAlignment="1">
      <alignment horizontal="center" vertical="top"/>
    </xf>
    <xf numFmtId="0" fontId="6" fillId="4" borderId="52" xfId="9" applyFont="1" applyFill="1" applyBorder="1" applyAlignment="1">
      <alignment horizontal="center" vertical="top" wrapText="1"/>
    </xf>
    <xf numFmtId="0" fontId="18" fillId="0" borderId="66" xfId="9" applyFont="1" applyBorder="1" applyAlignment="1">
      <alignment horizontal="center" vertical="center"/>
    </xf>
    <xf numFmtId="0" fontId="18" fillId="4" borderId="66" xfId="9" applyFont="1" applyFill="1" applyBorder="1" applyAlignment="1">
      <alignment horizontal="center" vertical="center"/>
    </xf>
    <xf numFmtId="0" fontId="44" fillId="10" borderId="23" xfId="9" applyFont="1" applyFill="1" applyBorder="1" applyAlignment="1">
      <alignment horizontal="left" vertical="top"/>
    </xf>
    <xf numFmtId="0" fontId="12" fillId="10" borderId="23" xfId="9" applyFont="1" applyFill="1" applyBorder="1" applyAlignment="1">
      <alignment horizontal="left" vertical="top"/>
    </xf>
    <xf numFmtId="0" fontId="14" fillId="10" borderId="12" xfId="9" applyFont="1" applyFill="1" applyBorder="1" applyAlignment="1">
      <alignment horizontal="center" vertical="top"/>
    </xf>
    <xf numFmtId="164" fontId="14" fillId="8" borderId="9" xfId="9" applyNumberFormat="1" applyFont="1" applyFill="1" applyBorder="1" applyAlignment="1">
      <alignment horizontal="center" vertical="top" wrapText="1"/>
    </xf>
    <xf numFmtId="0" fontId="5" fillId="4" borderId="3" xfId="9" applyFill="1" applyBorder="1" applyAlignment="1">
      <alignment horizontal="center" vertical="top" wrapText="1"/>
    </xf>
    <xf numFmtId="0" fontId="24" fillId="12" borderId="24" xfId="9" applyFont="1" applyFill="1" applyBorder="1" applyAlignment="1">
      <alignment horizontal="center" vertical="top" wrapText="1"/>
    </xf>
    <xf numFmtId="49" fontId="20" fillId="14" borderId="24" xfId="9" applyNumberFormat="1" applyFont="1" applyFill="1" applyBorder="1" applyAlignment="1">
      <alignment horizontal="center" vertical="top"/>
    </xf>
    <xf numFmtId="49" fontId="10" fillId="4" borderId="0" xfId="9" applyNumberFormat="1" applyFont="1" applyFill="1" applyAlignment="1">
      <alignment horizontal="center" vertical="top" wrapText="1"/>
    </xf>
    <xf numFmtId="49" fontId="20" fillId="12" borderId="13" xfId="9" applyNumberFormat="1" applyFont="1" applyFill="1" applyBorder="1" applyAlignment="1">
      <alignment vertical="top" wrapText="1"/>
    </xf>
    <xf numFmtId="49" fontId="20" fillId="14" borderId="13" xfId="9" applyNumberFormat="1" applyFont="1" applyFill="1" applyBorder="1" applyAlignment="1">
      <alignment horizontal="center" vertical="top"/>
    </xf>
    <xf numFmtId="49" fontId="7" fillId="4" borderId="5" xfId="2" applyNumberFormat="1" applyFont="1" applyFill="1" applyBorder="1" applyAlignment="1">
      <alignment horizontal="center" vertical="top"/>
    </xf>
    <xf numFmtId="0" fontId="5" fillId="0" borderId="0" xfId="9" applyAlignment="1">
      <alignment horizontal="right"/>
    </xf>
    <xf numFmtId="164" fontId="7" fillId="0" borderId="5" xfId="9" applyNumberFormat="1" applyFont="1" applyBorder="1" applyAlignment="1">
      <alignment horizontal="center" vertical="top"/>
    </xf>
    <xf numFmtId="49" fontId="10" fillId="4" borderId="23" xfId="9" applyNumberFormat="1" applyFont="1" applyFill="1" applyBorder="1" applyAlignment="1">
      <alignment horizontal="center" vertical="top" wrapText="1"/>
    </xf>
    <xf numFmtId="49" fontId="20" fillId="13" borderId="30" xfId="9" applyNumberFormat="1" applyFont="1" applyFill="1" applyBorder="1" applyAlignment="1">
      <alignment horizontal="center" vertical="top" wrapText="1"/>
    </xf>
    <xf numFmtId="49" fontId="20" fillId="12" borderId="30" xfId="9" applyNumberFormat="1" applyFont="1" applyFill="1" applyBorder="1" applyAlignment="1">
      <alignment vertical="top" wrapText="1"/>
    </xf>
    <xf numFmtId="49" fontId="22" fillId="9" borderId="30" xfId="9" applyNumberFormat="1" applyFont="1" applyFill="1" applyBorder="1" applyAlignment="1">
      <alignment vertical="top"/>
    </xf>
    <xf numFmtId="164" fontId="10" fillId="12" borderId="29" xfId="9" applyNumberFormat="1" applyFont="1" applyFill="1" applyBorder="1" applyAlignment="1">
      <alignment horizontal="center" vertical="top"/>
    </xf>
    <xf numFmtId="0" fontId="20" fillId="12" borderId="1" xfId="9" applyFont="1" applyFill="1" applyBorder="1" applyAlignment="1">
      <alignment horizontal="center" vertical="top"/>
    </xf>
    <xf numFmtId="0" fontId="20" fillId="12" borderId="5" xfId="9" applyFont="1" applyFill="1" applyBorder="1" applyAlignment="1">
      <alignment horizontal="center" vertical="top"/>
    </xf>
    <xf numFmtId="0" fontId="20" fillId="12" borderId="14" xfId="9" applyFont="1" applyFill="1" applyBorder="1" applyAlignment="1">
      <alignment horizontal="center" vertical="top"/>
    </xf>
    <xf numFmtId="0" fontId="10" fillId="4" borderId="10" xfId="9" applyFont="1" applyFill="1" applyBorder="1" applyAlignment="1">
      <alignment horizontal="left" vertical="top"/>
    </xf>
    <xf numFmtId="0" fontId="10" fillId="4" borderId="11" xfId="9" applyFont="1" applyFill="1" applyBorder="1" applyAlignment="1">
      <alignment horizontal="left" vertical="top"/>
    </xf>
    <xf numFmtId="0" fontId="10" fillId="0" borderId="11" xfId="9" applyFont="1" applyBorder="1" applyAlignment="1">
      <alignment horizontal="left" vertical="top"/>
    </xf>
    <xf numFmtId="0" fontId="10" fillId="4" borderId="12" xfId="9" applyFont="1" applyFill="1" applyBorder="1" applyAlignment="1">
      <alignment horizontal="left" vertical="top"/>
    </xf>
    <xf numFmtId="0" fontId="10" fillId="8" borderId="11" xfId="9" applyFont="1" applyFill="1" applyBorder="1" applyAlignment="1">
      <alignment vertical="top"/>
    </xf>
    <xf numFmtId="0" fontId="49" fillId="8" borderId="11" xfId="9" applyFont="1" applyFill="1" applyBorder="1" applyAlignment="1">
      <alignment vertical="top"/>
    </xf>
    <xf numFmtId="0" fontId="49" fillId="8" borderId="12" xfId="9" applyFont="1" applyFill="1" applyBorder="1" applyAlignment="1">
      <alignment vertical="top"/>
    </xf>
    <xf numFmtId="49" fontId="31" fillId="8" borderId="35" xfId="9" applyNumberFormat="1" applyFont="1" applyFill="1" applyBorder="1" applyAlignment="1">
      <alignment horizontal="center" vertical="top"/>
    </xf>
    <xf numFmtId="164" fontId="17" fillId="8" borderId="24" xfId="9" applyNumberFormat="1" applyFont="1" applyFill="1" applyBorder="1" applyAlignment="1">
      <alignment horizontal="center" vertical="top" wrapText="1"/>
    </xf>
    <xf numFmtId="0" fontId="10" fillId="8" borderId="4" xfId="9" applyFont="1" applyFill="1" applyBorder="1" applyAlignment="1">
      <alignment horizontal="center" vertical="top"/>
    </xf>
    <xf numFmtId="0" fontId="10" fillId="8" borderId="3" xfId="9" applyFont="1" applyFill="1" applyBorder="1" applyAlignment="1">
      <alignment horizontal="right" vertical="top" wrapText="1"/>
    </xf>
    <xf numFmtId="0" fontId="20" fillId="8" borderId="3" xfId="9" applyFont="1" applyFill="1" applyBorder="1" applyAlignment="1">
      <alignment horizontal="right" vertical="top" wrapText="1"/>
    </xf>
    <xf numFmtId="0" fontId="6" fillId="0" borderId="39" xfId="9" applyFont="1" applyBorder="1" applyAlignment="1">
      <alignment horizontal="center" vertical="top"/>
    </xf>
    <xf numFmtId="49" fontId="31" fillId="9" borderId="13" xfId="9" applyNumberFormat="1" applyFont="1" applyFill="1" applyBorder="1" applyAlignment="1">
      <alignment horizontal="center" vertical="top"/>
    </xf>
    <xf numFmtId="0" fontId="6" fillId="0" borderId="17" xfId="9" applyFont="1" applyBorder="1" applyAlignment="1">
      <alignment horizontal="center" vertical="top"/>
    </xf>
    <xf numFmtId="0" fontId="6" fillId="4" borderId="22" xfId="9" applyFont="1" applyFill="1" applyBorder="1" applyAlignment="1">
      <alignment horizontal="center" vertical="top"/>
    </xf>
    <xf numFmtId="0" fontId="6" fillId="0" borderId="70" xfId="9" applyFont="1" applyBorder="1" applyAlignment="1">
      <alignment horizontal="center" vertical="top"/>
    </xf>
    <xf numFmtId="0" fontId="35" fillId="19" borderId="35" xfId="9" applyFont="1" applyFill="1" applyBorder="1" applyAlignment="1">
      <alignment horizontal="center" vertical="top"/>
    </xf>
    <xf numFmtId="0" fontId="51" fillId="13" borderId="24" xfId="9" applyFont="1" applyFill="1" applyBorder="1" applyAlignment="1">
      <alignment horizontal="center" vertical="top" wrapText="1"/>
    </xf>
    <xf numFmtId="0" fontId="51" fillId="12" borderId="4" xfId="9" applyFont="1" applyFill="1" applyBorder="1" applyAlignment="1">
      <alignment horizontal="center" vertical="top" wrapText="1"/>
    </xf>
    <xf numFmtId="0" fontId="18" fillId="4" borderId="31" xfId="9" applyFont="1" applyFill="1" applyBorder="1" applyAlignment="1">
      <alignment horizontal="center" vertical="top"/>
    </xf>
    <xf numFmtId="49" fontId="52" fillId="13" borderId="13" xfId="9" applyNumberFormat="1" applyFont="1" applyFill="1" applyBorder="1" applyAlignment="1">
      <alignment horizontal="center" vertical="top" wrapText="1"/>
    </xf>
    <xf numFmtId="49" fontId="52" fillId="12" borderId="0" xfId="9" applyNumberFormat="1" applyFont="1" applyFill="1" applyAlignment="1">
      <alignment vertical="top" wrapText="1"/>
    </xf>
    <xf numFmtId="0" fontId="18" fillId="4" borderId="14" xfId="9" applyFont="1" applyFill="1" applyBorder="1" applyAlignment="1">
      <alignment horizontal="center" vertical="top"/>
    </xf>
    <xf numFmtId="0" fontId="18" fillId="4" borderId="5" xfId="9" applyFont="1" applyFill="1" applyBorder="1" applyAlignment="1">
      <alignment horizontal="center" vertical="top"/>
    </xf>
    <xf numFmtId="0" fontId="18" fillId="0" borderId="18" xfId="0" applyFont="1" applyBorder="1" applyAlignment="1">
      <alignment vertical="top" wrapText="1"/>
    </xf>
    <xf numFmtId="0" fontId="18" fillId="4" borderId="41" xfId="9" applyFont="1" applyFill="1" applyBorder="1" applyAlignment="1">
      <alignment horizontal="left" vertical="top" wrapText="1"/>
    </xf>
    <xf numFmtId="0" fontId="18" fillId="4" borderId="29" xfId="9" applyFont="1" applyFill="1" applyBorder="1" applyAlignment="1">
      <alignment horizontal="center" vertical="top"/>
    </xf>
    <xf numFmtId="49" fontId="52" fillId="13" borderId="30" xfId="9" applyNumberFormat="1" applyFont="1" applyFill="1" applyBorder="1" applyAlignment="1">
      <alignment horizontal="center" vertical="top" wrapText="1"/>
    </xf>
    <xf numFmtId="49" fontId="52" fillId="12" borderId="23" xfId="9" applyNumberFormat="1" applyFont="1" applyFill="1" applyBorder="1" applyAlignment="1">
      <alignment vertical="top" wrapText="1"/>
    </xf>
    <xf numFmtId="0" fontId="47" fillId="12" borderId="4" xfId="9" applyFont="1" applyFill="1" applyBorder="1" applyAlignment="1">
      <alignment horizontal="center" vertical="top" wrapText="1"/>
    </xf>
    <xf numFmtId="0" fontId="18" fillId="4" borderId="28" xfId="9" applyFont="1" applyFill="1" applyBorder="1" applyAlignment="1">
      <alignment vertical="top" wrapText="1"/>
    </xf>
    <xf numFmtId="0" fontId="18" fillId="0" borderId="66" xfId="9" applyFont="1" applyBorder="1" applyAlignment="1">
      <alignment horizontal="center" vertical="top"/>
    </xf>
    <xf numFmtId="0" fontId="14" fillId="8" borderId="4" xfId="9" applyFont="1" applyFill="1" applyBorder="1" applyAlignment="1">
      <alignment horizontal="center" vertical="top"/>
    </xf>
    <xf numFmtId="49" fontId="14" fillId="8" borderId="24" xfId="9" applyNumberFormat="1" applyFont="1" applyFill="1" applyBorder="1" applyAlignment="1">
      <alignment horizontal="center" vertical="top"/>
    </xf>
    <xf numFmtId="0" fontId="6" fillId="19" borderId="3" xfId="9" applyFont="1" applyFill="1" applyBorder="1" applyAlignment="1">
      <alignment horizontal="center" vertical="center"/>
    </xf>
    <xf numFmtId="0" fontId="6" fillId="0" borderId="25" xfId="9" applyFont="1" applyBorder="1" applyAlignment="1">
      <alignment horizontal="center" vertical="center"/>
    </xf>
    <xf numFmtId="0" fontId="6" fillId="0" borderId="47" xfId="9" applyFont="1" applyBorder="1" applyAlignment="1">
      <alignment horizontal="left" vertical="top"/>
    </xf>
    <xf numFmtId="0" fontId="6" fillId="0" borderId="47" xfId="9" applyFont="1" applyBorder="1" applyAlignment="1">
      <alignment horizontal="center" vertical="center"/>
    </xf>
    <xf numFmtId="0" fontId="6" fillId="0" borderId="26" xfId="9" applyFont="1" applyBorder="1" applyAlignment="1">
      <alignment horizontal="left" vertical="top"/>
    </xf>
    <xf numFmtId="0" fontId="6" fillId="0" borderId="54" xfId="9" applyFont="1" applyBorder="1" applyAlignment="1">
      <alignment horizontal="center" vertical="center"/>
    </xf>
    <xf numFmtId="0" fontId="6" fillId="0" borderId="28" xfId="9" applyFont="1" applyBorder="1" applyAlignment="1">
      <alignment horizontal="left" vertical="top"/>
    </xf>
    <xf numFmtId="0" fontId="6" fillId="0" borderId="13" xfId="9" applyFont="1" applyBorder="1" applyAlignment="1">
      <alignment horizontal="center" vertical="top"/>
    </xf>
    <xf numFmtId="0" fontId="18" fillId="19" borderId="11" xfId="9" applyFont="1" applyFill="1" applyBorder="1" applyAlignment="1">
      <alignment horizontal="center" vertical="center"/>
    </xf>
    <xf numFmtId="0" fontId="18" fillId="0" borderId="16" xfId="9" applyFont="1" applyBorder="1" applyAlignment="1">
      <alignment horizontal="left" vertical="top"/>
    </xf>
    <xf numFmtId="0" fontId="6" fillId="4" borderId="21" xfId="9" applyFont="1" applyFill="1" applyBorder="1" applyAlignment="1">
      <alignment horizontal="left" vertical="top" wrapText="1"/>
    </xf>
    <xf numFmtId="0" fontId="18" fillId="19" borderId="26" xfId="9" applyFont="1" applyFill="1" applyBorder="1" applyAlignment="1">
      <alignment horizontal="left" vertical="top"/>
    </xf>
    <xf numFmtId="49" fontId="6" fillId="0" borderId="24" xfId="9" applyNumberFormat="1" applyFont="1" applyBorder="1" applyAlignment="1">
      <alignment vertical="top" wrapText="1"/>
    </xf>
    <xf numFmtId="49" fontId="6" fillId="0" borderId="13" xfId="9" applyNumberFormat="1" applyFont="1" applyBorder="1" applyAlignment="1">
      <alignment vertical="top" wrapText="1"/>
    </xf>
    <xf numFmtId="1" fontId="6" fillId="0" borderId="20" xfId="9" applyNumberFormat="1" applyFont="1" applyBorder="1" applyAlignment="1">
      <alignment horizontal="center" vertical="top"/>
    </xf>
    <xf numFmtId="0" fontId="6" fillId="0" borderId="28" xfId="9" applyFont="1" applyBorder="1" applyAlignment="1">
      <alignment horizontal="left" vertical="top" wrapText="1"/>
    </xf>
    <xf numFmtId="0" fontId="6" fillId="4" borderId="20" xfId="9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vertical="top" wrapText="1"/>
    </xf>
    <xf numFmtId="0" fontId="15" fillId="0" borderId="24" xfId="9" applyFont="1" applyBorder="1" applyAlignment="1">
      <alignment horizontal="center" vertical="top" wrapText="1"/>
    </xf>
    <xf numFmtId="49" fontId="14" fillId="12" borderId="0" xfId="9" applyNumberFormat="1" applyFont="1" applyFill="1" applyAlignment="1">
      <alignment horizontal="center" vertical="top" wrapText="1"/>
    </xf>
    <xf numFmtId="0" fontId="6" fillId="4" borderId="28" xfId="12" applyFont="1" applyFill="1" applyBorder="1" applyAlignment="1">
      <alignment horizontal="left" vertical="top" wrapText="1"/>
    </xf>
    <xf numFmtId="0" fontId="6" fillId="4" borderId="54" xfId="12" applyFont="1" applyFill="1" applyBorder="1" applyAlignment="1">
      <alignment horizontal="center" vertical="center" wrapText="1"/>
    </xf>
    <xf numFmtId="49" fontId="14" fillId="12" borderId="23" xfId="9" applyNumberFormat="1" applyFont="1" applyFill="1" applyBorder="1" applyAlignment="1">
      <alignment horizontal="center" vertical="top" wrapText="1"/>
    </xf>
    <xf numFmtId="0" fontId="12" fillId="8" borderId="34" xfId="9" applyFont="1" applyFill="1" applyBorder="1" applyAlignment="1">
      <alignment vertical="top"/>
    </xf>
    <xf numFmtId="0" fontId="12" fillId="8" borderId="23" xfId="9" applyFont="1" applyFill="1" applyBorder="1" applyAlignment="1">
      <alignment vertical="top"/>
    </xf>
    <xf numFmtId="0" fontId="14" fillId="8" borderId="23" xfId="9" applyFont="1" applyFill="1" applyBorder="1" applyAlignment="1">
      <alignment vertical="top"/>
    </xf>
    <xf numFmtId="0" fontId="12" fillId="8" borderId="35" xfId="9" applyFont="1" applyFill="1" applyBorder="1" applyAlignment="1">
      <alignment vertical="top"/>
    </xf>
    <xf numFmtId="164" fontId="35" fillId="8" borderId="9" xfId="9" applyNumberFormat="1" applyFont="1" applyFill="1" applyBorder="1" applyAlignment="1">
      <alignment horizontal="center" vertical="top" wrapText="1"/>
    </xf>
    <xf numFmtId="9" fontId="6" fillId="19" borderId="18" xfId="9" applyNumberFormat="1" applyFont="1" applyFill="1" applyBorder="1" applyAlignment="1">
      <alignment horizontal="center" vertical="top"/>
    </xf>
    <xf numFmtId="0" fontId="6" fillId="19" borderId="52" xfId="9" applyFont="1" applyFill="1" applyBorder="1" applyAlignment="1">
      <alignment horizontal="center" vertical="center"/>
    </xf>
    <xf numFmtId="0" fontId="6" fillId="19" borderId="53" xfId="9" applyFont="1" applyFill="1" applyBorder="1" applyAlignment="1">
      <alignment horizontal="left" vertical="top"/>
    </xf>
    <xf numFmtId="9" fontId="6" fillId="0" borderId="2" xfId="9" applyNumberFormat="1" applyFont="1" applyBorder="1" applyAlignment="1">
      <alignment horizontal="center" vertical="top"/>
    </xf>
    <xf numFmtId="9" fontId="6" fillId="0" borderId="15" xfId="9" applyNumberFormat="1" applyFont="1" applyBorder="1" applyAlignment="1">
      <alignment horizontal="center" vertical="top"/>
    </xf>
    <xf numFmtId="9" fontId="6" fillId="0" borderId="20" xfId="9" applyNumberFormat="1" applyFont="1" applyBorder="1" applyAlignment="1">
      <alignment horizontal="center" vertical="top"/>
    </xf>
    <xf numFmtId="9" fontId="6" fillId="0" borderId="6" xfId="9" applyNumberFormat="1" applyFont="1" applyBorder="1" applyAlignment="1">
      <alignment horizontal="center" vertical="top"/>
    </xf>
    <xf numFmtId="0" fontId="6" fillId="0" borderId="41" xfId="9" applyFont="1" applyBorder="1" applyAlignment="1">
      <alignment horizontal="center" vertical="center"/>
    </xf>
    <xf numFmtId="9" fontId="6" fillId="19" borderId="2" xfId="9" applyNumberFormat="1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left" vertical="top" wrapText="1"/>
    </xf>
    <xf numFmtId="0" fontId="6" fillId="0" borderId="6" xfId="9" applyFont="1" applyBorder="1" applyAlignment="1">
      <alignment horizontal="center" vertical="top"/>
    </xf>
    <xf numFmtId="49" fontId="6" fillId="0" borderId="30" xfId="9" applyNumberFormat="1" applyFont="1" applyBorder="1" applyAlignment="1">
      <alignment horizontal="left" vertical="top" wrapText="1"/>
    </xf>
    <xf numFmtId="0" fontId="6" fillId="19" borderId="47" xfId="9" applyFont="1" applyFill="1" applyBorder="1" applyAlignment="1">
      <alignment horizontal="center" vertical="center"/>
    </xf>
    <xf numFmtId="0" fontId="6" fillId="4" borderId="65" xfId="12" applyFont="1" applyFill="1" applyBorder="1" applyAlignment="1">
      <alignment horizontal="center" vertical="top"/>
    </xf>
    <xf numFmtId="0" fontId="18" fillId="4" borderId="27" xfId="12" applyFont="1" applyFill="1" applyBorder="1" applyAlignment="1">
      <alignment horizontal="center" vertical="center" wrapText="1"/>
    </xf>
    <xf numFmtId="0" fontId="18" fillId="4" borderId="21" xfId="12" applyFont="1" applyFill="1" applyBorder="1" applyAlignment="1">
      <alignment wrapText="1"/>
    </xf>
    <xf numFmtId="0" fontId="6" fillId="4" borderId="40" xfId="12" applyFont="1" applyFill="1" applyBorder="1" applyAlignment="1">
      <alignment horizontal="center" vertical="top"/>
    </xf>
    <xf numFmtId="0" fontId="18" fillId="4" borderId="32" xfId="12" applyFont="1" applyFill="1" applyBorder="1" applyAlignment="1">
      <alignment horizontal="center" vertical="center" wrapText="1"/>
    </xf>
    <xf numFmtId="0" fontId="6" fillId="4" borderId="8" xfId="12" applyFont="1" applyFill="1" applyBorder="1" applyAlignment="1">
      <alignment wrapText="1"/>
    </xf>
    <xf numFmtId="49" fontId="14" fillId="4" borderId="18" xfId="9" applyNumberFormat="1" applyFont="1" applyFill="1" applyBorder="1" applyAlignment="1">
      <alignment horizontal="center" vertical="top" wrapText="1"/>
    </xf>
    <xf numFmtId="49" fontId="14" fillId="4" borderId="34" xfId="9" applyNumberFormat="1" applyFont="1" applyFill="1" applyBorder="1" applyAlignment="1">
      <alignment horizontal="center" vertical="top" wrapText="1"/>
    </xf>
    <xf numFmtId="0" fontId="15" fillId="4" borderId="3" xfId="9" applyFont="1" applyFill="1" applyBorder="1" applyAlignment="1">
      <alignment horizontal="center" vertical="top" wrapText="1"/>
    </xf>
    <xf numFmtId="49" fontId="14" fillId="4" borderId="0" xfId="9" applyNumberFormat="1" applyFont="1" applyFill="1" applyAlignment="1">
      <alignment horizontal="center" vertical="top" wrapText="1"/>
    </xf>
    <xf numFmtId="0" fontId="18" fillId="4" borderId="64" xfId="9" applyFont="1" applyFill="1" applyBorder="1" applyAlignment="1">
      <alignment wrapText="1"/>
    </xf>
    <xf numFmtId="0" fontId="33" fillId="0" borderId="18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49" fontId="14" fillId="4" borderId="23" xfId="9" applyNumberFormat="1" applyFont="1" applyFill="1" applyBorder="1" applyAlignment="1">
      <alignment horizontal="center" vertical="top" wrapText="1"/>
    </xf>
    <xf numFmtId="2" fontId="5" fillId="0" borderId="0" xfId="9" applyNumberFormat="1"/>
    <xf numFmtId="49" fontId="6" fillId="4" borderId="30" xfId="9" applyNumberFormat="1" applyFont="1" applyFill="1" applyBorder="1" applyAlignment="1">
      <alignment vertical="top"/>
    </xf>
    <xf numFmtId="49" fontId="14" fillId="12" borderId="35" xfId="9" applyNumberFormat="1" applyFont="1" applyFill="1" applyBorder="1" applyAlignment="1">
      <alignment horizontal="center" vertical="top" wrapText="1"/>
    </xf>
    <xf numFmtId="0" fontId="6" fillId="0" borderId="69" xfId="9" applyFont="1" applyBorder="1" applyAlignment="1">
      <alignment vertical="center" wrapText="1"/>
    </xf>
    <xf numFmtId="0" fontId="10" fillId="10" borderId="23" xfId="9" applyFont="1" applyFill="1" applyBorder="1" applyAlignment="1">
      <alignment horizontal="left" vertical="top"/>
    </xf>
    <xf numFmtId="0" fontId="31" fillId="10" borderId="23" xfId="9" applyFont="1" applyFill="1" applyBorder="1" applyAlignment="1">
      <alignment horizontal="left" vertical="top"/>
    </xf>
    <xf numFmtId="0" fontId="54" fillId="10" borderId="23" xfId="9" applyFont="1" applyFill="1" applyBorder="1" applyAlignment="1">
      <alignment horizontal="left" vertical="top"/>
    </xf>
    <xf numFmtId="0" fontId="55" fillId="10" borderId="23" xfId="9" applyFont="1" applyFill="1" applyBorder="1" applyAlignment="1">
      <alignment horizontal="left" vertical="top"/>
    </xf>
    <xf numFmtId="0" fontId="20" fillId="10" borderId="0" xfId="9" applyFont="1" applyFill="1" applyAlignment="1">
      <alignment vertical="top"/>
    </xf>
    <xf numFmtId="49" fontId="20" fillId="10" borderId="9" xfId="9" applyNumberFormat="1" applyFont="1" applyFill="1" applyBorder="1" applyAlignment="1">
      <alignment horizontal="center" vertical="top" wrapText="1"/>
    </xf>
    <xf numFmtId="164" fontId="17" fillId="10" borderId="24" xfId="9" applyNumberFormat="1" applyFont="1" applyFill="1" applyBorder="1" applyAlignment="1">
      <alignment horizontal="center" vertical="top" wrapText="1"/>
    </xf>
    <xf numFmtId="0" fontId="20" fillId="10" borderId="4" xfId="9" applyFont="1" applyFill="1" applyBorder="1" applyAlignment="1">
      <alignment horizontal="center" vertical="top"/>
    </xf>
    <xf numFmtId="0" fontId="20" fillId="10" borderId="3" xfId="9" applyFont="1" applyFill="1" applyBorder="1" applyAlignment="1">
      <alignment horizontal="right" vertical="top" wrapText="1"/>
    </xf>
    <xf numFmtId="49" fontId="22" fillId="10" borderId="24" xfId="9" applyNumberFormat="1" applyFont="1" applyFill="1" applyBorder="1" applyAlignment="1">
      <alignment horizontal="center" vertical="top"/>
    </xf>
    <xf numFmtId="49" fontId="22" fillId="9" borderId="9" xfId="9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 wrapText="1"/>
    </xf>
    <xf numFmtId="49" fontId="7" fillId="4" borderId="24" xfId="9" applyNumberFormat="1" applyFont="1" applyFill="1" applyBorder="1" applyAlignment="1">
      <alignment horizontal="center" vertical="top"/>
    </xf>
    <xf numFmtId="0" fontId="5" fillId="0" borderId="24" xfId="9" applyBorder="1" applyAlignment="1">
      <alignment horizontal="center" vertical="top" wrapText="1"/>
    </xf>
    <xf numFmtId="0" fontId="5" fillId="13" borderId="24" xfId="9" applyFill="1" applyBorder="1" applyAlignment="1">
      <alignment horizontal="center" vertical="top" wrapText="1"/>
    </xf>
    <xf numFmtId="49" fontId="20" fillId="14" borderId="24" xfId="9" applyNumberFormat="1" applyFont="1" applyFill="1" applyBorder="1" applyAlignment="1">
      <alignment vertical="top"/>
    </xf>
    <xf numFmtId="164" fontId="7" fillId="0" borderId="31" xfId="9" applyNumberFormat="1" applyFont="1" applyBorder="1" applyAlignment="1">
      <alignment horizontal="center" vertical="top"/>
    </xf>
    <xf numFmtId="0" fontId="19" fillId="0" borderId="31" xfId="9" applyFont="1" applyBorder="1" applyAlignment="1">
      <alignment horizontal="center" vertical="top"/>
    </xf>
    <xf numFmtId="49" fontId="7" fillId="4" borderId="13" xfId="9" applyNumberFormat="1" applyFont="1" applyFill="1" applyBorder="1" applyAlignment="1">
      <alignment horizontal="center" vertical="top"/>
    </xf>
    <xf numFmtId="49" fontId="10" fillId="0" borderId="13" xfId="9" applyNumberFormat="1" applyFont="1" applyBorder="1" applyAlignment="1">
      <alignment horizontal="center" vertical="top" wrapText="1"/>
    </xf>
    <xf numFmtId="49" fontId="10" fillId="13" borderId="13" xfId="9" applyNumberFormat="1" applyFont="1" applyFill="1" applyBorder="1" applyAlignment="1">
      <alignment horizontal="center" vertical="top" wrapText="1"/>
    </xf>
    <xf numFmtId="49" fontId="20" fillId="14" borderId="13" xfId="9" applyNumberFormat="1" applyFont="1" applyFill="1" applyBorder="1" applyAlignment="1">
      <alignment vertical="top"/>
    </xf>
    <xf numFmtId="0" fontId="56" fillId="0" borderId="0" xfId="0" applyFont="1" applyAlignment="1">
      <alignment vertical="top" wrapText="1"/>
    </xf>
    <xf numFmtId="0" fontId="19" fillId="0" borderId="14" xfId="9" applyFont="1" applyBorder="1" applyAlignment="1">
      <alignment horizontal="center" vertical="top"/>
    </xf>
    <xf numFmtId="49" fontId="10" fillId="13" borderId="30" xfId="9" applyNumberFormat="1" applyFont="1" applyFill="1" applyBorder="1" applyAlignment="1">
      <alignment horizontal="center" vertical="top" wrapText="1"/>
    </xf>
    <xf numFmtId="49" fontId="20" fillId="14" borderId="30" xfId="9" applyNumberFormat="1" applyFont="1" applyFill="1" applyBorder="1" applyAlignment="1">
      <alignment vertical="top"/>
    </xf>
    <xf numFmtId="164" fontId="10" fillId="19" borderId="30" xfId="9" applyNumberFormat="1" applyFont="1" applyFill="1" applyBorder="1" applyAlignment="1">
      <alignment horizontal="center" vertical="top"/>
    </xf>
    <xf numFmtId="0" fontId="5" fillId="0" borderId="0" xfId="9" applyAlignment="1">
      <alignment horizontal="center" vertical="top" wrapText="1"/>
    </xf>
    <xf numFmtId="0" fontId="24" fillId="12" borderId="0" xfId="9" applyFont="1" applyFill="1" applyAlignment="1">
      <alignment horizontal="center" vertical="top" wrapText="1"/>
    </xf>
    <xf numFmtId="49" fontId="22" fillId="9" borderId="13" xfId="9" applyNumberFormat="1" applyFont="1" applyFill="1" applyBorder="1" applyAlignment="1">
      <alignment horizontal="center" vertical="top"/>
    </xf>
    <xf numFmtId="9" fontId="18" fillId="0" borderId="51" xfId="9" applyNumberFormat="1" applyFont="1" applyBorder="1" applyAlignment="1">
      <alignment horizontal="center" vertical="top"/>
    </xf>
    <xf numFmtId="0" fontId="18" fillId="0" borderId="53" xfId="9" applyFont="1" applyBorder="1" applyAlignment="1">
      <alignment horizontal="left" vertical="top"/>
    </xf>
    <xf numFmtId="164" fontId="10" fillId="0" borderId="13" xfId="9" applyNumberFormat="1" applyFont="1" applyBorder="1" applyAlignment="1">
      <alignment horizontal="center" vertical="top"/>
    </xf>
    <xf numFmtId="0" fontId="24" fillId="13" borderId="13" xfId="9" applyFont="1" applyFill="1" applyBorder="1" applyAlignment="1">
      <alignment horizontal="center" vertical="top" wrapText="1"/>
    </xf>
    <xf numFmtId="164" fontId="10" fillId="0" borderId="14" xfId="9" applyNumberFormat="1" applyFont="1" applyBorder="1" applyAlignment="1">
      <alignment horizontal="center" vertical="top"/>
    </xf>
    <xf numFmtId="164" fontId="7" fillId="0" borderId="14" xfId="9" applyNumberFormat="1" applyFont="1" applyBorder="1" applyAlignment="1">
      <alignment horizontal="center" vertical="top"/>
    </xf>
    <xf numFmtId="164" fontId="10" fillId="0" borderId="5" xfId="9" applyNumberFormat="1" applyFont="1" applyBorder="1" applyAlignment="1">
      <alignment horizontal="center" vertical="top"/>
    </xf>
    <xf numFmtId="164" fontId="10" fillId="0" borderId="29" xfId="9" applyNumberFormat="1" applyFont="1" applyBorder="1" applyAlignment="1">
      <alignment horizontal="center" vertical="top"/>
    </xf>
    <xf numFmtId="0" fontId="5" fillId="12" borderId="3" xfId="9" applyFill="1" applyBorder="1" applyAlignment="1">
      <alignment horizontal="center" vertical="top" wrapText="1"/>
    </xf>
    <xf numFmtId="0" fontId="5" fillId="12" borderId="4" xfId="9" applyFill="1" applyBorder="1" applyAlignment="1">
      <alignment horizontal="center" vertical="top" wrapText="1"/>
    </xf>
    <xf numFmtId="49" fontId="10" fillId="14" borderId="24" xfId="9" applyNumberFormat="1" applyFont="1" applyFill="1" applyBorder="1" applyAlignment="1">
      <alignment horizontal="center" vertical="top"/>
    </xf>
    <xf numFmtId="49" fontId="10" fillId="9" borderId="24" xfId="9" applyNumberFormat="1" applyFont="1" applyFill="1" applyBorder="1" applyAlignment="1">
      <alignment horizontal="center" vertical="top"/>
    </xf>
    <xf numFmtId="164" fontId="10" fillId="12" borderId="31" xfId="9" applyNumberFormat="1" applyFont="1" applyFill="1" applyBorder="1" applyAlignment="1">
      <alignment horizontal="center" vertical="top"/>
    </xf>
    <xf numFmtId="49" fontId="10" fillId="12" borderId="0" xfId="9" applyNumberFormat="1" applyFont="1" applyFill="1" applyAlignment="1">
      <alignment horizontal="center" vertical="top" wrapText="1"/>
    </xf>
    <xf numFmtId="49" fontId="20" fillId="12" borderId="19" xfId="9" applyNumberFormat="1" applyFont="1" applyFill="1" applyBorder="1" applyAlignment="1">
      <alignment horizontal="center" vertical="top" wrapText="1"/>
    </xf>
    <xf numFmtId="49" fontId="10" fillId="12" borderId="0" xfId="9" applyNumberFormat="1" applyFont="1" applyFill="1" applyAlignment="1">
      <alignment vertical="top" wrapText="1"/>
    </xf>
    <xf numFmtId="49" fontId="10" fillId="14" borderId="13" xfId="9" applyNumberFormat="1" applyFont="1" applyFill="1" applyBorder="1" applyAlignment="1">
      <alignment horizontal="center" vertical="top"/>
    </xf>
    <xf numFmtId="49" fontId="10" fillId="9" borderId="13" xfId="9" applyNumberFormat="1" applyFont="1" applyFill="1" applyBorder="1" applyAlignment="1">
      <alignment vertical="top"/>
    </xf>
    <xf numFmtId="164" fontId="10" fillId="12" borderId="5" xfId="9" applyNumberFormat="1" applyFont="1" applyFill="1" applyBorder="1" applyAlignment="1">
      <alignment horizontal="center" vertical="top"/>
    </xf>
    <xf numFmtId="0" fontId="11" fillId="4" borderId="41" xfId="9" applyFont="1" applyFill="1" applyBorder="1" applyAlignment="1">
      <alignment horizontal="center" vertical="top" wrapText="1"/>
    </xf>
    <xf numFmtId="0" fontId="11" fillId="4" borderId="33" xfId="9" applyFont="1" applyFill="1" applyBorder="1" applyAlignment="1">
      <alignment horizontal="left" vertical="top" wrapText="1"/>
    </xf>
    <xf numFmtId="49" fontId="10" fillId="12" borderId="23" xfId="9" applyNumberFormat="1" applyFont="1" applyFill="1" applyBorder="1" applyAlignment="1">
      <alignment horizontal="center" vertical="top" wrapText="1"/>
    </xf>
    <xf numFmtId="49" fontId="20" fillId="12" borderId="35" xfId="9" applyNumberFormat="1" applyFont="1" applyFill="1" applyBorder="1" applyAlignment="1">
      <alignment horizontal="center" vertical="top" wrapText="1"/>
    </xf>
    <xf numFmtId="49" fontId="10" fillId="14" borderId="30" xfId="9" applyNumberFormat="1" applyFont="1" applyFill="1" applyBorder="1" applyAlignment="1">
      <alignment horizontal="center" vertical="top"/>
    </xf>
    <xf numFmtId="49" fontId="10" fillId="9" borderId="30" xfId="9" applyNumberFormat="1" applyFont="1" applyFill="1" applyBorder="1" applyAlignment="1">
      <alignment vertical="top"/>
    </xf>
    <xf numFmtId="49" fontId="22" fillId="9" borderId="35" xfId="9" applyNumberFormat="1" applyFont="1" applyFill="1" applyBorder="1" applyAlignment="1">
      <alignment horizontal="center" vertical="top"/>
    </xf>
    <xf numFmtId="49" fontId="22" fillId="8" borderId="12" xfId="9" applyNumberFormat="1" applyFont="1" applyFill="1" applyBorder="1" applyAlignment="1">
      <alignment horizontal="center" vertical="top"/>
    </xf>
    <xf numFmtId="49" fontId="22" fillId="9" borderId="12" xfId="9" applyNumberFormat="1" applyFont="1" applyFill="1" applyBorder="1" applyAlignment="1">
      <alignment horizontal="center" vertical="top"/>
    </xf>
    <xf numFmtId="49" fontId="22" fillId="8" borderId="24" xfId="9" applyNumberFormat="1" applyFont="1" applyFill="1" applyBorder="1" applyAlignment="1">
      <alignment horizontal="center" vertical="top"/>
    </xf>
    <xf numFmtId="0" fontId="18" fillId="19" borderId="25" xfId="9" applyFont="1" applyFill="1" applyBorder="1" applyAlignment="1">
      <alignment horizontal="center" vertical="center"/>
    </xf>
    <xf numFmtId="0" fontId="11" fillId="0" borderId="41" xfId="9" applyFont="1" applyBorder="1" applyAlignment="1">
      <alignment horizontal="center" vertical="center"/>
    </xf>
    <xf numFmtId="0" fontId="11" fillId="0" borderId="33" xfId="9" applyFont="1" applyBorder="1" applyAlignment="1">
      <alignment horizontal="left" vertical="top"/>
    </xf>
    <xf numFmtId="0" fontId="18" fillId="19" borderId="11" xfId="9" applyFont="1" applyFill="1" applyBorder="1" applyAlignment="1">
      <alignment horizontal="left" vertical="top"/>
    </xf>
    <xf numFmtId="164" fontId="14" fillId="21" borderId="9" xfId="9" applyNumberFormat="1" applyFont="1" applyFill="1" applyBorder="1" applyAlignment="1">
      <alignment horizontal="center" vertical="top"/>
    </xf>
    <xf numFmtId="0" fontId="6" fillId="19" borderId="0" xfId="9" applyFont="1" applyFill="1" applyAlignment="1">
      <alignment horizontal="center" vertical="center"/>
    </xf>
    <xf numFmtId="0" fontId="6" fillId="19" borderId="0" xfId="9" applyFont="1" applyFill="1" applyAlignment="1">
      <alignment horizontal="left" vertical="top"/>
    </xf>
    <xf numFmtId="164" fontId="14" fillId="21" borderId="30" xfId="9" applyNumberFormat="1" applyFont="1" applyFill="1" applyBorder="1" applyAlignment="1">
      <alignment horizontal="center" vertical="top"/>
    </xf>
    <xf numFmtId="164" fontId="6" fillId="0" borderId="3" xfId="9" applyNumberFormat="1" applyFont="1" applyBorder="1" applyAlignment="1">
      <alignment horizontal="center" vertical="top"/>
    </xf>
    <xf numFmtId="0" fontId="6" fillId="0" borderId="1" xfId="9" applyFont="1" applyBorder="1" applyAlignment="1">
      <alignment horizontal="center" vertical="top"/>
    </xf>
    <xf numFmtId="164" fontId="6" fillId="0" borderId="21" xfId="9" applyNumberFormat="1" applyFont="1" applyBorder="1" applyAlignment="1">
      <alignment horizontal="center" vertical="top"/>
    </xf>
    <xf numFmtId="0" fontId="6" fillId="19" borderId="23" xfId="9" applyFont="1" applyFill="1" applyBorder="1" applyAlignment="1">
      <alignment horizontal="center" vertical="center"/>
    </xf>
    <xf numFmtId="0" fontId="18" fillId="19" borderId="0" xfId="9" applyFont="1" applyFill="1" applyAlignment="1">
      <alignment horizontal="center" vertical="center"/>
    </xf>
    <xf numFmtId="0" fontId="18" fillId="19" borderId="0" xfId="9" applyFont="1" applyFill="1" applyAlignment="1">
      <alignment horizontal="left" vertical="top"/>
    </xf>
    <xf numFmtId="164" fontId="14" fillId="21" borderId="13" xfId="9" applyNumberFormat="1" applyFont="1" applyFill="1" applyBorder="1" applyAlignment="1">
      <alignment horizontal="center" vertical="top"/>
    </xf>
    <xf numFmtId="0" fontId="14" fillId="19" borderId="10" xfId="9" applyFont="1" applyFill="1" applyBorder="1" applyAlignment="1">
      <alignment horizontal="center" vertical="top"/>
    </xf>
    <xf numFmtId="0" fontId="6" fillId="0" borderId="24" xfId="0" applyFont="1" applyBorder="1" applyAlignment="1">
      <alignment vertical="top" wrapText="1"/>
    </xf>
    <xf numFmtId="0" fontId="6" fillId="0" borderId="59" xfId="9" applyFont="1" applyBorder="1" applyAlignment="1">
      <alignment horizontal="center" vertical="top"/>
    </xf>
    <xf numFmtId="0" fontId="6" fillId="0" borderId="13" xfId="0" applyFont="1" applyBorder="1" applyAlignment="1">
      <alignment vertical="top" wrapText="1"/>
    </xf>
    <xf numFmtId="0" fontId="6" fillId="0" borderId="15" xfId="9" applyFont="1" applyBorder="1" applyAlignment="1">
      <alignment horizontal="center" vertical="top"/>
    </xf>
    <xf numFmtId="0" fontId="6" fillId="4" borderId="15" xfId="9" applyFont="1" applyFill="1" applyBorder="1" applyAlignment="1">
      <alignment horizontal="center" vertical="top"/>
    </xf>
    <xf numFmtId="164" fontId="14" fillId="21" borderId="24" xfId="9" applyNumberFormat="1" applyFont="1" applyFill="1" applyBorder="1" applyAlignment="1">
      <alignment horizontal="center" vertical="top"/>
    </xf>
    <xf numFmtId="0" fontId="6" fillId="4" borderId="59" xfId="9" applyFont="1" applyFill="1" applyBorder="1" applyAlignment="1">
      <alignment horizontal="center" vertical="top"/>
    </xf>
    <xf numFmtId="0" fontId="18" fillId="0" borderId="56" xfId="9" applyFont="1" applyBorder="1" applyAlignment="1">
      <alignment horizontal="center" vertical="center"/>
    </xf>
    <xf numFmtId="0" fontId="18" fillId="0" borderId="3" xfId="9" applyFont="1" applyBorder="1" applyAlignment="1">
      <alignment horizontal="left" vertical="top"/>
    </xf>
    <xf numFmtId="0" fontId="6" fillId="0" borderId="30" xfId="0" applyFont="1" applyBorder="1" applyAlignment="1">
      <alignment vertical="top" wrapText="1"/>
    </xf>
    <xf numFmtId="9" fontId="6" fillId="19" borderId="34" xfId="9" applyNumberFormat="1" applyFont="1" applyFill="1" applyBorder="1" applyAlignment="1">
      <alignment horizontal="center" vertical="top"/>
    </xf>
    <xf numFmtId="0" fontId="6" fillId="4" borderId="71" xfId="9" applyFont="1" applyFill="1" applyBorder="1" applyAlignment="1">
      <alignment horizontal="center" vertical="top"/>
    </xf>
    <xf numFmtId="1" fontId="6" fillId="0" borderId="60" xfId="9" applyNumberFormat="1" applyFont="1" applyBorder="1" applyAlignment="1">
      <alignment horizontal="center" vertical="top"/>
    </xf>
    <xf numFmtId="1" fontId="43" fillId="0" borderId="60" xfId="9" applyNumberFormat="1" applyFont="1" applyBorder="1" applyAlignment="1">
      <alignment horizontal="center" vertical="top"/>
    </xf>
    <xf numFmtId="0" fontId="14" fillId="12" borderId="13" xfId="9" applyFont="1" applyFill="1" applyBorder="1" applyAlignment="1">
      <alignment horizontal="center" vertical="top"/>
    </xf>
    <xf numFmtId="0" fontId="42" fillId="0" borderId="0" xfId="9" applyFont="1" applyAlignment="1">
      <alignment vertical="center"/>
    </xf>
    <xf numFmtId="9" fontId="18" fillId="19" borderId="42" xfId="9" applyNumberFormat="1" applyFont="1" applyFill="1" applyBorder="1" applyAlignment="1">
      <alignment horizontal="center" vertical="top"/>
    </xf>
    <xf numFmtId="0" fontId="18" fillId="19" borderId="43" xfId="9" applyFont="1" applyFill="1" applyBorder="1" applyAlignment="1">
      <alignment horizontal="center" vertical="center"/>
    </xf>
    <xf numFmtId="0" fontId="18" fillId="19" borderId="45" xfId="9" applyFont="1" applyFill="1" applyBorder="1" applyAlignment="1">
      <alignment horizontal="left" vertical="top"/>
    </xf>
    <xf numFmtId="0" fontId="14" fillId="19" borderId="61" xfId="9" applyFont="1" applyFill="1" applyBorder="1" applyAlignment="1">
      <alignment horizontal="center" vertical="top"/>
    </xf>
    <xf numFmtId="49" fontId="44" fillId="0" borderId="13" xfId="9" applyNumberFormat="1" applyFont="1" applyBorder="1" applyAlignment="1">
      <alignment horizontal="left" vertical="top"/>
    </xf>
    <xf numFmtId="0" fontId="33" fillId="0" borderId="34" xfId="0" applyFont="1" applyBorder="1" applyAlignment="1">
      <alignment vertical="top" wrapText="1"/>
    </xf>
    <xf numFmtId="0" fontId="44" fillId="8" borderId="11" xfId="9" applyFont="1" applyFill="1" applyBorder="1" applyAlignment="1">
      <alignment vertical="top"/>
    </xf>
    <xf numFmtId="0" fontId="6" fillId="0" borderId="10" xfId="9" applyFont="1" applyBorder="1" applyAlignment="1">
      <alignment horizontal="center" vertical="center"/>
    </xf>
    <xf numFmtId="0" fontId="6" fillId="0" borderId="9" xfId="9" applyFont="1" applyBorder="1" applyAlignment="1">
      <alignment vertical="top"/>
    </xf>
    <xf numFmtId="0" fontId="14" fillId="0" borderId="35" xfId="9" applyFont="1" applyBorder="1" applyAlignment="1">
      <alignment vertical="top"/>
    </xf>
    <xf numFmtId="49" fontId="14" fillId="10" borderId="35" xfId="9" applyNumberFormat="1" applyFont="1" applyFill="1" applyBorder="1" applyAlignment="1">
      <alignment horizontal="center" vertical="top" wrapText="1"/>
    </xf>
    <xf numFmtId="0" fontId="14" fillId="9" borderId="34" xfId="9" applyFont="1" applyFill="1" applyBorder="1" applyAlignment="1">
      <alignment horizontal="left" vertical="top"/>
    </xf>
    <xf numFmtId="0" fontId="14" fillId="9" borderId="23" xfId="9" applyFont="1" applyFill="1" applyBorder="1" applyAlignment="1">
      <alignment horizontal="left" vertical="top"/>
    </xf>
    <xf numFmtId="0" fontId="44" fillId="9" borderId="23" xfId="9" applyFont="1" applyFill="1" applyBorder="1" applyAlignment="1">
      <alignment horizontal="left" vertical="top"/>
    </xf>
    <xf numFmtId="0" fontId="20" fillId="8" borderId="4" xfId="9" applyFont="1" applyFill="1" applyBorder="1" applyAlignment="1">
      <alignment horizontal="center" vertical="top"/>
    </xf>
    <xf numFmtId="0" fontId="6" fillId="19" borderId="26" xfId="9" applyFont="1" applyFill="1" applyBorder="1" applyAlignment="1">
      <alignment horizontal="left" vertical="top"/>
    </xf>
    <xf numFmtId="0" fontId="14" fillId="19" borderId="9" xfId="12" applyFont="1" applyFill="1" applyBorder="1" applyAlignment="1">
      <alignment horizontal="center" vertical="top"/>
    </xf>
    <xf numFmtId="0" fontId="6" fillId="4" borderId="31" xfId="12" applyFont="1" applyFill="1" applyBorder="1" applyAlignment="1">
      <alignment horizontal="center" vertical="top"/>
    </xf>
    <xf numFmtId="0" fontId="6" fillId="4" borderId="14" xfId="12" applyFont="1" applyFill="1" applyBorder="1" applyAlignment="1">
      <alignment horizontal="center" vertical="top"/>
    </xf>
    <xf numFmtId="0" fontId="6" fillId="4" borderId="29" xfId="12" applyFont="1" applyFill="1" applyBorder="1" applyAlignment="1">
      <alignment horizontal="center" vertical="top"/>
    </xf>
    <xf numFmtId="49" fontId="14" fillId="0" borderId="30" xfId="9" applyNumberFormat="1" applyFont="1" applyBorder="1" applyAlignment="1">
      <alignment horizontal="center" vertical="top" wrapText="1"/>
    </xf>
    <xf numFmtId="0" fontId="43" fillId="0" borderId="20" xfId="9" applyFont="1" applyBorder="1" applyAlignment="1">
      <alignment horizontal="center" vertical="top"/>
    </xf>
    <xf numFmtId="1" fontId="43" fillId="0" borderId="6" xfId="9" applyNumberFormat="1" applyFont="1" applyBorder="1" applyAlignment="1">
      <alignment horizontal="center" vertical="top"/>
    </xf>
    <xf numFmtId="0" fontId="14" fillId="19" borderId="11" xfId="12" applyFont="1" applyFill="1" applyBorder="1" applyAlignment="1">
      <alignment horizontal="center" vertical="top"/>
    </xf>
    <xf numFmtId="0" fontId="6" fillId="4" borderId="0" xfId="12" applyFont="1" applyFill="1" applyAlignment="1">
      <alignment horizontal="center" vertical="top"/>
    </xf>
    <xf numFmtId="0" fontId="6" fillId="4" borderId="16" xfId="12" applyFont="1" applyFill="1" applyBorder="1" applyAlignment="1">
      <alignment horizontal="center" vertical="top"/>
    </xf>
    <xf numFmtId="1" fontId="11" fillId="0" borderId="60" xfId="9" applyNumberFormat="1" applyFont="1" applyBorder="1" applyAlignment="1">
      <alignment horizontal="center" vertical="top"/>
    </xf>
    <xf numFmtId="9" fontId="11" fillId="0" borderId="18" xfId="9" applyNumberFormat="1" applyFont="1" applyBorder="1" applyAlignment="1">
      <alignment horizontal="center" vertical="top"/>
    </xf>
    <xf numFmtId="0" fontId="6" fillId="0" borderId="52" xfId="9" applyFont="1" applyBorder="1" applyAlignment="1">
      <alignment horizontal="center" vertical="center"/>
    </xf>
    <xf numFmtId="0" fontId="6" fillId="0" borderId="53" xfId="9" applyFont="1" applyBorder="1" applyAlignment="1">
      <alignment horizontal="left" vertical="top"/>
    </xf>
    <xf numFmtId="1" fontId="11" fillId="0" borderId="6" xfId="9" applyNumberFormat="1" applyFont="1" applyBorder="1" applyAlignment="1">
      <alignment horizontal="center" vertical="top"/>
    </xf>
    <xf numFmtId="0" fontId="6" fillId="4" borderId="7" xfId="12" applyFont="1" applyFill="1" applyBorder="1" applyAlignment="1">
      <alignment horizontal="center" vertical="top"/>
    </xf>
    <xf numFmtId="0" fontId="6" fillId="19" borderId="25" xfId="9" applyFont="1" applyFill="1" applyBorder="1" applyAlignment="1">
      <alignment horizontal="center" vertical="center"/>
    </xf>
    <xf numFmtId="0" fontId="6" fillId="19" borderId="47" xfId="9" applyFont="1" applyFill="1" applyBorder="1" applyAlignment="1">
      <alignment horizontal="left" vertical="top"/>
    </xf>
    <xf numFmtId="0" fontId="14" fillId="19" borderId="12" xfId="12" applyFont="1" applyFill="1" applyBorder="1" applyAlignment="1">
      <alignment horizontal="center" vertical="top"/>
    </xf>
    <xf numFmtId="9" fontId="6" fillId="0" borderId="10" xfId="9" applyNumberFormat="1" applyFont="1" applyBorder="1" applyAlignment="1">
      <alignment horizontal="center" vertical="top"/>
    </xf>
    <xf numFmtId="0" fontId="6" fillId="0" borderId="69" xfId="9" applyFont="1" applyBorder="1" applyAlignment="1">
      <alignment horizontal="center" vertical="center"/>
    </xf>
    <xf numFmtId="0" fontId="6" fillId="0" borderId="67" xfId="9" applyFont="1" applyBorder="1" applyAlignment="1">
      <alignment horizontal="left" vertical="top"/>
    </xf>
    <xf numFmtId="164" fontId="6" fillId="0" borderId="9" xfId="9" applyNumberFormat="1" applyFont="1" applyBorder="1" applyAlignment="1">
      <alignment horizontal="center" vertical="top"/>
    </xf>
    <xf numFmtId="0" fontId="6" fillId="4" borderId="30" xfId="12" applyFont="1" applyFill="1" applyBorder="1" applyAlignment="1">
      <alignment horizontal="center" vertical="top"/>
    </xf>
    <xf numFmtId="9" fontId="6" fillId="0" borderId="59" xfId="9" applyNumberFormat="1" applyFont="1" applyBorder="1" applyAlignment="1">
      <alignment horizontal="center" vertical="top"/>
    </xf>
    <xf numFmtId="0" fontId="18" fillId="0" borderId="57" xfId="12" applyFont="1" applyBorder="1" applyAlignment="1">
      <alignment horizontal="center" vertical="center"/>
    </xf>
    <xf numFmtId="0" fontId="18" fillId="0" borderId="64" xfId="12" applyFont="1" applyBorder="1" applyAlignment="1">
      <alignment horizontal="left" vertical="top"/>
    </xf>
    <xf numFmtId="0" fontId="18" fillId="4" borderId="27" xfId="12" applyFont="1" applyFill="1" applyBorder="1" applyAlignment="1">
      <alignment horizontal="center" vertical="top" wrapText="1"/>
    </xf>
    <xf numFmtId="0" fontId="18" fillId="4" borderId="32" xfId="12" applyFont="1" applyFill="1" applyBorder="1" applyAlignment="1">
      <alignment horizontal="center" vertical="top" wrapText="1"/>
    </xf>
    <xf numFmtId="0" fontId="18" fillId="4" borderId="33" xfId="12" applyFont="1" applyFill="1" applyBorder="1" applyAlignment="1">
      <alignment horizontal="left" vertical="top" wrapText="1"/>
    </xf>
    <xf numFmtId="0" fontId="58" fillId="0" borderId="0" xfId="9" applyFont="1"/>
    <xf numFmtId="0" fontId="59" fillId="4" borderId="65" xfId="9" applyFont="1" applyFill="1" applyBorder="1" applyAlignment="1">
      <alignment horizontal="center" vertical="top"/>
    </xf>
    <xf numFmtId="164" fontId="18" fillId="4" borderId="29" xfId="9" applyNumberFormat="1" applyFont="1" applyFill="1" applyBorder="1" applyAlignment="1">
      <alignment horizontal="center" vertical="top"/>
    </xf>
    <xf numFmtId="164" fontId="14" fillId="12" borderId="14" xfId="9" applyNumberFormat="1" applyFont="1" applyFill="1" applyBorder="1" applyAlignment="1">
      <alignment horizontal="center" vertical="top"/>
    </xf>
    <xf numFmtId="164" fontId="6" fillId="12" borderId="5" xfId="9" applyNumberFormat="1" applyFont="1" applyFill="1" applyBorder="1" applyAlignment="1">
      <alignment horizontal="center" vertical="top"/>
    </xf>
    <xf numFmtId="164" fontId="18" fillId="12" borderId="5" xfId="9" applyNumberFormat="1" applyFont="1" applyFill="1" applyBorder="1" applyAlignment="1">
      <alignment horizontal="center" vertical="top"/>
    </xf>
    <xf numFmtId="9" fontId="18" fillId="19" borderId="51" xfId="9" applyNumberFormat="1" applyFont="1" applyFill="1" applyBorder="1" applyAlignment="1">
      <alignment horizontal="center" vertical="top"/>
    </xf>
    <xf numFmtId="0" fontId="18" fillId="19" borderId="52" xfId="9" applyFont="1" applyFill="1" applyBorder="1" applyAlignment="1">
      <alignment horizontal="center" vertical="center"/>
    </xf>
    <xf numFmtId="49" fontId="14" fillId="0" borderId="0" xfId="9" applyNumberFormat="1" applyFont="1" applyAlignment="1">
      <alignment horizontal="center" vertical="top" wrapText="1"/>
    </xf>
    <xf numFmtId="49" fontId="15" fillId="12" borderId="24" xfId="9" applyNumberFormat="1" applyFont="1" applyFill="1" applyBorder="1" applyAlignment="1">
      <alignment horizontal="center" vertical="top" wrapText="1"/>
    </xf>
    <xf numFmtId="9" fontId="18" fillId="0" borderId="42" xfId="9" applyNumberFormat="1" applyFont="1" applyBorder="1" applyAlignment="1">
      <alignment horizontal="center" vertical="top"/>
    </xf>
    <xf numFmtId="0" fontId="14" fillId="0" borderId="4" xfId="9" applyFont="1" applyBorder="1" applyAlignment="1">
      <alignment horizontal="center" vertical="top"/>
    </xf>
    <xf numFmtId="49" fontId="14" fillId="10" borderId="13" xfId="9" applyNumberFormat="1" applyFont="1" applyFill="1" applyBorder="1" applyAlignment="1">
      <alignment vertical="top"/>
    </xf>
    <xf numFmtId="0" fontId="14" fillId="4" borderId="17" xfId="9" applyFont="1" applyFill="1" applyBorder="1" applyAlignment="1">
      <alignment horizontal="center" vertical="top"/>
    </xf>
    <xf numFmtId="0" fontId="6" fillId="0" borderId="22" xfId="9" applyFont="1" applyBorder="1" applyAlignment="1">
      <alignment horizontal="center" vertical="top"/>
    </xf>
    <xf numFmtId="0" fontId="14" fillId="4" borderId="8" xfId="9" applyFont="1" applyFill="1" applyBorder="1" applyAlignment="1">
      <alignment horizontal="center" vertical="top"/>
    </xf>
    <xf numFmtId="49" fontId="14" fillId="8" borderId="30" xfId="9" applyNumberFormat="1" applyFont="1" applyFill="1" applyBorder="1" applyAlignment="1">
      <alignment horizontal="center" vertical="top"/>
    </xf>
    <xf numFmtId="49" fontId="14" fillId="10" borderId="30" xfId="9" applyNumberFormat="1" applyFont="1" applyFill="1" applyBorder="1" applyAlignment="1">
      <alignment vertical="top"/>
    </xf>
    <xf numFmtId="49" fontId="6" fillId="0" borderId="24" xfId="9" applyNumberFormat="1" applyFont="1" applyBorder="1" applyAlignment="1">
      <alignment horizontal="left" vertical="top"/>
    </xf>
    <xf numFmtId="9" fontId="18" fillId="4" borderId="51" xfId="9" applyNumberFormat="1" applyFont="1" applyFill="1" applyBorder="1" applyAlignment="1">
      <alignment horizontal="center" vertical="top"/>
    </xf>
    <xf numFmtId="0" fontId="18" fillId="4" borderId="52" xfId="9" applyFont="1" applyFill="1" applyBorder="1" applyAlignment="1">
      <alignment horizontal="center" vertical="center"/>
    </xf>
    <xf numFmtId="0" fontId="18" fillId="4" borderId="52" xfId="9" applyFont="1" applyFill="1" applyBorder="1" applyAlignment="1">
      <alignment horizontal="left" vertical="top"/>
    </xf>
    <xf numFmtId="9" fontId="18" fillId="4" borderId="60" xfId="9" applyNumberFormat="1" applyFont="1" applyFill="1" applyBorder="1" applyAlignment="1">
      <alignment horizontal="center" vertical="top"/>
    </xf>
    <xf numFmtId="0" fontId="18" fillId="4" borderId="57" xfId="9" applyFont="1" applyFill="1" applyBorder="1" applyAlignment="1">
      <alignment horizontal="center" vertical="center"/>
    </xf>
    <xf numFmtId="0" fontId="18" fillId="4" borderId="62" xfId="9" applyFont="1" applyFill="1" applyBorder="1" applyAlignment="1">
      <alignment horizontal="left" vertical="top"/>
    </xf>
    <xf numFmtId="9" fontId="18" fillId="4" borderId="40" xfId="9" applyNumberFormat="1" applyFont="1" applyFill="1" applyBorder="1" applyAlignment="1">
      <alignment horizontal="center" vertical="top"/>
    </xf>
    <xf numFmtId="0" fontId="11" fillId="4" borderId="32" xfId="9" applyFont="1" applyFill="1" applyBorder="1" applyAlignment="1">
      <alignment horizontal="center" vertical="center"/>
    </xf>
    <xf numFmtId="0" fontId="11" fillId="4" borderId="41" xfId="9" applyFont="1" applyFill="1" applyBorder="1" applyAlignment="1">
      <alignment horizontal="left" vertical="top"/>
    </xf>
    <xf numFmtId="164" fontId="14" fillId="4" borderId="29" xfId="9" applyNumberFormat="1" applyFont="1" applyFill="1" applyBorder="1" applyAlignment="1">
      <alignment horizontal="center" vertical="top"/>
    </xf>
    <xf numFmtId="0" fontId="11" fillId="4" borderId="57" xfId="0" applyFont="1" applyFill="1" applyBorder="1" applyAlignment="1">
      <alignment vertical="top" wrapText="1"/>
    </xf>
    <xf numFmtId="0" fontId="11" fillId="4" borderId="64" xfId="0" applyFont="1" applyFill="1" applyBorder="1" applyAlignment="1">
      <alignment vertical="top" wrapText="1"/>
    </xf>
    <xf numFmtId="0" fontId="6" fillId="0" borderId="0" xfId="9" applyFont="1" applyAlignment="1">
      <alignment horizontal="center" vertical="top" wrapText="1"/>
    </xf>
    <xf numFmtId="0" fontId="6" fillId="0" borderId="66" xfId="9" applyFont="1" applyBorder="1" applyAlignment="1">
      <alignment horizontal="center" vertical="center" wrapText="1"/>
    </xf>
    <xf numFmtId="0" fontId="6" fillId="0" borderId="69" xfId="9" applyFont="1" applyBorder="1" applyAlignment="1">
      <alignment horizontal="center" vertical="top" wrapText="1"/>
    </xf>
    <xf numFmtId="0" fontId="6" fillId="0" borderId="0" xfId="9" applyFont="1" applyAlignment="1">
      <alignment vertical="top"/>
    </xf>
    <xf numFmtId="0" fontId="14" fillId="9" borderId="10" xfId="9" applyFont="1" applyFill="1" applyBorder="1" applyAlignment="1">
      <alignment horizontal="left" vertical="top"/>
    </xf>
    <xf numFmtId="0" fontId="14" fillId="9" borderId="11" xfId="9" applyFont="1" applyFill="1" applyBorder="1" applyAlignment="1">
      <alignment horizontal="left" vertical="top"/>
    </xf>
    <xf numFmtId="0" fontId="6" fillId="9" borderId="11" xfId="9" applyFont="1" applyFill="1" applyBorder="1" applyAlignment="1">
      <alignment horizontal="left" vertical="top"/>
    </xf>
    <xf numFmtId="0" fontId="14" fillId="10" borderId="3" xfId="9" applyFont="1" applyFill="1" applyBorder="1" applyAlignment="1">
      <alignment vertical="top"/>
    </xf>
    <xf numFmtId="0" fontId="18" fillId="19" borderId="26" xfId="9" applyFont="1" applyFill="1" applyBorder="1" applyAlignment="1">
      <alignment horizontal="center" vertical="center"/>
    </xf>
    <xf numFmtId="0" fontId="18" fillId="0" borderId="28" xfId="9" applyFont="1" applyBorder="1" applyAlignment="1">
      <alignment horizontal="center" vertical="center"/>
    </xf>
    <xf numFmtId="0" fontId="18" fillId="0" borderId="22" xfId="9" applyFont="1" applyBorder="1" applyAlignment="1">
      <alignment horizontal="left" vertical="top"/>
    </xf>
    <xf numFmtId="1" fontId="11" fillId="0" borderId="6" xfId="9" applyNumberFormat="1" applyFont="1" applyBorder="1" applyAlignment="1">
      <alignment horizontal="center" vertical="center"/>
    </xf>
    <xf numFmtId="0" fontId="6" fillId="4" borderId="28" xfId="9" applyFont="1" applyFill="1" applyBorder="1" applyAlignment="1">
      <alignment horizontal="left" vertical="center" wrapText="1"/>
    </xf>
    <xf numFmtId="0" fontId="6" fillId="0" borderId="57" xfId="9" applyFont="1" applyBorder="1" applyAlignment="1">
      <alignment horizontal="center" vertical="center" wrapText="1"/>
    </xf>
    <xf numFmtId="0" fontId="6" fillId="0" borderId="64" xfId="9" applyFont="1" applyBorder="1" applyAlignment="1">
      <alignment horizontal="left" vertical="center" wrapText="1"/>
    </xf>
    <xf numFmtId="0" fontId="18" fillId="4" borderId="64" xfId="9" applyFont="1" applyFill="1" applyBorder="1" applyAlignment="1">
      <alignment vertical="top" wrapText="1"/>
    </xf>
    <xf numFmtId="0" fontId="11" fillId="4" borderId="40" xfId="9" applyFont="1" applyFill="1" applyBorder="1" applyAlignment="1">
      <alignment horizontal="center" vertical="top"/>
    </xf>
    <xf numFmtId="0" fontId="11" fillId="4" borderId="33" xfId="9" applyFont="1" applyFill="1" applyBorder="1" applyAlignment="1">
      <alignment vertical="top" wrapText="1"/>
    </xf>
    <xf numFmtId="49" fontId="14" fillId="13" borderId="24" xfId="9" applyNumberFormat="1" applyFont="1" applyFill="1" applyBorder="1" applyAlignment="1">
      <alignment vertical="top" wrapText="1"/>
    </xf>
    <xf numFmtId="0" fontId="18" fillId="0" borderId="52" xfId="9" applyFont="1" applyBorder="1" applyAlignment="1">
      <alignment horizontal="left" vertical="top"/>
    </xf>
    <xf numFmtId="164" fontId="35" fillId="0" borderId="5" xfId="9" applyNumberFormat="1" applyFont="1" applyBorder="1" applyAlignment="1">
      <alignment horizontal="center" vertical="top"/>
    </xf>
    <xf numFmtId="49" fontId="14" fillId="12" borderId="3" xfId="9" applyNumberFormat="1" applyFont="1" applyFill="1" applyBorder="1" applyAlignment="1">
      <alignment horizontal="center" vertical="top" wrapText="1"/>
    </xf>
    <xf numFmtId="0" fontId="6" fillId="4" borderId="26" xfId="9" applyFont="1" applyFill="1" applyBorder="1" applyAlignment="1">
      <alignment horizontal="left" vertical="top" wrapText="1"/>
    </xf>
    <xf numFmtId="0" fontId="18" fillId="0" borderId="65" xfId="9" applyFont="1" applyBorder="1" applyAlignment="1">
      <alignment horizontal="center" vertical="top"/>
    </xf>
    <xf numFmtId="0" fontId="6" fillId="0" borderId="54" xfId="9" applyFont="1" applyBorder="1" applyAlignment="1">
      <alignment horizontal="center" vertical="center" wrapText="1"/>
    </xf>
    <xf numFmtId="0" fontId="6" fillId="4" borderId="65" xfId="9" applyFont="1" applyFill="1" applyBorder="1" applyAlignment="1">
      <alignment vertical="top"/>
    </xf>
    <xf numFmtId="0" fontId="6" fillId="4" borderId="27" xfId="9" applyFont="1" applyFill="1" applyBorder="1" applyAlignment="1">
      <alignment vertical="center" wrapText="1"/>
    </xf>
    <xf numFmtId="0" fontId="43" fillId="4" borderId="28" xfId="9" applyFont="1" applyFill="1" applyBorder="1" applyAlignment="1">
      <alignment wrapText="1"/>
    </xf>
    <xf numFmtId="0" fontId="43" fillId="4" borderId="60" xfId="9" applyFont="1" applyFill="1" applyBorder="1" applyAlignment="1">
      <alignment horizontal="center" vertical="top"/>
    </xf>
    <xf numFmtId="0" fontId="43" fillId="4" borderId="65" xfId="9" applyFont="1" applyFill="1" applyBorder="1" applyAlignment="1">
      <alignment horizontal="center" vertical="top"/>
    </xf>
    <xf numFmtId="0" fontId="43" fillId="4" borderId="40" xfId="9" applyFont="1" applyFill="1" applyBorder="1" applyAlignment="1">
      <alignment horizontal="center" vertical="top"/>
    </xf>
    <xf numFmtId="0" fontId="43" fillId="4" borderId="28" xfId="9" applyFont="1" applyFill="1" applyBorder="1" applyAlignment="1">
      <alignment horizontal="left" vertical="top" wrapText="1"/>
    </xf>
    <xf numFmtId="0" fontId="6" fillId="4" borderId="33" xfId="9" applyFont="1" applyFill="1" applyBorder="1" applyAlignment="1">
      <alignment vertical="top" wrapText="1"/>
    </xf>
    <xf numFmtId="0" fontId="6" fillId="4" borderId="69" xfId="9" applyFont="1" applyFill="1" applyBorder="1" applyAlignment="1">
      <alignment vertical="center" wrapText="1"/>
    </xf>
    <xf numFmtId="0" fontId="14" fillId="10" borderId="23" xfId="9" applyFont="1" applyFill="1" applyBorder="1" applyAlignment="1">
      <alignment vertical="top"/>
    </xf>
    <xf numFmtId="49" fontId="14" fillId="17" borderId="9" xfId="9" applyNumberFormat="1" applyFont="1" applyFill="1" applyBorder="1" applyAlignment="1">
      <alignment horizontal="center" vertical="top" wrapText="1"/>
    </xf>
    <xf numFmtId="0" fontId="14" fillId="0" borderId="3" xfId="9" applyFont="1" applyBorder="1" applyAlignment="1">
      <alignment horizontal="center" vertical="center"/>
    </xf>
    <xf numFmtId="0" fontId="32" fillId="0" borderId="0" xfId="9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3" fillId="0" borderId="0" xfId="10" applyFont="1" applyAlignment="1">
      <alignment vertical="top" wrapText="1"/>
    </xf>
    <xf numFmtId="0" fontId="33" fillId="0" borderId="0" xfId="10" applyFont="1" applyAlignment="1">
      <alignment horizontal="left" vertical="top" wrapText="1"/>
    </xf>
    <xf numFmtId="0" fontId="23" fillId="0" borderId="0" xfId="9" applyFont="1" applyAlignment="1">
      <alignment vertical="top"/>
    </xf>
    <xf numFmtId="0" fontId="60" fillId="0" borderId="0" xfId="9" applyFont="1" applyAlignment="1">
      <alignment vertical="top"/>
    </xf>
    <xf numFmtId="0" fontId="22" fillId="0" borderId="0" xfId="9" applyFont="1" applyAlignment="1">
      <alignment horizontal="right" vertical="top" wrapText="1"/>
    </xf>
    <xf numFmtId="49" fontId="61" fillId="0" borderId="0" xfId="9" applyNumberFormat="1" applyFont="1" applyAlignment="1">
      <alignment vertical="top" wrapText="1"/>
    </xf>
    <xf numFmtId="0" fontId="21" fillId="0" borderId="0" xfId="9" applyFont="1" applyAlignment="1">
      <alignment horizontal="center" vertical="top"/>
    </xf>
    <xf numFmtId="49" fontId="19" fillId="0" borderId="0" xfId="9" applyNumberFormat="1" applyFont="1" applyAlignment="1">
      <alignment vertical="top"/>
    </xf>
    <xf numFmtId="164" fontId="10" fillId="0" borderId="24" xfId="4" applyNumberFormat="1" applyFont="1" applyBorder="1" applyAlignment="1">
      <alignment horizontal="center" vertical="top" wrapText="1"/>
    </xf>
    <xf numFmtId="164" fontId="7" fillId="0" borderId="29" xfId="4" applyNumberFormat="1" applyFont="1" applyBorder="1" applyAlignment="1">
      <alignment vertical="top" wrapText="1"/>
    </xf>
    <xf numFmtId="164" fontId="17" fillId="3" borderId="24" xfId="4" applyNumberFormat="1" applyFont="1" applyFill="1" applyBorder="1" applyAlignment="1">
      <alignment horizontal="center" vertical="top" wrapText="1"/>
    </xf>
    <xf numFmtId="164" fontId="7" fillId="0" borderId="24" xfId="4" applyNumberFormat="1" applyFont="1" applyBorder="1" applyAlignment="1">
      <alignment vertical="top" wrapText="1"/>
    </xf>
    <xf numFmtId="0" fontId="7" fillId="4" borderId="3" xfId="9" applyFont="1" applyFill="1" applyBorder="1" applyAlignment="1">
      <alignment horizontal="left" vertical="top" wrapText="1"/>
    </xf>
    <xf numFmtId="0" fontId="7" fillId="4" borderId="4" xfId="9" applyFont="1" applyFill="1" applyBorder="1" applyAlignment="1">
      <alignment horizontal="left" vertical="top" wrapText="1"/>
    </xf>
    <xf numFmtId="164" fontId="7" fillId="0" borderId="14" xfId="4" applyNumberFormat="1" applyFont="1" applyBorder="1" applyAlignment="1">
      <alignment vertical="top" wrapText="1"/>
    </xf>
    <xf numFmtId="0" fontId="7" fillId="4" borderId="16" xfId="9" applyFont="1" applyFill="1" applyBorder="1" applyAlignment="1">
      <alignment horizontal="left" vertical="top" wrapText="1"/>
    </xf>
    <xf numFmtId="0" fontId="7" fillId="4" borderId="17" xfId="9" applyFont="1" applyFill="1" applyBorder="1" applyAlignment="1">
      <alignment horizontal="left" vertical="top" wrapText="1"/>
    </xf>
    <xf numFmtId="164" fontId="7" fillId="0" borderId="29" xfId="4" applyNumberFormat="1" applyFont="1" applyBorder="1" applyAlignment="1">
      <alignment horizontal="center" vertical="top" wrapText="1"/>
    </xf>
    <xf numFmtId="164" fontId="7" fillId="5" borderId="9" xfId="4" applyNumberFormat="1" applyFont="1" applyFill="1" applyBorder="1" applyAlignment="1">
      <alignment horizontal="center" vertical="top" wrapText="1"/>
    </xf>
    <xf numFmtId="0" fontId="7" fillId="0" borderId="17" xfId="9" applyFont="1" applyBorder="1" applyAlignment="1">
      <alignment horizontal="left" vertical="center" wrapText="1"/>
    </xf>
    <xf numFmtId="164" fontId="17" fillId="5" borderId="29" xfId="4" applyNumberFormat="1" applyFont="1" applyFill="1" applyBorder="1" applyAlignment="1">
      <alignment horizontal="center" vertical="top" wrapText="1"/>
    </xf>
    <xf numFmtId="49" fontId="7" fillId="0" borderId="0" xfId="9" applyNumberFormat="1" applyFont="1" applyAlignment="1">
      <alignment vertical="top"/>
    </xf>
    <xf numFmtId="0" fontId="18" fillId="0" borderId="0" xfId="9" applyFont="1" applyAlignment="1">
      <alignment horizontal="center" vertical="top"/>
    </xf>
    <xf numFmtId="49" fontId="6" fillId="0" borderId="0" xfId="9" applyNumberFormat="1" applyFont="1" applyAlignment="1">
      <alignment vertical="top"/>
    </xf>
    <xf numFmtId="49" fontId="6" fillId="0" borderId="23" xfId="9" applyNumberFormat="1" applyFont="1" applyBorder="1" applyAlignment="1">
      <alignment vertical="top"/>
    </xf>
    <xf numFmtId="49" fontId="6" fillId="0" borderId="23" xfId="9" applyNumberFormat="1" applyFont="1" applyBorder="1" applyAlignment="1">
      <alignment vertical="top" textRotation="90"/>
    </xf>
    <xf numFmtId="164" fontId="17" fillId="5" borderId="12" xfId="9" applyNumberFormat="1" applyFont="1" applyFill="1" applyBorder="1" applyAlignment="1">
      <alignment horizontal="center" vertical="top"/>
    </xf>
    <xf numFmtId="0" fontId="10" fillId="8" borderId="2" xfId="9" applyFont="1" applyFill="1" applyBorder="1" applyAlignment="1">
      <alignment horizontal="left" vertical="top" wrapText="1"/>
    </xf>
    <xf numFmtId="0" fontId="10" fillId="8" borderId="3" xfId="9" applyFont="1" applyFill="1" applyBorder="1" applyAlignment="1">
      <alignment horizontal="left" vertical="top" wrapText="1"/>
    </xf>
    <xf numFmtId="0" fontId="10" fillId="8" borderId="4" xfId="9" applyFont="1" applyFill="1" applyBorder="1" applyAlignment="1">
      <alignment horizontal="left" vertical="top" wrapText="1"/>
    </xf>
    <xf numFmtId="164" fontId="10" fillId="8" borderId="4" xfId="9" applyNumberFormat="1" applyFont="1" applyFill="1" applyBorder="1" applyAlignment="1">
      <alignment horizontal="center" vertical="top" wrapText="1"/>
    </xf>
    <xf numFmtId="0" fontId="10" fillId="8" borderId="11" xfId="9" applyFont="1" applyFill="1" applyBorder="1" applyAlignment="1">
      <alignment horizontal="right" vertical="top" wrapText="1"/>
    </xf>
    <xf numFmtId="49" fontId="63" fillId="8" borderId="24" xfId="9" applyNumberFormat="1" applyFont="1" applyFill="1" applyBorder="1" applyAlignment="1">
      <alignment horizontal="center" vertical="top"/>
    </xf>
    <xf numFmtId="49" fontId="63" fillId="9" borderId="24" xfId="9" applyNumberFormat="1" applyFont="1" applyFill="1" applyBorder="1" applyAlignment="1">
      <alignment horizontal="center" vertical="top"/>
    </xf>
    <xf numFmtId="0" fontId="10" fillId="10" borderId="2" xfId="9" applyFont="1" applyFill="1" applyBorder="1" applyAlignment="1">
      <alignment horizontal="left" vertical="top" wrapText="1"/>
    </xf>
    <xf numFmtId="0" fontId="10" fillId="10" borderId="3" xfId="9" applyFont="1" applyFill="1" applyBorder="1" applyAlignment="1">
      <alignment horizontal="left" vertical="top" wrapText="1"/>
    </xf>
    <xf numFmtId="0" fontId="10" fillId="10" borderId="4" xfId="9" applyFont="1" applyFill="1" applyBorder="1" applyAlignment="1">
      <alignment horizontal="left" vertical="top" wrapText="1"/>
    </xf>
    <xf numFmtId="164" fontId="10" fillId="10" borderId="4" xfId="9" applyNumberFormat="1" applyFont="1" applyFill="1" applyBorder="1" applyAlignment="1">
      <alignment horizontal="center" vertical="top" wrapText="1"/>
    </xf>
    <xf numFmtId="0" fontId="45" fillId="8" borderId="2" xfId="9" applyFont="1" applyFill="1" applyBorder="1" applyAlignment="1">
      <alignment horizontal="center" vertical="top"/>
    </xf>
    <xf numFmtId="0" fontId="45" fillId="8" borderId="3" xfId="9" applyFont="1" applyFill="1" applyBorder="1" applyAlignment="1">
      <alignment horizontal="center" vertical="top"/>
    </xf>
    <xf numFmtId="0" fontId="45" fillId="8" borderId="4" xfId="9" applyFont="1" applyFill="1" applyBorder="1" applyAlignment="1">
      <alignment horizontal="center" vertical="top"/>
    </xf>
    <xf numFmtId="164" fontId="20" fillId="8" borderId="4" xfId="9" applyNumberFormat="1" applyFont="1" applyFill="1" applyBorder="1" applyAlignment="1">
      <alignment horizontal="center" vertical="top"/>
    </xf>
    <xf numFmtId="0" fontId="20" fillId="8" borderId="24" xfId="9" applyFont="1" applyFill="1" applyBorder="1" applyAlignment="1">
      <alignment horizontal="center" vertical="top"/>
    </xf>
    <xf numFmtId="49" fontId="20" fillId="8" borderId="24" xfId="9" applyNumberFormat="1" applyFont="1" applyFill="1" applyBorder="1" applyAlignment="1">
      <alignment horizontal="center" vertical="top"/>
    </xf>
    <xf numFmtId="9" fontId="45" fillId="4" borderId="2" xfId="9" applyNumberFormat="1" applyFont="1" applyFill="1" applyBorder="1" applyAlignment="1">
      <alignment horizontal="center" vertical="top"/>
    </xf>
    <xf numFmtId="0" fontId="45" fillId="4" borderId="25" xfId="9" applyFont="1" applyFill="1" applyBorder="1" applyAlignment="1">
      <alignment horizontal="center" vertical="top"/>
    </xf>
    <xf numFmtId="0" fontId="45" fillId="4" borderId="4" xfId="9" applyFont="1" applyFill="1" applyBorder="1" applyAlignment="1">
      <alignment horizontal="left" vertical="top" wrapText="1"/>
    </xf>
    <xf numFmtId="164" fontId="20" fillId="0" borderId="4" xfId="9" applyNumberFormat="1" applyFont="1" applyBorder="1" applyAlignment="1">
      <alignment horizontal="center" vertical="top"/>
    </xf>
    <xf numFmtId="0" fontId="20" fillId="0" borderId="1" xfId="9" applyFont="1" applyBorder="1" applyAlignment="1">
      <alignment horizontal="center" vertical="top"/>
    </xf>
    <xf numFmtId="0" fontId="7" fillId="0" borderId="24" xfId="13" applyFont="1" applyBorder="1" applyAlignment="1">
      <alignment vertical="top" wrapText="1"/>
    </xf>
    <xf numFmtId="0" fontId="7" fillId="13" borderId="24" xfId="9" applyFont="1" applyFill="1" applyBorder="1" applyAlignment="1">
      <alignment horizontal="left" vertical="top" wrapText="1"/>
    </xf>
    <xf numFmtId="0" fontId="24" fillId="4" borderId="24" xfId="9" applyFont="1" applyFill="1" applyBorder="1" applyAlignment="1">
      <alignment horizontal="center" vertical="top" wrapText="1"/>
    </xf>
    <xf numFmtId="0" fontId="24" fillId="12" borderId="3" xfId="9" applyFont="1" applyFill="1" applyBorder="1" applyAlignment="1">
      <alignment horizontal="center" vertical="top" wrapText="1"/>
    </xf>
    <xf numFmtId="9" fontId="45" fillId="4" borderId="15" xfId="9" applyNumberFormat="1" applyFont="1" applyFill="1" applyBorder="1" applyAlignment="1">
      <alignment horizontal="center" vertical="top"/>
    </xf>
    <xf numFmtId="0" fontId="45" fillId="4" borderId="57" xfId="9" applyFont="1" applyFill="1" applyBorder="1" applyAlignment="1">
      <alignment horizontal="center" vertical="top"/>
    </xf>
    <xf numFmtId="0" fontId="45" fillId="4" borderId="17" xfId="9" applyFont="1" applyFill="1" applyBorder="1" applyAlignment="1">
      <alignment horizontal="left" vertical="top" wrapText="1"/>
    </xf>
    <xf numFmtId="164" fontId="20" fillId="0" borderId="29" xfId="9" applyNumberFormat="1" applyFont="1" applyBorder="1" applyAlignment="1">
      <alignment horizontal="center" vertical="top"/>
    </xf>
    <xf numFmtId="0" fontId="7" fillId="0" borderId="13" xfId="13" applyFont="1" applyBorder="1" applyAlignment="1">
      <alignment vertical="top" wrapText="1"/>
    </xf>
    <xf numFmtId="0" fontId="7" fillId="13" borderId="30" xfId="9" applyFont="1" applyFill="1" applyBorder="1" applyAlignment="1">
      <alignment horizontal="left" vertical="top" wrapText="1"/>
    </xf>
    <xf numFmtId="0" fontId="24" fillId="4" borderId="30" xfId="9" applyFont="1" applyFill="1" applyBorder="1" applyAlignment="1">
      <alignment horizontal="center" vertical="top" wrapText="1"/>
    </xf>
    <xf numFmtId="49" fontId="20" fillId="13" borderId="30" xfId="9" applyNumberFormat="1" applyFont="1" applyFill="1" applyBorder="1" applyAlignment="1">
      <alignment vertical="top"/>
    </xf>
    <xf numFmtId="49" fontId="20" fillId="12" borderId="23" xfId="9" applyNumberFormat="1" applyFont="1" applyFill="1" applyBorder="1" applyAlignment="1">
      <alignment vertical="top" wrapText="1"/>
    </xf>
    <xf numFmtId="0" fontId="45" fillId="4" borderId="16" xfId="9" applyFont="1" applyFill="1" applyBorder="1" applyAlignment="1">
      <alignment horizontal="left" vertical="top" wrapText="1"/>
    </xf>
    <xf numFmtId="164" fontId="20" fillId="11" borderId="1" xfId="9" applyNumberFormat="1" applyFont="1" applyFill="1" applyBorder="1" applyAlignment="1">
      <alignment horizontal="center" vertical="top"/>
    </xf>
    <xf numFmtId="0" fontId="20" fillId="11" borderId="1" xfId="9" applyFont="1" applyFill="1" applyBorder="1" applyAlignment="1">
      <alignment horizontal="center" vertical="top"/>
    </xf>
    <xf numFmtId="0" fontId="7" fillId="4" borderId="15" xfId="9" applyFont="1" applyFill="1" applyBorder="1" applyAlignment="1">
      <alignment horizontal="center" vertical="top"/>
    </xf>
    <xf numFmtId="0" fontId="7" fillId="4" borderId="57" xfId="9" applyFont="1" applyFill="1" applyBorder="1" applyAlignment="1">
      <alignment horizontal="center" vertical="top" wrapText="1"/>
    </xf>
    <xf numFmtId="0" fontId="7" fillId="0" borderId="75" xfId="9" applyFont="1" applyBorder="1" applyAlignment="1">
      <alignment vertical="top" wrapText="1"/>
    </xf>
    <xf numFmtId="164" fontId="19" fillId="4" borderId="14" xfId="9" applyNumberFormat="1" applyFont="1" applyFill="1" applyBorder="1" applyAlignment="1">
      <alignment horizontal="center" vertical="top"/>
    </xf>
    <xf numFmtId="49" fontId="22" fillId="9" borderId="19" xfId="9" applyNumberFormat="1" applyFont="1" applyFill="1" applyBorder="1" applyAlignment="1">
      <alignment horizontal="center" vertical="top"/>
    </xf>
    <xf numFmtId="0" fontId="45" fillId="4" borderId="20" xfId="9" applyFont="1" applyFill="1" applyBorder="1" applyAlignment="1">
      <alignment horizontal="center" vertical="top"/>
    </xf>
    <xf numFmtId="0" fontId="7" fillId="4" borderId="27" xfId="9" applyFont="1" applyFill="1" applyBorder="1" applyAlignment="1">
      <alignment horizontal="center" vertical="top" wrapText="1"/>
    </xf>
    <xf numFmtId="164" fontId="19" fillId="4" borderId="5" xfId="9" applyNumberFormat="1" applyFont="1" applyFill="1" applyBorder="1" applyAlignment="1">
      <alignment horizontal="center" vertical="top"/>
    </xf>
    <xf numFmtId="0" fontId="7" fillId="0" borderId="21" xfId="9" applyFont="1" applyBorder="1" applyAlignment="1">
      <alignment vertical="top" wrapText="1"/>
    </xf>
    <xf numFmtId="0" fontId="45" fillId="4" borderId="6" xfId="9" applyFont="1" applyFill="1" applyBorder="1" applyAlignment="1">
      <alignment horizontal="center" vertical="top"/>
    </xf>
    <xf numFmtId="0" fontId="7" fillId="4" borderId="41" xfId="9" applyFont="1" applyFill="1" applyBorder="1" applyAlignment="1">
      <alignment horizontal="center" vertical="top" wrapText="1"/>
    </xf>
    <xf numFmtId="0" fontId="7" fillId="0" borderId="33" xfId="9" applyFont="1" applyBorder="1" applyAlignment="1">
      <alignment vertical="top" wrapText="1"/>
    </xf>
    <xf numFmtId="164" fontId="19" fillId="4" borderId="29" xfId="9" applyNumberFormat="1" applyFont="1" applyFill="1" applyBorder="1" applyAlignment="1">
      <alignment horizontal="center" vertical="top"/>
    </xf>
    <xf numFmtId="0" fontId="7" fillId="0" borderId="30" xfId="13" applyFont="1" applyBorder="1" applyAlignment="1">
      <alignment vertical="top" wrapText="1"/>
    </xf>
    <xf numFmtId="164" fontId="20" fillId="11" borderId="39" xfId="9" applyNumberFormat="1" applyFont="1" applyFill="1" applyBorder="1" applyAlignment="1">
      <alignment horizontal="center" vertical="top"/>
    </xf>
    <xf numFmtId="0" fontId="7" fillId="0" borderId="76" xfId="9" applyFont="1" applyBorder="1" applyAlignment="1">
      <alignment vertical="top" wrapText="1"/>
    </xf>
    <xf numFmtId="164" fontId="19" fillId="4" borderId="17" xfId="9" applyNumberFormat="1" applyFont="1" applyFill="1" applyBorder="1" applyAlignment="1">
      <alignment horizontal="center" vertical="top"/>
    </xf>
    <xf numFmtId="164" fontId="19" fillId="4" borderId="22" xfId="9" applyNumberFormat="1" applyFont="1" applyFill="1" applyBorder="1" applyAlignment="1">
      <alignment horizontal="center" vertical="top"/>
    </xf>
    <xf numFmtId="0" fontId="7" fillId="0" borderId="22" xfId="9" applyFont="1" applyBorder="1" applyAlignment="1">
      <alignment vertical="top" wrapText="1"/>
    </xf>
    <xf numFmtId="0" fontId="7" fillId="4" borderId="32" xfId="9" applyFont="1" applyFill="1" applyBorder="1" applyAlignment="1">
      <alignment horizontal="center" vertical="top" wrapText="1"/>
    </xf>
    <xf numFmtId="0" fontId="7" fillId="0" borderId="77" xfId="9" applyFont="1" applyBorder="1" applyAlignment="1">
      <alignment vertical="top" wrapText="1"/>
    </xf>
    <xf numFmtId="164" fontId="19" fillId="4" borderId="8" xfId="9" applyNumberFormat="1" applyFont="1" applyFill="1" applyBorder="1" applyAlignment="1">
      <alignment horizontal="center" vertical="top"/>
    </xf>
    <xf numFmtId="0" fontId="45" fillId="4" borderId="4" xfId="9" applyFont="1" applyFill="1" applyBorder="1" applyAlignment="1">
      <alignment horizontal="left" vertical="top"/>
    </xf>
    <xf numFmtId="164" fontId="20" fillId="0" borderId="24" xfId="9" applyNumberFormat="1" applyFont="1" applyBorder="1" applyAlignment="1">
      <alignment horizontal="center" vertical="top"/>
    </xf>
    <xf numFmtId="0" fontId="10" fillId="13" borderId="24" xfId="9" applyFont="1" applyFill="1" applyBorder="1" applyAlignment="1">
      <alignment vertical="top" wrapText="1"/>
    </xf>
    <xf numFmtId="0" fontId="24" fillId="4" borderId="3" xfId="9" applyFont="1" applyFill="1" applyBorder="1" applyAlignment="1">
      <alignment horizontal="center" vertical="top" wrapText="1"/>
    </xf>
    <xf numFmtId="9" fontId="45" fillId="4" borderId="18" xfId="9" applyNumberFormat="1" applyFont="1" applyFill="1" applyBorder="1" applyAlignment="1">
      <alignment horizontal="center" vertical="top"/>
    </xf>
    <xf numFmtId="0" fontId="45" fillId="4" borderId="58" xfId="9" applyFont="1" applyFill="1" applyBorder="1" applyAlignment="1">
      <alignment horizontal="center" vertical="top"/>
    </xf>
    <xf numFmtId="0" fontId="45" fillId="4" borderId="19" xfId="9" applyFont="1" applyFill="1" applyBorder="1" applyAlignment="1">
      <alignment horizontal="left" vertical="top"/>
    </xf>
    <xf numFmtId="0" fontId="7" fillId="13" borderId="30" xfId="9" applyFont="1" applyFill="1" applyBorder="1" applyAlignment="1">
      <alignment vertical="top" wrapText="1"/>
    </xf>
    <xf numFmtId="0" fontId="24" fillId="4" borderId="0" xfId="9" applyFont="1" applyFill="1" applyAlignment="1">
      <alignment horizontal="center" vertical="top" wrapText="1"/>
    </xf>
    <xf numFmtId="0" fontId="45" fillId="4" borderId="17" xfId="9" applyFont="1" applyFill="1" applyBorder="1" applyAlignment="1">
      <alignment horizontal="left" vertical="top"/>
    </xf>
    <xf numFmtId="0" fontId="7" fillId="4" borderId="6" xfId="9" applyFont="1" applyFill="1" applyBorder="1" applyAlignment="1">
      <alignment horizontal="center" vertical="top"/>
    </xf>
    <xf numFmtId="9" fontId="45" fillId="4" borderId="51" xfId="9" applyNumberFormat="1" applyFont="1" applyFill="1" applyBorder="1" applyAlignment="1">
      <alignment horizontal="center" vertical="top"/>
    </xf>
    <xf numFmtId="164" fontId="20" fillId="0" borderId="13" xfId="9" applyNumberFormat="1" applyFont="1" applyBorder="1" applyAlignment="1">
      <alignment horizontal="center" vertical="top"/>
    </xf>
    <xf numFmtId="0" fontId="20" fillId="0" borderId="31" xfId="9" applyFont="1" applyBorder="1" applyAlignment="1">
      <alignment horizontal="center" vertical="top"/>
    </xf>
    <xf numFmtId="0" fontId="10" fillId="13" borderId="13" xfId="9" applyFont="1" applyFill="1" applyBorder="1" applyAlignment="1">
      <alignment vertical="top" wrapText="1"/>
    </xf>
    <xf numFmtId="9" fontId="45" fillId="4" borderId="36" xfId="9" applyNumberFormat="1" applyFont="1" applyFill="1" applyBorder="1" applyAlignment="1">
      <alignment horizontal="center" vertical="top"/>
    </xf>
    <xf numFmtId="0" fontId="45" fillId="4" borderId="63" xfId="9" applyFont="1" applyFill="1" applyBorder="1" applyAlignment="1">
      <alignment horizontal="center" vertical="top"/>
    </xf>
    <xf numFmtId="0" fontId="45" fillId="4" borderId="70" xfId="9" applyFont="1" applyFill="1" applyBorder="1" applyAlignment="1">
      <alignment horizontal="left" vertical="top"/>
    </xf>
    <xf numFmtId="9" fontId="45" fillId="4" borderId="60" xfId="9" applyNumberFormat="1" applyFont="1" applyFill="1" applyBorder="1" applyAlignment="1">
      <alignment horizontal="center" vertical="top"/>
    </xf>
    <xf numFmtId="0" fontId="24" fillId="12" borderId="3" xfId="9" applyFont="1" applyFill="1" applyBorder="1" applyAlignment="1">
      <alignment vertical="top" wrapText="1"/>
    </xf>
    <xf numFmtId="0" fontId="7" fillId="4" borderId="60" xfId="9" applyFont="1" applyFill="1" applyBorder="1" applyAlignment="1">
      <alignment horizontal="center" vertical="top"/>
    </xf>
    <xf numFmtId="0" fontId="7" fillId="4" borderId="65" xfId="9" applyFont="1" applyFill="1" applyBorder="1" applyAlignment="1">
      <alignment horizontal="center" vertical="top"/>
    </xf>
    <xf numFmtId="0" fontId="7" fillId="0" borderId="60" xfId="9" applyFont="1" applyBorder="1" applyAlignment="1">
      <alignment horizontal="left" vertical="top"/>
    </xf>
    <xf numFmtId="0" fontId="7" fillId="0" borderId="57" xfId="9" applyFont="1" applyBorder="1" applyAlignment="1">
      <alignment horizontal="center" vertical="top" wrapText="1"/>
    </xf>
    <xf numFmtId="0" fontId="7" fillId="0" borderId="17" xfId="9" applyFont="1" applyBorder="1" applyAlignment="1">
      <alignment vertical="top" wrapText="1"/>
    </xf>
    <xf numFmtId="0" fontId="20" fillId="4" borderId="2" xfId="9" applyFont="1" applyFill="1" applyBorder="1" applyAlignment="1">
      <alignment vertical="top"/>
    </xf>
    <xf numFmtId="0" fontId="10" fillId="4" borderId="3" xfId="9" applyFont="1" applyFill="1" applyBorder="1" applyAlignment="1">
      <alignment vertical="top"/>
    </xf>
    <xf numFmtId="0" fontId="10" fillId="4" borderId="4" xfId="9" applyFont="1" applyFill="1" applyBorder="1" applyAlignment="1">
      <alignment vertical="top"/>
    </xf>
    <xf numFmtId="0" fontId="7" fillId="0" borderId="40" xfId="9" applyFont="1" applyBorder="1" applyAlignment="1">
      <alignment horizontal="left" vertical="top"/>
    </xf>
    <xf numFmtId="0" fontId="7" fillId="0" borderId="32" xfId="9" applyFont="1" applyBorder="1" applyAlignment="1">
      <alignment horizontal="center" vertical="top" wrapText="1"/>
    </xf>
    <xf numFmtId="0" fontId="7" fillId="0" borderId="8" xfId="9" applyFont="1" applyBorder="1" applyAlignment="1">
      <alignment vertical="top" wrapText="1"/>
    </xf>
    <xf numFmtId="0" fontId="20" fillId="4" borderId="34" xfId="9" applyFont="1" applyFill="1" applyBorder="1" applyAlignment="1">
      <alignment vertical="top"/>
    </xf>
    <xf numFmtId="0" fontId="10" fillId="4" borderId="23" xfId="9" applyFont="1" applyFill="1" applyBorder="1" applyAlignment="1">
      <alignment vertical="top"/>
    </xf>
    <xf numFmtId="0" fontId="10" fillId="4" borderId="35" xfId="9" applyFont="1" applyFill="1" applyBorder="1" applyAlignment="1">
      <alignment vertical="top"/>
    </xf>
    <xf numFmtId="49" fontId="22" fillId="8" borderId="30" xfId="9" applyNumberFormat="1" applyFont="1" applyFill="1" applyBorder="1" applyAlignment="1">
      <alignment horizontal="center" vertical="top"/>
    </xf>
    <xf numFmtId="0" fontId="7" fillId="8" borderId="69" xfId="9" applyFont="1" applyFill="1" applyBorder="1" applyAlignment="1">
      <alignment horizontal="left" vertical="top"/>
    </xf>
    <xf numFmtId="0" fontId="7" fillId="8" borderId="67" xfId="9" applyFont="1" applyFill="1" applyBorder="1" applyAlignment="1">
      <alignment horizontal="center" vertical="center" wrapText="1"/>
    </xf>
    <xf numFmtId="0" fontId="10" fillId="8" borderId="69" xfId="9" applyFont="1" applyFill="1" applyBorder="1" applyAlignment="1">
      <alignment vertical="top"/>
    </xf>
    <xf numFmtId="0" fontId="21" fillId="8" borderId="2" xfId="9" applyFont="1" applyFill="1" applyBorder="1" applyAlignment="1">
      <alignment horizontal="center" vertical="top"/>
    </xf>
    <xf numFmtId="0" fontId="21" fillId="8" borderId="3" xfId="9" applyFont="1" applyFill="1" applyBorder="1" applyAlignment="1">
      <alignment horizontal="center" vertical="top"/>
    </xf>
    <xf numFmtId="0" fontId="21" fillId="8" borderId="4" xfId="9" applyFont="1" applyFill="1" applyBorder="1" applyAlignment="1">
      <alignment horizontal="left" vertical="top" wrapText="1"/>
    </xf>
    <xf numFmtId="164" fontId="29" fillId="8" borderId="24" xfId="9" applyNumberFormat="1" applyFont="1" applyFill="1" applyBorder="1" applyAlignment="1">
      <alignment horizontal="center" vertical="top"/>
    </xf>
    <xf numFmtId="0" fontId="20" fillId="8" borderId="2" xfId="9" applyFont="1" applyFill="1" applyBorder="1" applyAlignment="1">
      <alignment horizontal="center" vertical="top" wrapText="1"/>
    </xf>
    <xf numFmtId="9" fontId="19" fillId="4" borderId="2" xfId="9" applyNumberFormat="1" applyFont="1" applyFill="1" applyBorder="1" applyAlignment="1">
      <alignment horizontal="center" vertical="top"/>
    </xf>
    <xf numFmtId="0" fontId="19" fillId="4" borderId="25" xfId="9" applyFont="1" applyFill="1" applyBorder="1" applyAlignment="1">
      <alignment horizontal="left" vertical="top"/>
    </xf>
    <xf numFmtId="164" fontId="20" fillId="11" borderId="24" xfId="9" applyNumberFormat="1" applyFont="1" applyFill="1" applyBorder="1" applyAlignment="1">
      <alignment horizontal="center" vertical="top"/>
    </xf>
    <xf numFmtId="9" fontId="19" fillId="4" borderId="15" xfId="9" applyNumberFormat="1" applyFont="1" applyFill="1" applyBorder="1" applyAlignment="1">
      <alignment horizontal="center" vertical="top"/>
    </xf>
    <xf numFmtId="0" fontId="19" fillId="4" borderId="57" xfId="9" applyFont="1" applyFill="1" applyBorder="1" applyAlignment="1">
      <alignment horizontal="left" vertical="top"/>
    </xf>
    <xf numFmtId="164" fontId="20" fillId="4" borderId="24" xfId="9" applyNumberFormat="1" applyFont="1" applyFill="1" applyBorder="1" applyAlignment="1">
      <alignment horizontal="center" vertical="top"/>
    </xf>
    <xf numFmtId="9" fontId="19" fillId="4" borderId="65" xfId="9" applyNumberFormat="1" applyFont="1" applyFill="1" applyBorder="1" applyAlignment="1">
      <alignment horizontal="center" vertical="top"/>
    </xf>
    <xf numFmtId="0" fontId="19" fillId="4" borderId="54" xfId="9" applyFont="1" applyFill="1" applyBorder="1" applyAlignment="1">
      <alignment horizontal="left" vertical="top"/>
    </xf>
    <xf numFmtId="0" fontId="7" fillId="4" borderId="28" xfId="9" applyFont="1" applyFill="1" applyBorder="1" applyAlignment="1">
      <alignment horizontal="left" vertical="top" wrapText="1"/>
    </xf>
    <xf numFmtId="164" fontId="20" fillId="4" borderId="4" xfId="9" applyNumberFormat="1" applyFont="1" applyFill="1" applyBorder="1" applyAlignment="1">
      <alignment horizontal="center" vertical="top"/>
    </xf>
    <xf numFmtId="0" fontId="19" fillId="4" borderId="5" xfId="9" applyFont="1" applyFill="1" applyBorder="1" applyAlignment="1">
      <alignment horizontal="center" vertical="top"/>
    </xf>
    <xf numFmtId="9" fontId="19" fillId="4" borderId="42" xfId="9" applyNumberFormat="1" applyFont="1" applyFill="1" applyBorder="1" applyAlignment="1">
      <alignment horizontal="center" vertical="top"/>
    </xf>
    <xf numFmtId="0" fontId="19" fillId="4" borderId="56" xfId="9" applyFont="1" applyFill="1" applyBorder="1" applyAlignment="1">
      <alignment horizontal="left" vertical="top"/>
    </xf>
    <xf numFmtId="0" fontId="7" fillId="4" borderId="45" xfId="9" applyFont="1" applyFill="1" applyBorder="1" applyAlignment="1">
      <alignment horizontal="left" vertical="top" wrapText="1"/>
    </xf>
    <xf numFmtId="164" fontId="20" fillId="11" borderId="4" xfId="9" applyNumberFormat="1" applyFont="1" applyFill="1" applyBorder="1" applyAlignment="1">
      <alignment horizontal="center" vertical="top"/>
    </xf>
    <xf numFmtId="9" fontId="19" fillId="4" borderId="60" xfId="9" applyNumberFormat="1" applyFont="1" applyFill="1" applyBorder="1" applyAlignment="1">
      <alignment horizontal="center" vertical="top"/>
    </xf>
    <xf numFmtId="0" fontId="7" fillId="4" borderId="64" xfId="9" applyFont="1" applyFill="1" applyBorder="1" applyAlignment="1">
      <alignment horizontal="left" vertical="top" wrapText="1"/>
    </xf>
    <xf numFmtId="0" fontId="7" fillId="4" borderId="40" xfId="9" applyFont="1" applyFill="1" applyBorder="1" applyAlignment="1">
      <alignment horizontal="center" vertical="top"/>
    </xf>
    <xf numFmtId="0" fontId="19" fillId="4" borderId="32" xfId="9" applyFont="1" applyFill="1" applyBorder="1" applyAlignment="1">
      <alignment horizontal="left" vertical="top"/>
    </xf>
    <xf numFmtId="0" fontId="7" fillId="4" borderId="33" xfId="9" applyFont="1" applyFill="1" applyBorder="1" applyAlignment="1">
      <alignment horizontal="left" vertical="top" wrapText="1"/>
    </xf>
    <xf numFmtId="164" fontId="20" fillId="4" borderId="12" xfId="9" applyNumberFormat="1" applyFont="1" applyFill="1" applyBorder="1" applyAlignment="1">
      <alignment horizontal="center" vertical="top"/>
    </xf>
    <xf numFmtId="9" fontId="7" fillId="4" borderId="42" xfId="9" applyNumberFormat="1" applyFont="1" applyFill="1" applyBorder="1" applyAlignment="1">
      <alignment horizontal="center" vertical="top"/>
    </xf>
    <xf numFmtId="9" fontId="7" fillId="0" borderId="60" xfId="9" applyNumberFormat="1" applyFont="1" applyBorder="1" applyAlignment="1">
      <alignment horizontal="center" vertical="top"/>
    </xf>
    <xf numFmtId="0" fontId="19" fillId="0" borderId="57" xfId="9" applyFont="1" applyBorder="1" applyAlignment="1">
      <alignment horizontal="left" vertical="top"/>
    </xf>
    <xf numFmtId="0" fontId="7" fillId="0" borderId="64" xfId="9" applyFont="1" applyBorder="1" applyAlignment="1">
      <alignment horizontal="left" vertical="top" wrapText="1"/>
    </xf>
    <xf numFmtId="0" fontId="19" fillId="0" borderId="32" xfId="9" applyFont="1" applyBorder="1" applyAlignment="1">
      <alignment horizontal="left" vertical="top"/>
    </xf>
    <xf numFmtId="0" fontId="45" fillId="0" borderId="33" xfId="9" applyFont="1" applyBorder="1" applyAlignment="1">
      <alignment horizontal="left" vertical="top" wrapText="1"/>
    </xf>
    <xf numFmtId="9" fontId="7" fillId="0" borderId="42" xfId="9" applyNumberFormat="1" applyFont="1" applyBorder="1" applyAlignment="1">
      <alignment horizontal="center" vertical="top"/>
    </xf>
    <xf numFmtId="0" fontId="19" fillId="0" borderId="56" xfId="9" applyFont="1" applyBorder="1" applyAlignment="1">
      <alignment horizontal="left" vertical="top"/>
    </xf>
    <xf numFmtId="0" fontId="7" fillId="0" borderId="45" xfId="9" applyFont="1" applyBorder="1" applyAlignment="1">
      <alignment horizontal="left" vertical="top" wrapText="1"/>
    </xf>
    <xf numFmtId="0" fontId="7" fillId="0" borderId="60" xfId="9" applyFont="1" applyBorder="1" applyAlignment="1">
      <alignment horizontal="center" vertical="top"/>
    </xf>
    <xf numFmtId="0" fontId="7" fillId="0" borderId="57" xfId="9" applyFont="1" applyBorder="1" applyAlignment="1">
      <alignment horizontal="left" vertical="top"/>
    </xf>
    <xf numFmtId="9" fontId="7" fillId="0" borderId="40" xfId="9" applyNumberFormat="1" applyFont="1" applyBorder="1" applyAlignment="1">
      <alignment horizontal="center" vertical="top"/>
    </xf>
    <xf numFmtId="0" fontId="7" fillId="0" borderId="33" xfId="9" applyFont="1" applyBorder="1" applyAlignment="1">
      <alignment horizontal="left" vertical="top" wrapText="1"/>
    </xf>
    <xf numFmtId="0" fontId="7" fillId="0" borderId="48" xfId="9" applyFont="1" applyBorder="1" applyAlignment="1">
      <alignment horizontal="center" vertical="top" wrapText="1"/>
    </xf>
    <xf numFmtId="164" fontId="7" fillId="0" borderId="49" xfId="9" applyNumberFormat="1" applyFont="1" applyBorder="1" applyAlignment="1">
      <alignment horizontal="left" vertical="center" wrapText="1"/>
    </xf>
    <xf numFmtId="164" fontId="7" fillId="0" borderId="44" xfId="9" applyNumberFormat="1" applyFont="1" applyBorder="1" applyAlignment="1">
      <alignment horizontal="left" vertical="center" wrapText="1"/>
    </xf>
    <xf numFmtId="9" fontId="7" fillId="0" borderId="36" xfId="9" applyNumberFormat="1" applyFont="1" applyBorder="1" applyAlignment="1">
      <alignment horizontal="center" vertical="top"/>
    </xf>
    <xf numFmtId="0" fontId="7" fillId="0" borderId="63" xfId="9" applyFont="1" applyBorder="1" applyAlignment="1">
      <alignment horizontal="left" vertical="top"/>
    </xf>
    <xf numFmtId="0" fontId="7" fillId="0" borderId="38" xfId="9" applyFont="1" applyBorder="1" applyAlignment="1">
      <alignment horizontal="left" vertical="top" wrapText="1"/>
    </xf>
    <xf numFmtId="164" fontId="20" fillId="11" borderId="9" xfId="9" applyNumberFormat="1" applyFont="1" applyFill="1" applyBorder="1" applyAlignment="1">
      <alignment horizontal="center" vertical="top"/>
    </xf>
    <xf numFmtId="0" fontId="20" fillId="11" borderId="30" xfId="9" applyFont="1" applyFill="1" applyBorder="1" applyAlignment="1">
      <alignment horizontal="center" vertical="top"/>
    </xf>
    <xf numFmtId="164" fontId="29" fillId="0" borderId="19" xfId="9" applyNumberFormat="1" applyFont="1" applyBorder="1" applyAlignment="1">
      <alignment horizontal="center" vertical="top"/>
    </xf>
    <xf numFmtId="0" fontId="21" fillId="0" borderId="13" xfId="9" applyFont="1" applyBorder="1" applyAlignment="1">
      <alignment horizontal="center" vertical="top"/>
    </xf>
    <xf numFmtId="0" fontId="7" fillId="0" borderId="60" xfId="9" applyFont="1" applyBorder="1" applyAlignment="1">
      <alignment horizontal="center" vertical="top" wrapText="1"/>
    </xf>
    <xf numFmtId="164" fontId="7" fillId="0" borderId="62" xfId="9" applyNumberFormat="1" applyFont="1" applyBorder="1" applyAlignment="1">
      <alignment horizontal="left" vertical="center" wrapText="1"/>
    </xf>
    <xf numFmtId="164" fontId="7" fillId="0" borderId="64" xfId="9" applyNumberFormat="1" applyFont="1" applyBorder="1" applyAlignment="1">
      <alignment horizontal="left" vertical="center" wrapText="1"/>
    </xf>
    <xf numFmtId="0" fontId="20" fillId="11" borderId="24" xfId="9" applyFont="1" applyFill="1" applyBorder="1" applyAlignment="1">
      <alignment horizontal="center" vertical="top"/>
    </xf>
    <xf numFmtId="0" fontId="19" fillId="4" borderId="9" xfId="9" applyFont="1" applyFill="1" applyBorder="1" applyAlignment="1">
      <alignment horizontal="center" vertical="top"/>
    </xf>
    <xf numFmtId="0" fontId="42" fillId="0" borderId="0" xfId="9" applyFont="1" applyAlignment="1">
      <alignment horizontal="right"/>
    </xf>
    <xf numFmtId="0" fontId="21" fillId="0" borderId="65" xfId="9" applyFont="1" applyBorder="1" applyAlignment="1">
      <alignment horizontal="center" vertical="top"/>
    </xf>
    <xf numFmtId="0" fontId="21" fillId="0" borderId="27" xfId="9" applyFont="1" applyBorder="1" applyAlignment="1">
      <alignment horizontal="left" vertical="top"/>
    </xf>
    <xf numFmtId="0" fontId="21" fillId="0" borderId="28" xfId="9" applyFont="1" applyBorder="1" applyAlignment="1">
      <alignment horizontal="left" vertical="top" wrapText="1"/>
    </xf>
    <xf numFmtId="0" fontId="5" fillId="0" borderId="20" xfId="9" applyBorder="1"/>
    <xf numFmtId="0" fontId="5" fillId="0" borderId="54" xfId="9" applyBorder="1"/>
    <xf numFmtId="0" fontId="5" fillId="0" borderId="28" xfId="9" applyBorder="1"/>
    <xf numFmtId="164" fontId="29" fillId="12" borderId="1" xfId="9" applyNumberFormat="1" applyFont="1" applyFill="1" applyBorder="1" applyAlignment="1">
      <alignment horizontal="center" vertical="top"/>
    </xf>
    <xf numFmtId="0" fontId="24" fillId="12" borderId="24" xfId="9" applyFont="1" applyFill="1" applyBorder="1" applyAlignment="1">
      <alignment vertical="top" wrapText="1"/>
    </xf>
    <xf numFmtId="0" fontId="5" fillId="0" borderId="18" xfId="9" applyBorder="1"/>
    <xf numFmtId="0" fontId="5" fillId="0" borderId="52" xfId="9" applyBorder="1"/>
    <xf numFmtId="0" fontId="5" fillId="0" borderId="53" xfId="9" applyBorder="1"/>
    <xf numFmtId="164" fontId="21" fillId="12" borderId="31" xfId="9" applyNumberFormat="1" applyFont="1" applyFill="1" applyBorder="1" applyAlignment="1">
      <alignment horizontal="center" vertical="top"/>
    </xf>
    <xf numFmtId="0" fontId="21" fillId="12" borderId="31" xfId="9" applyFont="1" applyFill="1" applyBorder="1" applyAlignment="1">
      <alignment horizontal="center" vertical="top"/>
    </xf>
    <xf numFmtId="0" fontId="5" fillId="0" borderId="38" xfId="9" applyBorder="1"/>
    <xf numFmtId="164" fontId="19" fillId="12" borderId="14" xfId="9" applyNumberFormat="1" applyFont="1" applyFill="1" applyBorder="1" applyAlignment="1">
      <alignment horizontal="center" vertical="top"/>
    </xf>
    <xf numFmtId="0" fontId="19" fillId="12" borderId="14" xfId="9" applyFont="1" applyFill="1" applyBorder="1" applyAlignment="1">
      <alignment horizontal="center" vertical="top"/>
    </xf>
    <xf numFmtId="0" fontId="19" fillId="0" borderId="6" xfId="9" applyFont="1" applyBorder="1" applyAlignment="1">
      <alignment horizontal="center" vertical="top" wrapText="1"/>
    </xf>
    <xf numFmtId="0" fontId="19" fillId="0" borderId="32" xfId="9" applyFont="1" applyBorder="1" applyAlignment="1">
      <alignment horizontal="center" vertical="center" wrapText="1"/>
    </xf>
    <xf numFmtId="164" fontId="19" fillId="0" borderId="33" xfId="9" applyNumberFormat="1" applyFont="1" applyBorder="1" applyAlignment="1">
      <alignment horizontal="left" vertical="center" wrapText="1"/>
    </xf>
    <xf numFmtId="164" fontId="19" fillId="12" borderId="29" xfId="9" applyNumberFormat="1" applyFont="1" applyFill="1" applyBorder="1" applyAlignment="1">
      <alignment horizontal="center" vertical="top"/>
    </xf>
    <xf numFmtId="0" fontId="19" fillId="12" borderId="29" xfId="9" applyFont="1" applyFill="1" applyBorder="1" applyAlignment="1">
      <alignment horizontal="center" vertical="top"/>
    </xf>
    <xf numFmtId="9" fontId="19" fillId="4" borderId="18" xfId="9" applyNumberFormat="1" applyFont="1" applyFill="1" applyBorder="1" applyAlignment="1">
      <alignment horizontal="center" vertical="top"/>
    </xf>
    <xf numFmtId="0" fontId="19" fillId="4" borderId="52" xfId="9" applyFont="1" applyFill="1" applyBorder="1" applyAlignment="1">
      <alignment horizontal="center" vertical="center"/>
    </xf>
    <xf numFmtId="0" fontId="19" fillId="4" borderId="53" xfId="9" applyFont="1" applyFill="1" applyBorder="1" applyAlignment="1">
      <alignment horizontal="left" vertical="top"/>
    </xf>
    <xf numFmtId="0" fontId="19" fillId="13" borderId="18" xfId="9" applyFont="1" applyFill="1" applyBorder="1" applyAlignment="1">
      <alignment vertical="top" wrapText="1"/>
    </xf>
    <xf numFmtId="0" fontId="19" fillId="0" borderId="29" xfId="9" applyFont="1" applyBorder="1" applyAlignment="1">
      <alignment horizontal="center" vertical="top"/>
    </xf>
    <xf numFmtId="0" fontId="19" fillId="4" borderId="62" xfId="9" applyFont="1" applyFill="1" applyBorder="1" applyAlignment="1">
      <alignment horizontal="center" vertical="center"/>
    </xf>
    <xf numFmtId="0" fontId="19" fillId="4" borderId="64" xfId="9" applyFont="1" applyFill="1" applyBorder="1" applyAlignment="1">
      <alignment horizontal="left" vertical="top"/>
    </xf>
    <xf numFmtId="164" fontId="20" fillId="12" borderId="1" xfId="9" applyNumberFormat="1" applyFont="1" applyFill="1" applyBorder="1" applyAlignment="1">
      <alignment horizontal="center" vertical="top"/>
    </xf>
    <xf numFmtId="0" fontId="19" fillId="4" borderId="40" xfId="9" applyFont="1" applyFill="1" applyBorder="1" applyAlignment="1">
      <alignment horizontal="center" vertical="top" wrapText="1"/>
    </xf>
    <xf numFmtId="0" fontId="19" fillId="4" borderId="32" xfId="9" applyFont="1" applyFill="1" applyBorder="1" applyAlignment="1">
      <alignment horizontal="center" vertical="center" wrapText="1"/>
    </xf>
    <xf numFmtId="0" fontId="7" fillId="4" borderId="8" xfId="9" applyFont="1" applyFill="1" applyBorder="1" applyAlignment="1">
      <alignment vertical="top" wrapText="1"/>
    </xf>
    <xf numFmtId="9" fontId="21" fillId="4" borderId="51" xfId="9" applyNumberFormat="1" applyFont="1" applyFill="1" applyBorder="1" applyAlignment="1">
      <alignment horizontal="center" vertical="top"/>
    </xf>
    <xf numFmtId="0" fontId="21" fillId="4" borderId="25" xfId="9" applyFont="1" applyFill="1" applyBorder="1" applyAlignment="1">
      <alignment horizontal="center" vertical="center"/>
    </xf>
    <xf numFmtId="0" fontId="21" fillId="4" borderId="19" xfId="9" applyFont="1" applyFill="1" applyBorder="1" applyAlignment="1">
      <alignment horizontal="left" vertical="top"/>
    </xf>
    <xf numFmtId="9" fontId="21" fillId="4" borderId="65" xfId="9" applyNumberFormat="1" applyFont="1" applyFill="1" applyBorder="1" applyAlignment="1">
      <alignment horizontal="center" vertical="top"/>
    </xf>
    <xf numFmtId="0" fontId="21" fillId="4" borderId="27" xfId="9" applyFont="1" applyFill="1" applyBorder="1" applyAlignment="1">
      <alignment horizontal="center" vertical="center"/>
    </xf>
    <xf numFmtId="0" fontId="21" fillId="4" borderId="22" xfId="9" applyFont="1" applyFill="1" applyBorder="1" applyAlignment="1">
      <alignment horizontal="left" vertical="top"/>
    </xf>
    <xf numFmtId="0" fontId="19" fillId="0" borderId="8" xfId="9" applyFont="1" applyBorder="1" applyAlignment="1">
      <alignment horizontal="center" vertical="top"/>
    </xf>
    <xf numFmtId="0" fontId="7" fillId="13" borderId="13" xfId="9" applyFont="1" applyFill="1" applyBorder="1" applyAlignment="1">
      <alignment vertical="top" wrapText="1"/>
    </xf>
    <xf numFmtId="9" fontId="21" fillId="4" borderId="60" xfId="9" applyNumberFormat="1" applyFont="1" applyFill="1" applyBorder="1" applyAlignment="1">
      <alignment horizontal="center" vertical="top"/>
    </xf>
    <xf numFmtId="0" fontId="21" fillId="4" borderId="62" xfId="9" applyFont="1" applyFill="1" applyBorder="1" applyAlignment="1">
      <alignment horizontal="center" vertical="center"/>
    </xf>
    <xf numFmtId="0" fontId="21" fillId="4" borderId="64" xfId="9" applyFont="1" applyFill="1" applyBorder="1" applyAlignment="1">
      <alignment horizontal="left" vertical="top"/>
    </xf>
    <xf numFmtId="0" fontId="19" fillId="4" borderId="40" xfId="9" applyFont="1" applyFill="1" applyBorder="1" applyAlignment="1">
      <alignment horizontal="center" vertical="top"/>
    </xf>
    <xf numFmtId="0" fontId="7" fillId="4" borderId="23" xfId="9" applyFont="1" applyFill="1" applyBorder="1" applyAlignment="1">
      <alignment vertical="top" wrapText="1"/>
    </xf>
    <xf numFmtId="0" fontId="19" fillId="12" borderId="8" xfId="9" applyFont="1" applyFill="1" applyBorder="1" applyAlignment="1">
      <alignment horizontal="center" vertical="top"/>
    </xf>
    <xf numFmtId="0" fontId="19" fillId="4" borderId="46" xfId="9" applyFont="1" applyFill="1" applyBorder="1" applyAlignment="1">
      <alignment horizontal="center" vertical="top"/>
    </xf>
    <xf numFmtId="0" fontId="19" fillId="4" borderId="56" xfId="9" applyFont="1" applyFill="1" applyBorder="1" applyAlignment="1">
      <alignment horizontal="center" vertical="center"/>
    </xf>
    <xf numFmtId="0" fontId="19" fillId="4" borderId="45" xfId="9" applyFont="1" applyFill="1" applyBorder="1" applyAlignment="1">
      <alignment horizontal="left" vertical="top" wrapText="1"/>
    </xf>
    <xf numFmtId="164" fontId="10" fillId="0" borderId="1" xfId="9" applyNumberFormat="1" applyFont="1" applyBorder="1" applyAlignment="1">
      <alignment horizontal="center" vertical="top"/>
    </xf>
    <xf numFmtId="0" fontId="7" fillId="4" borderId="12" xfId="9" applyFont="1" applyFill="1" applyBorder="1" applyAlignment="1">
      <alignment horizontal="center" vertical="top"/>
    </xf>
    <xf numFmtId="0" fontId="7" fillId="13" borderId="30" xfId="9" applyFont="1" applyFill="1" applyBorder="1" applyAlignment="1">
      <alignment vertical="top"/>
    </xf>
    <xf numFmtId="0" fontId="5" fillId="4" borderId="78" xfId="9" applyFill="1" applyBorder="1" applyAlignment="1">
      <alignment horizontal="center" vertical="top" wrapText="1"/>
    </xf>
    <xf numFmtId="49" fontId="10" fillId="13" borderId="30" xfId="9" applyNumberFormat="1" applyFont="1" applyFill="1" applyBorder="1" applyAlignment="1">
      <alignment vertical="top"/>
    </xf>
    <xf numFmtId="49" fontId="10" fillId="12" borderId="30" xfId="9" applyNumberFormat="1" applyFont="1" applyFill="1" applyBorder="1" applyAlignment="1">
      <alignment vertical="top" wrapText="1"/>
    </xf>
    <xf numFmtId="0" fontId="19" fillId="4" borderId="32" xfId="9" applyFont="1" applyFill="1" applyBorder="1" applyAlignment="1">
      <alignment horizontal="center" vertical="center"/>
    </xf>
    <xf numFmtId="0" fontId="19" fillId="4" borderId="33" xfId="9" applyFont="1" applyFill="1" applyBorder="1" applyAlignment="1">
      <alignment horizontal="left" vertical="top" wrapText="1"/>
    </xf>
    <xf numFmtId="0" fontId="7" fillId="4" borderId="8" xfId="9" applyFont="1" applyFill="1" applyBorder="1" applyAlignment="1">
      <alignment horizontal="center" vertical="top"/>
    </xf>
    <xf numFmtId="0" fontId="7" fillId="13" borderId="9" xfId="9" applyFont="1" applyFill="1" applyBorder="1" applyAlignment="1">
      <alignment vertical="top"/>
    </xf>
    <xf numFmtId="0" fontId="5" fillId="4" borderId="9" xfId="9" applyFill="1" applyBorder="1" applyAlignment="1">
      <alignment horizontal="center" vertical="top" wrapText="1"/>
    </xf>
    <xf numFmtId="0" fontId="19" fillId="4" borderId="51" xfId="9" applyFont="1" applyFill="1" applyBorder="1" applyAlignment="1">
      <alignment horizontal="center" vertical="top"/>
    </xf>
    <xf numFmtId="0" fontId="19" fillId="4" borderId="53" xfId="9" applyFont="1" applyFill="1" applyBorder="1" applyAlignment="1">
      <alignment horizontal="left" vertical="top" wrapText="1"/>
    </xf>
    <xf numFmtId="164" fontId="10" fillId="4" borderId="13" xfId="9" applyNumberFormat="1" applyFont="1" applyFill="1" applyBorder="1" applyAlignment="1">
      <alignment horizontal="center" vertical="top"/>
    </xf>
    <xf numFmtId="0" fontId="7" fillId="4" borderId="19" xfId="9" applyFont="1" applyFill="1" applyBorder="1" applyAlignment="1">
      <alignment horizontal="center" vertical="top"/>
    </xf>
    <xf numFmtId="0" fontId="19" fillId="4" borderId="66" xfId="9" applyFont="1" applyFill="1" applyBorder="1" applyAlignment="1">
      <alignment horizontal="center" vertical="top"/>
    </xf>
    <xf numFmtId="0" fontId="19" fillId="4" borderId="69" xfId="9" applyFont="1" applyFill="1" applyBorder="1" applyAlignment="1">
      <alignment horizontal="center" vertical="center"/>
    </xf>
    <xf numFmtId="0" fontId="19" fillId="4" borderId="67" xfId="9" applyFont="1" applyFill="1" applyBorder="1" applyAlignment="1">
      <alignment horizontal="left" vertical="top" wrapText="1"/>
    </xf>
    <xf numFmtId="164" fontId="10" fillId="4" borderId="9" xfId="9" applyNumberFormat="1" applyFont="1" applyFill="1" applyBorder="1" applyAlignment="1">
      <alignment horizontal="center" vertical="top"/>
    </xf>
    <xf numFmtId="0" fontId="7" fillId="13" borderId="9" xfId="9" applyFont="1" applyFill="1" applyBorder="1" applyAlignment="1">
      <alignment vertical="top" wrapText="1"/>
    </xf>
    <xf numFmtId="0" fontId="19" fillId="4" borderId="63" xfId="9" applyFont="1" applyFill="1" applyBorder="1" applyAlignment="1">
      <alignment horizontal="center" vertical="center"/>
    </xf>
    <xf numFmtId="0" fontId="19" fillId="4" borderId="38" xfId="9" applyFont="1" applyFill="1" applyBorder="1" applyAlignment="1">
      <alignment horizontal="left" vertical="top" wrapText="1"/>
    </xf>
    <xf numFmtId="164" fontId="10" fillId="4" borderId="31" xfId="9" applyNumberFormat="1" applyFont="1" applyFill="1" applyBorder="1" applyAlignment="1">
      <alignment horizontal="center" vertical="top"/>
    </xf>
    <xf numFmtId="0" fontId="7" fillId="4" borderId="35" xfId="9" applyFont="1" applyFill="1" applyBorder="1" applyAlignment="1">
      <alignment horizontal="center" vertical="top"/>
    </xf>
    <xf numFmtId="0" fontId="19" fillId="4" borderId="65" xfId="9" applyFont="1" applyFill="1" applyBorder="1" applyAlignment="1">
      <alignment horizontal="center" vertical="top"/>
    </xf>
    <xf numFmtId="0" fontId="19" fillId="4" borderId="57" xfId="9" applyFont="1" applyFill="1" applyBorder="1" applyAlignment="1">
      <alignment horizontal="center" vertical="center"/>
    </xf>
    <xf numFmtId="0" fontId="19" fillId="4" borderId="64" xfId="9" applyFont="1" applyFill="1" applyBorder="1" applyAlignment="1">
      <alignment horizontal="left" vertical="top" wrapText="1"/>
    </xf>
    <xf numFmtId="164" fontId="10" fillId="4" borderId="29" xfId="9" applyNumberFormat="1" applyFont="1" applyFill="1" applyBorder="1" applyAlignment="1">
      <alignment horizontal="center" vertical="top"/>
    </xf>
    <xf numFmtId="0" fontId="19" fillId="4" borderId="60" xfId="9" applyFont="1" applyFill="1" applyBorder="1" applyAlignment="1">
      <alignment horizontal="center" vertical="top"/>
    </xf>
    <xf numFmtId="0" fontId="19" fillId="4" borderId="37" xfId="9" applyFont="1" applyFill="1" applyBorder="1" applyAlignment="1">
      <alignment horizontal="center" vertical="center"/>
    </xf>
    <xf numFmtId="0" fontId="7" fillId="4" borderId="38" xfId="9" applyFont="1" applyFill="1" applyBorder="1" applyAlignment="1">
      <alignment horizontal="left" vertical="top" wrapText="1"/>
    </xf>
    <xf numFmtId="0" fontId="10" fillId="12" borderId="1" xfId="9" applyFont="1" applyFill="1" applyBorder="1" applyAlignment="1">
      <alignment horizontal="center" vertical="top"/>
    </xf>
    <xf numFmtId="49" fontId="7" fillId="4" borderId="3" xfId="9" applyNumberFormat="1" applyFont="1" applyFill="1" applyBorder="1" applyAlignment="1">
      <alignment horizontal="center" vertical="top"/>
    </xf>
    <xf numFmtId="0" fontId="5" fillId="12" borderId="24" xfId="9" applyFill="1" applyBorder="1" applyAlignment="1">
      <alignment horizontal="center" vertical="top" wrapText="1"/>
    </xf>
    <xf numFmtId="0" fontId="19" fillId="0" borderId="60" xfId="9" applyFont="1" applyBorder="1" applyAlignment="1">
      <alignment horizontal="center" vertical="top"/>
    </xf>
    <xf numFmtId="0" fontId="19" fillId="0" borderId="62" xfId="9" applyFont="1" applyBorder="1" applyAlignment="1">
      <alignment horizontal="center" vertical="center" wrapText="1"/>
    </xf>
    <xf numFmtId="164" fontId="7" fillId="12" borderId="14" xfId="9" applyNumberFormat="1" applyFont="1" applyFill="1" applyBorder="1" applyAlignment="1">
      <alignment horizontal="center" vertical="top"/>
    </xf>
    <xf numFmtId="0" fontId="7" fillId="12" borderId="14" xfId="9" applyFont="1" applyFill="1" applyBorder="1" applyAlignment="1">
      <alignment horizontal="center" vertical="top"/>
    </xf>
    <xf numFmtId="49" fontId="7" fillId="4" borderId="19" xfId="9" applyNumberFormat="1" applyFont="1" applyFill="1" applyBorder="1" applyAlignment="1">
      <alignment horizontal="center" vertical="top"/>
    </xf>
    <xf numFmtId="49" fontId="10" fillId="12" borderId="13" xfId="9" applyNumberFormat="1" applyFont="1" applyFill="1" applyBorder="1" applyAlignment="1">
      <alignment horizontal="center" vertical="top" wrapText="1"/>
    </xf>
    <xf numFmtId="0" fontId="19" fillId="0" borderId="65" xfId="9" applyFont="1" applyBorder="1" applyAlignment="1">
      <alignment horizontal="center" vertical="top"/>
    </xf>
    <xf numFmtId="0" fontId="19" fillId="0" borderId="54" xfId="9" applyFont="1" applyBorder="1" applyAlignment="1">
      <alignment horizontal="center" vertical="center" wrapText="1"/>
    </xf>
    <xf numFmtId="0" fontId="7" fillId="0" borderId="28" xfId="9" applyFont="1" applyBorder="1" applyAlignment="1">
      <alignment horizontal="left" vertical="top" wrapText="1"/>
    </xf>
    <xf numFmtId="0" fontId="19" fillId="0" borderId="57" xfId="9" applyFont="1" applyBorder="1" applyAlignment="1">
      <alignment horizontal="center" vertical="center" wrapText="1"/>
    </xf>
    <xf numFmtId="0" fontId="7" fillId="0" borderId="17" xfId="9" applyFont="1" applyBorder="1" applyAlignment="1">
      <alignment wrapText="1"/>
    </xf>
    <xf numFmtId="0" fontId="7" fillId="0" borderId="18" xfId="13" applyFont="1" applyBorder="1" applyAlignment="1">
      <alignment vertical="top" wrapText="1"/>
    </xf>
    <xf numFmtId="0" fontId="19" fillId="0" borderId="40" xfId="9" applyFont="1" applyBorder="1" applyAlignment="1">
      <alignment horizontal="center" vertical="top"/>
    </xf>
    <xf numFmtId="0" fontId="19" fillId="0" borderId="41" xfId="9" applyFont="1" applyBorder="1" applyAlignment="1">
      <alignment horizontal="center" vertical="top" wrapText="1"/>
    </xf>
    <xf numFmtId="0" fontId="7" fillId="12" borderId="29" xfId="9" applyFont="1" applyFill="1" applyBorder="1" applyAlignment="1">
      <alignment horizontal="center" vertical="top"/>
    </xf>
    <xf numFmtId="0" fontId="7" fillId="0" borderId="29" xfId="13" applyFont="1" applyBorder="1" applyAlignment="1">
      <alignment vertical="top" wrapText="1"/>
    </xf>
    <xf numFmtId="49" fontId="10" fillId="12" borderId="30" xfId="9" applyNumberFormat="1" applyFont="1" applyFill="1" applyBorder="1" applyAlignment="1">
      <alignment horizontal="center" vertical="top" wrapText="1"/>
    </xf>
    <xf numFmtId="0" fontId="64" fillId="4" borderId="66" xfId="9" applyFont="1" applyFill="1" applyBorder="1" applyAlignment="1">
      <alignment horizontal="center" vertical="top"/>
    </xf>
    <xf numFmtId="0" fontId="7" fillId="0" borderId="69" xfId="9" applyFont="1" applyBorder="1" applyAlignment="1">
      <alignment horizontal="center" vertical="top" wrapText="1"/>
    </xf>
    <xf numFmtId="0" fontId="7" fillId="0" borderId="12" xfId="9" applyFont="1" applyBorder="1" applyAlignment="1">
      <alignment vertical="top" wrapText="1"/>
    </xf>
    <xf numFmtId="0" fontId="20" fillId="8" borderId="67" xfId="9" applyFont="1" applyFill="1" applyBorder="1" applyAlignment="1">
      <alignment vertical="top"/>
    </xf>
    <xf numFmtId="0" fontId="10" fillId="8" borderId="12" xfId="9" applyFont="1" applyFill="1" applyBorder="1" applyAlignment="1">
      <alignment vertical="top"/>
    </xf>
    <xf numFmtId="0" fontId="19" fillId="0" borderId="46" xfId="9" applyFont="1" applyBorder="1" applyAlignment="1">
      <alignment horizontal="center" vertical="top"/>
    </xf>
    <xf numFmtId="0" fontId="30" fillId="0" borderId="25" xfId="9" applyFont="1" applyBorder="1" applyAlignment="1">
      <alignment horizontal="center" vertical="center" wrapText="1"/>
    </xf>
    <xf numFmtId="0" fontId="7" fillId="0" borderId="26" xfId="9" applyFont="1" applyBorder="1" applyAlignment="1">
      <alignment vertical="center" wrapText="1"/>
    </xf>
    <xf numFmtId="0" fontId="7" fillId="0" borderId="46" xfId="9" applyFont="1" applyBorder="1" applyAlignment="1">
      <alignment horizontal="center" vertical="top"/>
    </xf>
    <xf numFmtId="0" fontId="7" fillId="0" borderId="25" xfId="9" applyFont="1" applyBorder="1" applyAlignment="1">
      <alignment horizontal="center" vertical="center" wrapText="1"/>
    </xf>
    <xf numFmtId="0" fontId="7" fillId="0" borderId="66" xfId="9" applyFont="1" applyBorder="1" applyAlignment="1">
      <alignment horizontal="center" vertical="top"/>
    </xf>
    <xf numFmtId="0" fontId="30" fillId="0" borderId="69" xfId="9" applyFont="1" applyBorder="1" applyAlignment="1">
      <alignment horizontal="center" vertical="center" wrapText="1"/>
    </xf>
    <xf numFmtId="0" fontId="7" fillId="0" borderId="68" xfId="9" applyFont="1" applyBorder="1" applyAlignment="1">
      <alignment vertical="center" wrapText="1"/>
    </xf>
    <xf numFmtId="0" fontId="10" fillId="10" borderId="10" xfId="9" applyFont="1" applyFill="1" applyBorder="1" applyAlignment="1">
      <alignment vertical="top"/>
    </xf>
    <xf numFmtId="0" fontId="10" fillId="10" borderId="11" xfId="9" applyFont="1" applyFill="1" applyBorder="1" applyAlignment="1">
      <alignment vertical="top"/>
    </xf>
    <xf numFmtId="0" fontId="10" fillId="10" borderId="12" xfId="9" applyFont="1" applyFill="1" applyBorder="1" applyAlignment="1">
      <alignment vertical="top"/>
    </xf>
    <xf numFmtId="49" fontId="22" fillId="10" borderId="12" xfId="9" applyNumberFormat="1" applyFont="1" applyFill="1" applyBorder="1" applyAlignment="1">
      <alignment horizontal="center" vertical="top"/>
    </xf>
    <xf numFmtId="0" fontId="10" fillId="10" borderId="10" xfId="9" applyFont="1" applyFill="1" applyBorder="1" applyAlignment="1">
      <alignment horizontal="left" vertical="top" wrapText="1"/>
    </xf>
    <xf numFmtId="0" fontId="10" fillId="10" borderId="11" xfId="9" applyFont="1" applyFill="1" applyBorder="1" applyAlignment="1">
      <alignment horizontal="left" vertical="top" wrapText="1"/>
    </xf>
    <xf numFmtId="0" fontId="10" fillId="10" borderId="12" xfId="9" applyFont="1" applyFill="1" applyBorder="1" applyAlignment="1">
      <alignment horizontal="left" vertical="top" wrapText="1"/>
    </xf>
    <xf numFmtId="164" fontId="20" fillId="10" borderId="9" xfId="9" applyNumberFormat="1" applyFont="1" applyFill="1" applyBorder="1" applyAlignment="1">
      <alignment horizontal="center" vertical="top" wrapText="1"/>
    </xf>
    <xf numFmtId="0" fontId="21" fillId="8" borderId="10" xfId="9" applyFont="1" applyFill="1" applyBorder="1" applyAlignment="1">
      <alignment horizontal="center" vertical="top"/>
    </xf>
    <xf numFmtId="0" fontId="21" fillId="8" borderId="11" xfId="9" applyFont="1" applyFill="1" applyBorder="1" applyAlignment="1">
      <alignment horizontal="center" vertical="top"/>
    </xf>
    <xf numFmtId="0" fontId="21" fillId="8" borderId="12" xfId="9" applyFont="1" applyFill="1" applyBorder="1" applyAlignment="1">
      <alignment horizontal="center" vertical="top"/>
    </xf>
    <xf numFmtId="164" fontId="20" fillId="8" borderId="9" xfId="9" applyNumberFormat="1" applyFont="1" applyFill="1" applyBorder="1" applyAlignment="1">
      <alignment horizontal="center" vertical="top"/>
    </xf>
    <xf numFmtId="0" fontId="20" fillId="8" borderId="9" xfId="9" applyFont="1" applyFill="1" applyBorder="1" applyAlignment="1">
      <alignment horizontal="center" vertical="top"/>
    </xf>
    <xf numFmtId="49" fontId="20" fillId="8" borderId="9" xfId="9" applyNumberFormat="1" applyFont="1" applyFill="1" applyBorder="1" applyAlignment="1">
      <alignment horizontal="center" vertical="top"/>
    </xf>
    <xf numFmtId="0" fontId="7" fillId="4" borderId="67" xfId="9" applyFont="1" applyFill="1" applyBorder="1" applyAlignment="1">
      <alignment horizontal="center" vertical="top" wrapText="1"/>
    </xf>
    <xf numFmtId="0" fontId="7" fillId="4" borderId="68" xfId="9" applyFont="1" applyFill="1" applyBorder="1" applyAlignment="1">
      <alignment horizontal="left" vertical="top" wrapText="1"/>
    </xf>
    <xf numFmtId="49" fontId="10" fillId="12" borderId="9" xfId="9" applyNumberFormat="1" applyFont="1" applyFill="1" applyBorder="1" applyAlignment="1">
      <alignment vertical="top"/>
    </xf>
    <xf numFmtId="49" fontId="22" fillId="9" borderId="4" xfId="9" applyNumberFormat="1" applyFont="1" applyFill="1" applyBorder="1" applyAlignment="1">
      <alignment horizontal="center" vertical="top"/>
    </xf>
    <xf numFmtId="0" fontId="7" fillId="4" borderId="62" xfId="9" applyFont="1" applyFill="1" applyBorder="1" applyAlignment="1">
      <alignment horizontal="center" vertical="center" wrapText="1"/>
    </xf>
    <xf numFmtId="49" fontId="7" fillId="4" borderId="5" xfId="9" applyNumberFormat="1" applyFont="1" applyFill="1" applyBorder="1" applyAlignment="1">
      <alignment horizontal="center" vertical="top"/>
    </xf>
    <xf numFmtId="0" fontId="19" fillId="4" borderId="40" xfId="9" applyFont="1" applyFill="1" applyBorder="1" applyAlignment="1">
      <alignment horizontal="center" vertical="center"/>
    </xf>
    <xf numFmtId="0" fontId="7" fillId="4" borderId="32" xfId="9" applyFont="1" applyFill="1" applyBorder="1" applyAlignment="1">
      <alignment horizontal="center" vertical="center" wrapText="1"/>
    </xf>
    <xf numFmtId="0" fontId="7" fillId="4" borderId="8" xfId="9" applyFont="1" applyFill="1" applyBorder="1" applyAlignment="1">
      <alignment wrapText="1"/>
    </xf>
    <xf numFmtId="0" fontId="7" fillId="13" borderId="24" xfId="9" applyFont="1" applyFill="1" applyBorder="1" applyAlignment="1">
      <alignment vertical="top" wrapText="1"/>
    </xf>
    <xf numFmtId="49" fontId="10" fillId="13" borderId="13" xfId="9" applyNumberFormat="1" applyFont="1" applyFill="1" applyBorder="1" applyAlignment="1">
      <alignment vertical="top"/>
    </xf>
    <xf numFmtId="49" fontId="10" fillId="12" borderId="24" xfId="9" applyNumberFormat="1" applyFont="1" applyFill="1" applyBorder="1" applyAlignment="1">
      <alignment vertical="top"/>
    </xf>
    <xf numFmtId="0" fontId="21" fillId="4" borderId="43" xfId="9" applyFont="1" applyFill="1" applyBorder="1" applyAlignment="1">
      <alignment horizontal="center" vertical="center"/>
    </xf>
    <xf numFmtId="0" fontId="21" fillId="4" borderId="45" xfId="9" applyFont="1" applyFill="1" applyBorder="1" applyAlignment="1">
      <alignment horizontal="left" vertical="top"/>
    </xf>
    <xf numFmtId="164" fontId="20" fillId="12" borderId="39" xfId="9" applyNumberFormat="1" applyFont="1" applyFill="1" applyBorder="1" applyAlignment="1">
      <alignment horizontal="center" vertical="top"/>
    </xf>
    <xf numFmtId="0" fontId="19" fillId="4" borderId="62" xfId="9" applyFont="1" applyFill="1" applyBorder="1" applyAlignment="1">
      <alignment horizontal="center" vertical="center" wrapText="1"/>
    </xf>
    <xf numFmtId="164" fontId="19" fillId="12" borderId="17" xfId="9" applyNumberFormat="1" applyFont="1" applyFill="1" applyBorder="1" applyAlignment="1">
      <alignment horizontal="center" vertical="top"/>
    </xf>
    <xf numFmtId="0" fontId="19" fillId="4" borderId="57" xfId="9" applyFont="1" applyFill="1" applyBorder="1" applyAlignment="1">
      <alignment horizontal="center" vertical="center" wrapText="1"/>
    </xf>
    <xf numFmtId="0" fontId="7" fillId="4" borderId="17" xfId="9" applyFont="1" applyFill="1" applyBorder="1" applyAlignment="1">
      <alignment wrapText="1"/>
    </xf>
    <xf numFmtId="164" fontId="19" fillId="12" borderId="22" xfId="9" applyNumberFormat="1" applyFont="1" applyFill="1" applyBorder="1" applyAlignment="1">
      <alignment horizontal="center" vertical="top"/>
    </xf>
    <xf numFmtId="0" fontId="19" fillId="4" borderId="41" xfId="9" applyFont="1" applyFill="1" applyBorder="1" applyAlignment="1">
      <alignment horizontal="center" vertical="top" wrapText="1"/>
    </xf>
    <xf numFmtId="164" fontId="19" fillId="12" borderId="8" xfId="9" applyNumberFormat="1" applyFont="1" applyFill="1" applyBorder="1" applyAlignment="1">
      <alignment horizontal="center" vertical="top"/>
    </xf>
    <xf numFmtId="1" fontId="19" fillId="4" borderId="42" xfId="9" applyNumberFormat="1" applyFont="1" applyFill="1" applyBorder="1" applyAlignment="1">
      <alignment horizontal="center" vertical="top"/>
    </xf>
    <xf numFmtId="0" fontId="7" fillId="4" borderId="56" xfId="9" applyFont="1" applyFill="1" applyBorder="1" applyAlignment="1">
      <alignment horizontal="center" vertical="center"/>
    </xf>
    <xf numFmtId="0" fontId="7" fillId="4" borderId="45" xfId="9" applyFont="1" applyFill="1" applyBorder="1" applyAlignment="1">
      <alignment horizontal="left" vertical="top"/>
    </xf>
    <xf numFmtId="164" fontId="20" fillId="4" borderId="79" xfId="9" applyNumberFormat="1" applyFont="1" applyFill="1" applyBorder="1" applyAlignment="1">
      <alignment horizontal="center" vertical="top"/>
    </xf>
    <xf numFmtId="49" fontId="7" fillId="4" borderId="24" xfId="9" applyNumberFormat="1" applyFont="1" applyFill="1" applyBorder="1" applyAlignment="1">
      <alignment vertical="top"/>
    </xf>
    <xf numFmtId="0" fontId="5" fillId="4" borderId="80" xfId="9" applyFill="1" applyBorder="1" applyAlignment="1">
      <alignment horizontal="center" vertical="top" wrapText="1"/>
    </xf>
    <xf numFmtId="49" fontId="10" fillId="13" borderId="24" xfId="9" applyNumberFormat="1" applyFont="1" applyFill="1" applyBorder="1" applyAlignment="1">
      <alignment vertical="top"/>
    </xf>
    <xf numFmtId="49" fontId="10" fillId="12" borderId="67" xfId="9" applyNumberFormat="1" applyFont="1" applyFill="1" applyBorder="1" applyAlignment="1">
      <alignment vertical="top" wrapText="1"/>
    </xf>
    <xf numFmtId="49" fontId="20" fillId="14" borderId="9" xfId="9" applyNumberFormat="1" applyFont="1" applyFill="1" applyBorder="1" applyAlignment="1">
      <alignment vertical="top"/>
    </xf>
    <xf numFmtId="49" fontId="22" fillId="9" borderId="12" xfId="9" applyNumberFormat="1" applyFont="1" applyFill="1" applyBorder="1" applyAlignment="1">
      <alignment vertical="top"/>
    </xf>
    <xf numFmtId="1" fontId="19" fillId="4" borderId="40" xfId="9" applyNumberFormat="1" applyFont="1" applyFill="1" applyBorder="1" applyAlignment="1">
      <alignment horizontal="center" vertical="top"/>
    </xf>
    <xf numFmtId="0" fontId="7" fillId="4" borderId="32" xfId="9" applyFont="1" applyFill="1" applyBorder="1" applyAlignment="1">
      <alignment horizontal="center" vertical="center"/>
    </xf>
    <xf numFmtId="0" fontId="7" fillId="4" borderId="33" xfId="9" applyFont="1" applyFill="1" applyBorder="1" applyAlignment="1">
      <alignment horizontal="left" vertical="top"/>
    </xf>
    <xf numFmtId="164" fontId="20" fillId="4" borderId="81" xfId="9" applyNumberFormat="1" applyFont="1" applyFill="1" applyBorder="1" applyAlignment="1">
      <alignment horizontal="center" vertical="top"/>
    </xf>
    <xf numFmtId="49" fontId="7" fillId="4" borderId="29" xfId="9" applyNumberFormat="1" applyFont="1" applyFill="1" applyBorder="1" applyAlignment="1">
      <alignment horizontal="center" vertical="top"/>
    </xf>
    <xf numFmtId="49" fontId="7" fillId="4" borderId="30" xfId="9" applyNumberFormat="1" applyFont="1" applyFill="1" applyBorder="1" applyAlignment="1">
      <alignment vertical="top"/>
    </xf>
    <xf numFmtId="49" fontId="10" fillId="12" borderId="52" xfId="9" applyNumberFormat="1" applyFont="1" applyFill="1" applyBorder="1" applyAlignment="1">
      <alignment vertical="top" wrapText="1"/>
    </xf>
    <xf numFmtId="49" fontId="20" fillId="14" borderId="5" xfId="9" applyNumberFormat="1" applyFont="1" applyFill="1" applyBorder="1" applyAlignment="1">
      <alignment vertical="top"/>
    </xf>
    <xf numFmtId="49" fontId="22" fillId="9" borderId="22" xfId="9" applyNumberFormat="1" applyFont="1" applyFill="1" applyBorder="1" applyAlignment="1">
      <alignment vertical="top"/>
    </xf>
    <xf numFmtId="1" fontId="19" fillId="4" borderId="66" xfId="9" applyNumberFormat="1" applyFont="1" applyFill="1" applyBorder="1" applyAlignment="1">
      <alignment horizontal="center" vertical="top"/>
    </xf>
    <xf numFmtId="0" fontId="7" fillId="4" borderId="69" xfId="9" applyFont="1" applyFill="1" applyBorder="1" applyAlignment="1">
      <alignment horizontal="center" vertical="center"/>
    </xf>
    <xf numFmtId="0" fontId="7" fillId="4" borderId="68" xfId="9" applyFont="1" applyFill="1" applyBorder="1" applyAlignment="1">
      <alignment horizontal="left" vertical="top"/>
    </xf>
    <xf numFmtId="0" fontId="5" fillId="0" borderId="9" xfId="9" applyBorder="1"/>
    <xf numFmtId="49" fontId="7" fillId="4" borderId="9" xfId="9" applyNumberFormat="1" applyFont="1" applyFill="1" applyBorder="1" applyAlignment="1">
      <alignment vertical="top"/>
    </xf>
    <xf numFmtId="0" fontId="5" fillId="4" borderId="81" xfId="9" applyFill="1" applyBorder="1" applyAlignment="1">
      <alignment horizontal="center" vertical="top" wrapText="1"/>
    </xf>
    <xf numFmtId="49" fontId="10" fillId="13" borderId="9" xfId="9" applyNumberFormat="1" applyFont="1" applyFill="1" applyBorder="1" applyAlignment="1">
      <alignment vertical="top"/>
    </xf>
    <xf numFmtId="0" fontId="45" fillId="4" borderId="46" xfId="9" applyFont="1" applyFill="1" applyBorder="1" applyAlignment="1">
      <alignment horizontal="center" vertical="top"/>
    </xf>
    <xf numFmtId="0" fontId="7" fillId="4" borderId="56" xfId="9" applyFont="1" applyFill="1" applyBorder="1" applyAlignment="1">
      <alignment horizontal="center" vertical="center" wrapText="1"/>
    </xf>
    <xf numFmtId="0" fontId="7" fillId="4" borderId="39" xfId="9" applyFont="1" applyFill="1" applyBorder="1" applyAlignment="1">
      <alignment vertical="top" wrapText="1"/>
    </xf>
    <xf numFmtId="49" fontId="10" fillId="12" borderId="47" xfId="9" applyNumberFormat="1" applyFont="1" applyFill="1" applyBorder="1" applyAlignment="1">
      <alignment vertical="top" wrapText="1"/>
    </xf>
    <xf numFmtId="0" fontId="7" fillId="0" borderId="65" xfId="9" applyFont="1" applyBorder="1" applyAlignment="1">
      <alignment horizontal="center" vertical="top"/>
    </xf>
    <xf numFmtId="0" fontId="7" fillId="4" borderId="54" xfId="9" applyFont="1" applyFill="1" applyBorder="1" applyAlignment="1">
      <alignment horizontal="center" vertical="top" wrapText="1"/>
    </xf>
    <xf numFmtId="164" fontId="20" fillId="4" borderId="73" xfId="9" applyNumberFormat="1" applyFont="1" applyFill="1" applyBorder="1" applyAlignment="1">
      <alignment horizontal="center" vertical="top"/>
    </xf>
    <xf numFmtId="49" fontId="7" fillId="4" borderId="13" xfId="9" applyNumberFormat="1" applyFont="1" applyFill="1" applyBorder="1" applyAlignment="1">
      <alignment vertical="top"/>
    </xf>
    <xf numFmtId="0" fontId="5" fillId="4" borderId="82" xfId="9" applyFill="1" applyBorder="1" applyAlignment="1">
      <alignment horizontal="center" vertical="top" wrapText="1"/>
    </xf>
    <xf numFmtId="49" fontId="10" fillId="12" borderId="49" xfId="9" applyNumberFormat="1" applyFont="1" applyFill="1" applyBorder="1" applyAlignment="1">
      <alignment vertical="top" wrapText="1"/>
    </xf>
    <xf numFmtId="9" fontId="21" fillId="4" borderId="15" xfId="9" applyNumberFormat="1" applyFont="1" applyFill="1" applyBorder="1" applyAlignment="1">
      <alignment horizontal="center" vertical="top"/>
    </xf>
    <xf numFmtId="0" fontId="21" fillId="4" borderId="57" xfId="9" applyFont="1" applyFill="1" applyBorder="1" applyAlignment="1">
      <alignment horizontal="center" vertical="center"/>
    </xf>
    <xf numFmtId="0" fontId="21" fillId="4" borderId="17" xfId="9" applyFont="1" applyFill="1" applyBorder="1" applyAlignment="1">
      <alignment horizontal="left" vertical="top"/>
    </xf>
    <xf numFmtId="164" fontId="20" fillId="12" borderId="70" xfId="9" applyNumberFormat="1" applyFont="1" applyFill="1" applyBorder="1" applyAlignment="1">
      <alignment horizontal="center" vertical="top"/>
    </xf>
    <xf numFmtId="0" fontId="20" fillId="12" borderId="31" xfId="9" applyFont="1" applyFill="1" applyBorder="1" applyAlignment="1">
      <alignment horizontal="center" vertical="top"/>
    </xf>
    <xf numFmtId="0" fontId="21" fillId="4" borderId="20" xfId="9" applyFont="1" applyFill="1" applyBorder="1" applyAlignment="1">
      <alignment horizontal="center" vertical="top"/>
    </xf>
    <xf numFmtId="0" fontId="19" fillId="0" borderId="6" xfId="9" applyFont="1" applyBorder="1" applyAlignment="1">
      <alignment horizontal="center" vertical="top"/>
    </xf>
    <xf numFmtId="0" fontId="19" fillId="0" borderId="32" xfId="9" applyFont="1" applyBorder="1" applyAlignment="1">
      <alignment horizontal="center" vertical="top" wrapText="1"/>
    </xf>
    <xf numFmtId="0" fontId="19" fillId="0" borderId="8" xfId="9" applyFont="1" applyBorder="1" applyAlignment="1">
      <alignment horizontal="left" vertical="top" wrapText="1"/>
    </xf>
    <xf numFmtId="0" fontId="19" fillId="4" borderId="58" xfId="9" applyFont="1" applyFill="1" applyBorder="1" applyAlignment="1">
      <alignment horizontal="center" vertical="center"/>
    </xf>
    <xf numFmtId="0" fontId="19" fillId="4" borderId="19" xfId="9" applyFont="1" applyFill="1" applyBorder="1" applyAlignment="1">
      <alignment horizontal="left" vertical="top"/>
    </xf>
    <xf numFmtId="164" fontId="20" fillId="11" borderId="19" xfId="9" applyNumberFormat="1" applyFont="1" applyFill="1" applyBorder="1" applyAlignment="1">
      <alignment horizontal="center" vertical="top"/>
    </xf>
    <xf numFmtId="0" fontId="10" fillId="13" borderId="18" xfId="9" applyFont="1" applyFill="1" applyBorder="1" applyAlignment="1">
      <alignment vertical="top" wrapText="1"/>
    </xf>
    <xf numFmtId="0" fontId="24" fillId="12" borderId="13" xfId="9" applyFont="1" applyFill="1" applyBorder="1" applyAlignment="1">
      <alignment horizontal="center" vertical="top" wrapText="1"/>
    </xf>
    <xf numFmtId="0" fontId="7" fillId="13" borderId="18" xfId="9" applyFont="1" applyFill="1" applyBorder="1" applyAlignment="1">
      <alignment vertical="top" wrapText="1"/>
    </xf>
    <xf numFmtId="49" fontId="20" fillId="12" borderId="13" xfId="9" applyNumberFormat="1" applyFont="1" applyFill="1" applyBorder="1" applyAlignment="1">
      <alignment horizontal="center" vertical="top"/>
    </xf>
    <xf numFmtId="0" fontId="19" fillId="4" borderId="17" xfId="9" applyFont="1" applyFill="1" applyBorder="1" applyAlignment="1">
      <alignment horizontal="left" vertical="top"/>
    </xf>
    <xf numFmtId="0" fontId="19" fillId="4" borderId="17" xfId="9" applyFont="1" applyFill="1" applyBorder="1" applyAlignment="1">
      <alignment wrapText="1"/>
    </xf>
    <xf numFmtId="0" fontId="19" fillId="0" borderId="25" xfId="9" applyFont="1" applyBorder="1" applyAlignment="1">
      <alignment horizontal="center" vertical="center" wrapText="1"/>
    </xf>
    <xf numFmtId="0" fontId="19" fillId="0" borderId="26" xfId="9" applyFont="1" applyBorder="1" applyAlignment="1">
      <alignment vertical="center" wrapText="1"/>
    </xf>
    <xf numFmtId="0" fontId="19" fillId="0" borderId="66" xfId="9" applyFont="1" applyBorder="1" applyAlignment="1">
      <alignment horizontal="center" vertical="top"/>
    </xf>
    <xf numFmtId="0" fontId="19" fillId="0" borderId="69" xfId="9" applyFont="1" applyBorder="1" applyAlignment="1">
      <alignment horizontal="center" vertical="center" wrapText="1"/>
    </xf>
    <xf numFmtId="0" fontId="19" fillId="0" borderId="68" xfId="9" applyFont="1" applyBorder="1" applyAlignment="1">
      <alignment vertical="center" wrapText="1"/>
    </xf>
    <xf numFmtId="0" fontId="20" fillId="8" borderId="10" xfId="9" applyFont="1" applyFill="1" applyBorder="1" applyAlignment="1">
      <alignment vertical="top"/>
    </xf>
    <xf numFmtId="0" fontId="20" fillId="8" borderId="11" xfId="9" applyFont="1" applyFill="1" applyBorder="1" applyAlignment="1">
      <alignment vertical="top"/>
    </xf>
    <xf numFmtId="0" fontId="20" fillId="0" borderId="23" xfId="9" applyFont="1" applyBorder="1" applyAlignment="1">
      <alignment horizontal="left" vertical="top"/>
    </xf>
    <xf numFmtId="0" fontId="31" fillId="0" borderId="23" xfId="9" applyFont="1" applyBorder="1" applyAlignment="1">
      <alignment horizontal="left" vertical="top"/>
    </xf>
    <xf numFmtId="0" fontId="16" fillId="0" borderId="23" xfId="9" applyFont="1" applyBorder="1" applyAlignment="1">
      <alignment horizontal="left" vertical="top"/>
    </xf>
    <xf numFmtId="0" fontId="31" fillId="0" borderId="35" xfId="9" applyFont="1" applyBorder="1" applyAlignment="1">
      <alignment vertical="top"/>
    </xf>
    <xf numFmtId="49" fontId="20" fillId="10" borderId="35" xfId="9" applyNumberFormat="1" applyFont="1" applyFill="1" applyBorder="1" applyAlignment="1">
      <alignment horizontal="center" vertical="top" wrapText="1"/>
    </xf>
    <xf numFmtId="0" fontId="20" fillId="9" borderId="34" xfId="9" applyFont="1" applyFill="1" applyBorder="1" applyAlignment="1">
      <alignment horizontal="left" vertical="top"/>
    </xf>
    <xf numFmtId="0" fontId="5" fillId="10" borderId="23" xfId="9" applyFill="1" applyBorder="1"/>
    <xf numFmtId="0" fontId="20" fillId="9" borderId="23" xfId="9" applyFont="1" applyFill="1" applyBorder="1" applyAlignment="1">
      <alignment horizontal="left" vertical="top"/>
    </xf>
    <xf numFmtId="0" fontId="31" fillId="9" borderId="23" xfId="9" applyFont="1" applyFill="1" applyBorder="1" applyAlignment="1">
      <alignment horizontal="left" vertical="top"/>
    </xf>
    <xf numFmtId="0" fontId="16" fillId="9" borderId="23" xfId="9" applyFont="1" applyFill="1" applyBorder="1" applyAlignment="1">
      <alignment horizontal="left" vertical="top"/>
    </xf>
    <xf numFmtId="0" fontId="31" fillId="10" borderId="0" xfId="9" applyFont="1" applyFill="1" applyAlignment="1">
      <alignment vertical="top"/>
    </xf>
    <xf numFmtId="0" fontId="7" fillId="0" borderId="3" xfId="4" applyFont="1" applyBorder="1" applyAlignment="1">
      <alignment horizontal="center" vertical="top"/>
    </xf>
    <xf numFmtId="0" fontId="32" fillId="0" borderId="3" xfId="9" applyFont="1" applyBorder="1" applyAlignment="1">
      <alignment horizontal="center" vertical="center"/>
    </xf>
    <xf numFmtId="0" fontId="33" fillId="0" borderId="0" xfId="4" applyFont="1" applyAlignment="1">
      <alignment horizontal="left" vertical="top" wrapText="1"/>
    </xf>
    <xf numFmtId="0" fontId="5" fillId="0" borderId="0" xfId="9" applyAlignment="1">
      <alignment textRotation="90"/>
    </xf>
    <xf numFmtId="49" fontId="19" fillId="0" borderId="0" xfId="9" applyNumberFormat="1" applyFont="1" applyAlignment="1">
      <alignment vertical="top" textRotation="90"/>
    </xf>
    <xf numFmtId="164" fontId="10" fillId="0" borderId="29" xfId="4" applyNumberFormat="1" applyFont="1" applyBorder="1" applyAlignment="1">
      <alignment horizontal="center" vertical="top" wrapText="1"/>
    </xf>
    <xf numFmtId="49" fontId="5" fillId="0" borderId="0" xfId="9" applyNumberFormat="1" applyAlignment="1">
      <alignment vertical="top"/>
    </xf>
    <xf numFmtId="49" fontId="16" fillId="0" borderId="23" xfId="9" applyNumberFormat="1" applyFont="1" applyBorder="1" applyAlignment="1">
      <alignment vertical="top"/>
    </xf>
    <xf numFmtId="164" fontId="17" fillId="5" borderId="9" xfId="9" applyNumberFormat="1" applyFont="1" applyFill="1" applyBorder="1" applyAlignment="1">
      <alignment horizontal="center" vertical="top"/>
    </xf>
    <xf numFmtId="0" fontId="45" fillId="7" borderId="2" xfId="9" applyFont="1" applyFill="1" applyBorder="1" applyAlignment="1">
      <alignment horizontal="center" vertical="top"/>
    </xf>
    <xf numFmtId="0" fontId="45" fillId="7" borderId="3" xfId="9" applyFont="1" applyFill="1" applyBorder="1" applyAlignment="1">
      <alignment horizontal="center" vertical="top"/>
    </xf>
    <xf numFmtId="164" fontId="10" fillId="7" borderId="24" xfId="9" applyNumberFormat="1" applyFont="1" applyFill="1" applyBorder="1" applyAlignment="1">
      <alignment horizontal="center" vertical="top"/>
    </xf>
    <xf numFmtId="0" fontId="10" fillId="7" borderId="24" xfId="9" applyFont="1" applyFill="1" applyBorder="1" applyAlignment="1">
      <alignment horizontal="center" vertical="top"/>
    </xf>
    <xf numFmtId="0" fontId="10" fillId="7" borderId="2" xfId="9" applyFont="1" applyFill="1" applyBorder="1" applyAlignment="1">
      <alignment horizontal="right" vertical="top" wrapText="1"/>
    </xf>
    <xf numFmtId="49" fontId="10" fillId="8" borderId="24" xfId="9" applyNumberFormat="1" applyFont="1" applyFill="1" applyBorder="1" applyAlignment="1">
      <alignment horizontal="center" vertical="top"/>
    </xf>
    <xf numFmtId="0" fontId="45" fillId="10" borderId="2" xfId="9" applyFont="1" applyFill="1" applyBorder="1" applyAlignment="1">
      <alignment horizontal="center" vertical="top"/>
    </xf>
    <xf numFmtId="0" fontId="45" fillId="10" borderId="3" xfId="9" applyFont="1" applyFill="1" applyBorder="1" applyAlignment="1">
      <alignment horizontal="center" vertical="top"/>
    </xf>
    <xf numFmtId="164" fontId="17" fillId="10" borderId="24" xfId="9" applyNumberFormat="1" applyFont="1" applyFill="1" applyBorder="1" applyAlignment="1">
      <alignment horizontal="center" vertical="top"/>
    </xf>
    <xf numFmtId="0" fontId="10" fillId="10" borderId="24" xfId="9" applyFont="1" applyFill="1" applyBorder="1" applyAlignment="1">
      <alignment horizontal="center" vertical="top"/>
    </xf>
    <xf numFmtId="0" fontId="10" fillId="10" borderId="2" xfId="9" applyFont="1" applyFill="1" applyBorder="1" applyAlignment="1">
      <alignment horizontal="right" vertical="top" wrapText="1"/>
    </xf>
    <xf numFmtId="49" fontId="10" fillId="10" borderId="24" xfId="9" applyNumberFormat="1" applyFont="1" applyFill="1" applyBorder="1" applyAlignment="1">
      <alignment horizontal="center" vertical="top"/>
    </xf>
    <xf numFmtId="0" fontId="10" fillId="8" borderId="10" xfId="9" applyFont="1" applyFill="1" applyBorder="1" applyAlignment="1">
      <alignment horizontal="left" vertical="top" wrapText="1"/>
    </xf>
    <xf numFmtId="0" fontId="10" fillId="8" borderId="11" xfId="9" applyFont="1" applyFill="1" applyBorder="1" applyAlignment="1">
      <alignment horizontal="left" vertical="top" wrapText="1"/>
    </xf>
    <xf numFmtId="0" fontId="10" fillId="8" borderId="12" xfId="9" applyFont="1" applyFill="1" applyBorder="1" applyAlignment="1">
      <alignment horizontal="center" vertical="top"/>
    </xf>
    <xf numFmtId="49" fontId="10" fillId="8" borderId="9" xfId="9" applyNumberFormat="1" applyFont="1" applyFill="1" applyBorder="1" applyAlignment="1">
      <alignment horizontal="center" vertical="top"/>
    </xf>
    <xf numFmtId="49" fontId="10" fillId="9" borderId="9" xfId="9" applyNumberFormat="1" applyFont="1" applyFill="1" applyBorder="1" applyAlignment="1">
      <alignment horizontal="center" vertical="top"/>
    </xf>
    <xf numFmtId="0" fontId="7" fillId="4" borderId="25" xfId="9" applyFont="1" applyFill="1" applyBorder="1" applyAlignment="1">
      <alignment horizontal="center" vertical="center"/>
    </xf>
    <xf numFmtId="164" fontId="10" fillId="4" borderId="24" xfId="9" applyNumberFormat="1" applyFont="1" applyFill="1" applyBorder="1" applyAlignment="1">
      <alignment horizontal="center" vertical="top"/>
    </xf>
    <xf numFmtId="0" fontId="10" fillId="4" borderId="1" xfId="9" applyFont="1" applyFill="1" applyBorder="1" applyAlignment="1">
      <alignment horizontal="center" vertical="top"/>
    </xf>
    <xf numFmtId="0" fontId="7" fillId="4" borderId="57" xfId="9" applyFont="1" applyFill="1" applyBorder="1" applyAlignment="1">
      <alignment horizontal="center" vertical="center"/>
    </xf>
    <xf numFmtId="164" fontId="10" fillId="4" borderId="14" xfId="9" applyNumberFormat="1" applyFont="1" applyFill="1" applyBorder="1" applyAlignment="1">
      <alignment horizontal="center" vertical="top"/>
    </xf>
    <xf numFmtId="0" fontId="7" fillId="4" borderId="13" xfId="9" applyFont="1" applyFill="1" applyBorder="1" applyAlignment="1">
      <alignment horizontal="center" vertical="top"/>
    </xf>
    <xf numFmtId="49" fontId="10" fillId="9" borderId="19" xfId="9" applyNumberFormat="1" applyFont="1" applyFill="1" applyBorder="1" applyAlignment="1">
      <alignment horizontal="center" vertical="top"/>
    </xf>
    <xf numFmtId="9" fontId="45" fillId="4" borderId="20" xfId="9" applyNumberFormat="1" applyFont="1" applyFill="1" applyBorder="1" applyAlignment="1">
      <alignment horizontal="center" vertical="top"/>
    </xf>
    <xf numFmtId="0" fontId="7" fillId="4" borderId="27" xfId="9" applyFont="1" applyFill="1" applyBorder="1" applyAlignment="1">
      <alignment horizontal="center" vertical="center"/>
    </xf>
    <xf numFmtId="0" fontId="7" fillId="4" borderId="21" xfId="9" applyFont="1" applyFill="1" applyBorder="1" applyAlignment="1">
      <alignment horizontal="left" vertical="top" wrapText="1"/>
    </xf>
    <xf numFmtId="164" fontId="45" fillId="4" borderId="5" xfId="9" applyNumberFormat="1" applyFont="1" applyFill="1" applyBorder="1" applyAlignment="1">
      <alignment horizontal="center" vertical="top"/>
    </xf>
    <xf numFmtId="0" fontId="45" fillId="4" borderId="14" xfId="9" applyFont="1" applyFill="1" applyBorder="1" applyAlignment="1">
      <alignment horizontal="center" vertical="top"/>
    </xf>
    <xf numFmtId="0" fontId="7" fillId="4" borderId="29" xfId="9" applyFont="1" applyFill="1" applyBorder="1" applyAlignment="1">
      <alignment horizontal="center" vertical="top"/>
    </xf>
    <xf numFmtId="0" fontId="7" fillId="4" borderId="62" xfId="9" applyFont="1" applyFill="1" applyBorder="1" applyAlignment="1">
      <alignment horizontal="center" vertical="center"/>
    </xf>
    <xf numFmtId="164" fontId="10" fillId="12" borderId="1" xfId="9" applyNumberFormat="1" applyFont="1" applyFill="1" applyBorder="1" applyAlignment="1">
      <alignment horizontal="center" vertical="top"/>
    </xf>
    <xf numFmtId="0" fontId="7" fillId="4" borderId="51" xfId="9" applyFont="1" applyFill="1" applyBorder="1" applyAlignment="1">
      <alignment horizontal="center" vertical="top"/>
    </xf>
    <xf numFmtId="0" fontId="7" fillId="4" borderId="52" xfId="9" applyFont="1" applyFill="1" applyBorder="1" applyAlignment="1">
      <alignment horizontal="center" vertical="top" wrapText="1"/>
    </xf>
    <xf numFmtId="0" fontId="7" fillId="4" borderId="53" xfId="9" applyFont="1" applyFill="1" applyBorder="1" applyAlignment="1">
      <alignment horizontal="left" vertical="top" wrapText="1"/>
    </xf>
    <xf numFmtId="164" fontId="7" fillId="12" borderId="13" xfId="9" applyNumberFormat="1" applyFont="1" applyFill="1" applyBorder="1" applyAlignment="1">
      <alignment horizontal="center" vertical="top"/>
    </xf>
    <xf numFmtId="0" fontId="7" fillId="12" borderId="13" xfId="9" applyFont="1" applyFill="1" applyBorder="1" applyAlignment="1">
      <alignment horizontal="center" vertical="top"/>
    </xf>
    <xf numFmtId="164" fontId="45" fillId="12" borderId="14" xfId="9" applyNumberFormat="1" applyFont="1" applyFill="1" applyBorder="1" applyAlignment="1">
      <alignment horizontal="center" vertical="top"/>
    </xf>
    <xf numFmtId="0" fontId="45" fillId="12" borderId="14" xfId="9" applyFont="1" applyFill="1" applyBorder="1" applyAlignment="1">
      <alignment horizontal="center" vertical="top"/>
    </xf>
    <xf numFmtId="0" fontId="45" fillId="4" borderId="52" xfId="9" applyFont="1" applyFill="1" applyBorder="1" applyAlignment="1">
      <alignment horizontal="center" vertical="center"/>
    </xf>
    <xf numFmtId="0" fontId="45" fillId="4" borderId="53" xfId="9" applyFont="1" applyFill="1" applyBorder="1" applyAlignment="1">
      <alignment horizontal="left" vertical="top" wrapText="1"/>
    </xf>
    <xf numFmtId="0" fontId="7" fillId="0" borderId="24" xfId="7" applyFont="1" applyBorder="1" applyAlignment="1">
      <alignment vertical="top" wrapText="1"/>
    </xf>
    <xf numFmtId="0" fontId="5" fillId="13" borderId="13" xfId="9" applyFill="1" applyBorder="1" applyAlignment="1">
      <alignment horizontal="center" vertical="top" wrapText="1"/>
    </xf>
    <xf numFmtId="9" fontId="45" fillId="4" borderId="65" xfId="9" applyNumberFormat="1" applyFont="1" applyFill="1" applyBorder="1" applyAlignment="1">
      <alignment horizontal="center" vertical="top"/>
    </xf>
    <xf numFmtId="0" fontId="45" fillId="4" borderId="54" xfId="9" applyFont="1" applyFill="1" applyBorder="1" applyAlignment="1">
      <alignment horizontal="center" vertical="center"/>
    </xf>
    <xf numFmtId="0" fontId="45" fillId="4" borderId="28" xfId="9" applyFont="1" applyFill="1" applyBorder="1" applyAlignment="1">
      <alignment horizontal="left" vertical="top" wrapText="1"/>
    </xf>
    <xf numFmtId="0" fontId="7" fillId="0" borderId="13" xfId="7" applyFont="1" applyBorder="1" applyAlignment="1">
      <alignment vertical="top" wrapText="1"/>
    </xf>
    <xf numFmtId="49" fontId="10" fillId="13" borderId="30" xfId="9" applyNumberFormat="1" applyFont="1" applyFill="1" applyBorder="1" applyAlignment="1">
      <alignment vertical="top" wrapText="1"/>
    </xf>
    <xf numFmtId="0" fontId="45" fillId="4" borderId="62" xfId="9" applyFont="1" applyFill="1" applyBorder="1" applyAlignment="1">
      <alignment horizontal="center" vertical="center"/>
    </xf>
    <xf numFmtId="0" fontId="45" fillId="4" borderId="64" xfId="9" applyFont="1" applyFill="1" applyBorder="1" applyAlignment="1">
      <alignment horizontal="left" vertical="top" wrapText="1"/>
    </xf>
    <xf numFmtId="0" fontId="7" fillId="0" borderId="30" xfId="7" applyFont="1" applyBorder="1" applyAlignment="1">
      <alignment vertical="top" wrapText="1"/>
    </xf>
    <xf numFmtId="9" fontId="7" fillId="4" borderId="46" xfId="9" applyNumberFormat="1" applyFont="1" applyFill="1" applyBorder="1" applyAlignment="1">
      <alignment horizontal="center" vertical="top"/>
    </xf>
    <xf numFmtId="0" fontId="7" fillId="4" borderId="47" xfId="9" applyFont="1" applyFill="1" applyBorder="1" applyAlignment="1">
      <alignment horizontal="center" vertical="center"/>
    </xf>
    <xf numFmtId="0" fontId="10" fillId="4" borderId="24" xfId="9" applyFont="1" applyFill="1" applyBorder="1" applyAlignment="1">
      <alignment horizontal="center" vertical="top"/>
    </xf>
    <xf numFmtId="164" fontId="7" fillId="4" borderId="51" xfId="9" applyNumberFormat="1" applyFont="1" applyFill="1" applyBorder="1" applyAlignment="1">
      <alignment horizontal="center" vertical="top"/>
    </xf>
    <xf numFmtId="0" fontId="7" fillId="4" borderId="52" xfId="9" applyFont="1" applyFill="1" applyBorder="1" applyAlignment="1">
      <alignment horizontal="center" vertical="center"/>
    </xf>
    <xf numFmtId="0" fontId="7" fillId="4" borderId="14" xfId="9" applyFont="1" applyFill="1" applyBorder="1" applyAlignment="1">
      <alignment horizontal="center" vertical="top"/>
    </xf>
    <xf numFmtId="49" fontId="10" fillId="13" borderId="13" xfId="9" applyNumberFormat="1" applyFont="1" applyFill="1" applyBorder="1" applyAlignment="1">
      <alignment vertical="top" wrapText="1"/>
    </xf>
    <xf numFmtId="164" fontId="7" fillId="4" borderId="40" xfId="9" applyNumberFormat="1" applyFont="1" applyFill="1" applyBorder="1" applyAlignment="1">
      <alignment horizontal="center" vertical="top"/>
    </xf>
    <xf numFmtId="164" fontId="45" fillId="0" borderId="29" xfId="9" applyNumberFormat="1" applyFont="1" applyBorder="1" applyAlignment="1">
      <alignment horizontal="center" vertical="top"/>
    </xf>
    <xf numFmtId="9" fontId="7" fillId="4" borderId="60" xfId="9" applyNumberFormat="1" applyFont="1" applyFill="1" applyBorder="1" applyAlignment="1">
      <alignment horizontal="center" vertical="top"/>
    </xf>
    <xf numFmtId="0" fontId="7" fillId="4" borderId="64" xfId="9" applyFont="1" applyFill="1" applyBorder="1" applyAlignment="1">
      <alignment vertical="top" wrapText="1"/>
    </xf>
    <xf numFmtId="164" fontId="45" fillId="12" borderId="29" xfId="9" applyNumberFormat="1" applyFont="1" applyFill="1" applyBorder="1" applyAlignment="1">
      <alignment horizontal="center" vertical="top"/>
    </xf>
    <xf numFmtId="164" fontId="7" fillId="4" borderId="65" xfId="9" applyNumberFormat="1" applyFont="1" applyFill="1" applyBorder="1" applyAlignment="1">
      <alignment horizontal="center" vertical="top"/>
    </xf>
    <xf numFmtId="0" fontId="5" fillId="0" borderId="53" xfId="9" applyBorder="1" applyAlignment="1">
      <alignment vertical="top" wrapText="1"/>
    </xf>
    <xf numFmtId="0" fontId="5" fillId="0" borderId="64" xfId="9" applyBorder="1" applyAlignment="1">
      <alignment vertical="top" wrapText="1"/>
    </xf>
    <xf numFmtId="164" fontId="7" fillId="4" borderId="14" xfId="9" applyNumberFormat="1" applyFont="1" applyFill="1" applyBorder="1" applyAlignment="1">
      <alignment horizontal="center" vertical="top"/>
    </xf>
    <xf numFmtId="0" fontId="7" fillId="4" borderId="54" xfId="9" applyFont="1" applyFill="1" applyBorder="1" applyAlignment="1">
      <alignment horizontal="center" vertical="center"/>
    </xf>
    <xf numFmtId="0" fontId="5" fillId="0" borderId="28" xfId="9" applyBorder="1" applyAlignment="1">
      <alignment vertical="top" wrapText="1"/>
    </xf>
    <xf numFmtId="1" fontId="7" fillId="4" borderId="65" xfId="9" applyNumberFormat="1" applyFont="1" applyFill="1" applyBorder="1" applyAlignment="1">
      <alignment horizontal="center" vertical="top"/>
    </xf>
    <xf numFmtId="0" fontId="27" fillId="0" borderId="6" xfId="9" applyFont="1" applyBorder="1" applyAlignment="1">
      <alignment horizontal="center" vertical="center" wrapText="1"/>
    </xf>
    <xf numFmtId="0" fontId="27" fillId="0" borderId="32" xfId="9" applyFont="1" applyBorder="1" applyAlignment="1">
      <alignment horizontal="center" vertical="center" wrapText="1"/>
    </xf>
    <xf numFmtId="9" fontId="45" fillId="4" borderId="46" xfId="9" applyNumberFormat="1" applyFont="1" applyFill="1" applyBorder="1" applyAlignment="1">
      <alignment horizontal="center" vertical="top"/>
    </xf>
    <xf numFmtId="0" fontId="45" fillId="4" borderId="47" xfId="9" applyFont="1" applyFill="1" applyBorder="1" applyAlignment="1">
      <alignment horizontal="center" vertical="center"/>
    </xf>
    <xf numFmtId="0" fontId="7" fillId="4" borderId="26" xfId="9" applyFont="1" applyFill="1" applyBorder="1" applyAlignment="1">
      <alignment horizontal="left" vertical="top" wrapText="1"/>
    </xf>
    <xf numFmtId="0" fontId="5" fillId="4" borderId="13" xfId="9" applyFill="1" applyBorder="1" applyAlignment="1">
      <alignment horizontal="center" vertical="top" wrapText="1"/>
    </xf>
    <xf numFmtId="9" fontId="45" fillId="4" borderId="40" xfId="9" applyNumberFormat="1" applyFont="1" applyFill="1" applyBorder="1" applyAlignment="1">
      <alignment horizontal="center" vertical="top"/>
    </xf>
    <xf numFmtId="0" fontId="45" fillId="4" borderId="41" xfId="9" applyFont="1" applyFill="1" applyBorder="1" applyAlignment="1">
      <alignment horizontal="center" vertical="center"/>
    </xf>
    <xf numFmtId="9" fontId="45" fillId="4" borderId="42" xfId="9" applyNumberFormat="1" applyFont="1" applyFill="1" applyBorder="1" applyAlignment="1">
      <alignment horizontal="center" vertical="top"/>
    </xf>
    <xf numFmtId="0" fontId="45" fillId="4" borderId="43" xfId="9" applyFont="1" applyFill="1" applyBorder="1" applyAlignment="1">
      <alignment horizontal="center" vertical="center"/>
    </xf>
    <xf numFmtId="49" fontId="10" fillId="4" borderId="18" xfId="9" applyNumberFormat="1" applyFont="1" applyFill="1" applyBorder="1" applyAlignment="1">
      <alignment horizontal="center" vertical="top" wrapText="1"/>
    </xf>
    <xf numFmtId="0" fontId="27" fillId="0" borderId="40" xfId="9" applyFont="1" applyBorder="1" applyAlignment="1">
      <alignment horizontal="center" vertical="center" wrapText="1"/>
    </xf>
    <xf numFmtId="49" fontId="10" fillId="4" borderId="34" xfId="9" applyNumberFormat="1" applyFont="1" applyFill="1" applyBorder="1" applyAlignment="1">
      <alignment horizontal="center" vertical="top" wrapText="1"/>
    </xf>
    <xf numFmtId="0" fontId="45" fillId="4" borderId="26" xfId="9" applyFont="1" applyFill="1" applyBorder="1" applyAlignment="1">
      <alignment horizontal="left" vertical="top" wrapText="1"/>
    </xf>
    <xf numFmtId="2" fontId="7" fillId="0" borderId="14" xfId="9" applyNumberFormat="1" applyFont="1" applyBorder="1" applyAlignment="1">
      <alignment horizontal="center" vertical="top"/>
    </xf>
    <xf numFmtId="0" fontId="45" fillId="4" borderId="33" xfId="9" applyFont="1" applyFill="1" applyBorder="1" applyAlignment="1">
      <alignment horizontal="left" vertical="top" wrapText="1"/>
    </xf>
    <xf numFmtId="0" fontId="45" fillId="4" borderId="45" xfId="9" applyFont="1" applyFill="1" applyBorder="1" applyAlignment="1">
      <alignment horizontal="left" vertical="top" wrapText="1"/>
    </xf>
    <xf numFmtId="0" fontId="45" fillId="4" borderId="51" xfId="9" applyFont="1" applyFill="1" applyBorder="1" applyAlignment="1">
      <alignment horizontal="center" vertical="top"/>
    </xf>
    <xf numFmtId="2" fontId="7" fillId="12" borderId="13" xfId="9" applyNumberFormat="1" applyFont="1" applyFill="1" applyBorder="1" applyAlignment="1">
      <alignment horizontal="center" vertical="top"/>
    </xf>
    <xf numFmtId="0" fontId="7" fillId="0" borderId="2" xfId="9" applyFont="1" applyBorder="1" applyAlignment="1">
      <alignment horizontal="center" vertical="center" wrapText="1"/>
    </xf>
    <xf numFmtId="0" fontId="7" fillId="4" borderId="26" xfId="9" applyFont="1" applyFill="1" applyBorder="1" applyAlignment="1">
      <alignment vertical="top" wrapText="1"/>
    </xf>
    <xf numFmtId="2" fontId="7" fillId="12" borderId="14" xfId="9" applyNumberFormat="1" applyFont="1" applyFill="1" applyBorder="1" applyAlignment="1">
      <alignment horizontal="center" vertical="top"/>
    </xf>
    <xf numFmtId="9" fontId="7" fillId="4" borderId="18" xfId="9" applyNumberFormat="1" applyFont="1" applyFill="1" applyBorder="1" applyAlignment="1">
      <alignment horizontal="center" vertical="top"/>
    </xf>
    <xf numFmtId="0" fontId="45" fillId="4" borderId="58" xfId="9" applyFont="1" applyFill="1" applyBorder="1" applyAlignment="1">
      <alignment horizontal="center" vertical="center"/>
    </xf>
    <xf numFmtId="0" fontId="7" fillId="13" borderId="2" xfId="9" applyFont="1" applyFill="1" applyBorder="1" applyAlignment="1">
      <alignment horizontal="left" vertical="top" wrapText="1"/>
    </xf>
    <xf numFmtId="9" fontId="7" fillId="4" borderId="15" xfId="9" applyNumberFormat="1" applyFont="1" applyFill="1" applyBorder="1" applyAlignment="1">
      <alignment horizontal="center" vertical="top"/>
    </xf>
    <xf numFmtId="0" fontId="45" fillId="4" borderId="57" xfId="9" applyFont="1" applyFill="1" applyBorder="1" applyAlignment="1">
      <alignment horizontal="center" vertical="center"/>
    </xf>
    <xf numFmtId="0" fontId="7" fillId="0" borderId="69" xfId="9" applyFont="1" applyBorder="1" applyAlignment="1">
      <alignment horizontal="center" vertical="center" wrapText="1"/>
    </xf>
    <xf numFmtId="0" fontId="5" fillId="13" borderId="30" xfId="9" applyFill="1" applyBorder="1"/>
    <xf numFmtId="0" fontId="27" fillId="0" borderId="18" xfId="9" applyFont="1" applyBorder="1" applyAlignment="1">
      <alignment horizontal="center" vertical="center" wrapText="1"/>
    </xf>
    <xf numFmtId="0" fontId="27" fillId="0" borderId="0" xfId="9" applyFont="1" applyAlignment="1">
      <alignment horizontal="center" vertical="center" wrapText="1"/>
    </xf>
    <xf numFmtId="0" fontId="27" fillId="0" borderId="20" xfId="9" applyFont="1" applyBorder="1" applyAlignment="1">
      <alignment horizontal="center" vertical="center" wrapText="1"/>
    </xf>
    <xf numFmtId="0" fontId="27" fillId="0" borderId="65" xfId="9" applyFont="1" applyBorder="1" applyAlignment="1">
      <alignment horizontal="center" vertical="center" wrapText="1"/>
    </xf>
    <xf numFmtId="0" fontId="45" fillId="4" borderId="56" xfId="9" applyFont="1" applyFill="1" applyBorder="1" applyAlignment="1">
      <alignment horizontal="center" vertical="center"/>
    </xf>
    <xf numFmtId="0" fontId="45" fillId="4" borderId="26" xfId="9" applyFont="1" applyFill="1" applyBorder="1" applyAlignment="1">
      <alignment vertical="top" wrapText="1"/>
    </xf>
    <xf numFmtId="0" fontId="45" fillId="4" borderId="64" xfId="9" applyFont="1" applyFill="1" applyBorder="1" applyAlignment="1">
      <alignment vertical="top" wrapText="1"/>
    </xf>
    <xf numFmtId="2" fontId="7" fillId="4" borderId="14" xfId="9" applyNumberFormat="1" applyFont="1" applyFill="1" applyBorder="1" applyAlignment="1">
      <alignment horizontal="center" vertical="top"/>
    </xf>
    <xf numFmtId="0" fontId="45" fillId="4" borderId="33" xfId="9" applyFont="1" applyFill="1" applyBorder="1" applyAlignment="1">
      <alignment vertical="top" wrapText="1"/>
    </xf>
    <xf numFmtId="0" fontId="45" fillId="4" borderId="52" xfId="9" applyFont="1" applyFill="1" applyBorder="1" applyAlignment="1">
      <alignment horizontal="center" vertical="top" wrapText="1"/>
    </xf>
    <xf numFmtId="0" fontId="7" fillId="4" borderId="33" xfId="9" applyFont="1" applyFill="1" applyBorder="1" applyAlignment="1">
      <alignment vertical="top" wrapText="1"/>
    </xf>
    <xf numFmtId="0" fontId="7" fillId="8" borderId="66" xfId="9" applyFont="1" applyFill="1" applyBorder="1" applyAlignment="1">
      <alignment horizontal="center" vertical="top"/>
    </xf>
    <xf numFmtId="0" fontId="7" fillId="8" borderId="11" xfId="9" applyFont="1" applyFill="1" applyBorder="1" applyAlignment="1">
      <alignment horizontal="center" vertical="top"/>
    </xf>
    <xf numFmtId="0" fontId="7" fillId="8" borderId="68" xfId="9" applyFont="1" applyFill="1" applyBorder="1" applyAlignment="1">
      <alignment vertical="top" wrapText="1"/>
    </xf>
    <xf numFmtId="0" fontId="10" fillId="8" borderId="11" xfId="9" applyFont="1" applyFill="1" applyBorder="1" applyAlignment="1">
      <alignment vertical="top" textRotation="90"/>
    </xf>
    <xf numFmtId="49" fontId="10" fillId="9" borderId="12" xfId="9" applyNumberFormat="1" applyFont="1" applyFill="1" applyBorder="1" applyAlignment="1">
      <alignment horizontal="center" vertical="top"/>
    </xf>
    <xf numFmtId="0" fontId="45" fillId="4" borderId="25" xfId="9" applyFont="1" applyFill="1" applyBorder="1" applyAlignment="1">
      <alignment horizontal="center" vertical="center"/>
    </xf>
    <xf numFmtId="0" fontId="45" fillId="0" borderId="3" xfId="9" applyFont="1" applyBorder="1" applyAlignment="1">
      <alignment horizontal="left" vertical="top"/>
    </xf>
    <xf numFmtId="0" fontId="10" fillId="4" borderId="9" xfId="9" applyFont="1" applyFill="1" applyBorder="1" applyAlignment="1">
      <alignment horizontal="center" vertical="top"/>
    </xf>
    <xf numFmtId="0" fontId="45" fillId="0" borderId="0" xfId="9" applyFont="1" applyAlignment="1">
      <alignment horizontal="left" vertical="top"/>
    </xf>
    <xf numFmtId="164" fontId="7" fillId="4" borderId="24" xfId="9" applyNumberFormat="1" applyFont="1" applyFill="1" applyBorder="1" applyAlignment="1">
      <alignment horizontal="center" vertical="top"/>
    </xf>
    <xf numFmtId="49" fontId="10" fillId="9" borderId="13" xfId="9" applyNumberFormat="1" applyFont="1" applyFill="1" applyBorder="1" applyAlignment="1">
      <alignment horizontal="center" vertical="top"/>
    </xf>
    <xf numFmtId="0" fontId="45" fillId="4" borderId="27" xfId="9" applyFont="1" applyFill="1" applyBorder="1" applyAlignment="1">
      <alignment horizontal="center" vertical="center"/>
    </xf>
    <xf numFmtId="0" fontId="45" fillId="0" borderId="22" xfId="9" applyFont="1" applyBorder="1" applyAlignment="1">
      <alignment horizontal="left" vertical="top"/>
    </xf>
    <xf numFmtId="0" fontId="7" fillId="4" borderId="5" xfId="9" applyFont="1" applyFill="1" applyBorder="1" applyAlignment="1">
      <alignment horizontal="center" vertical="top"/>
    </xf>
    <xf numFmtId="0" fontId="5" fillId="4" borderId="30" xfId="9" applyFill="1" applyBorder="1" applyAlignment="1">
      <alignment horizontal="center" vertical="top" wrapText="1"/>
    </xf>
    <xf numFmtId="49" fontId="10" fillId="12" borderId="23" xfId="9" applyNumberFormat="1" applyFont="1" applyFill="1" applyBorder="1" applyAlignment="1">
      <alignment vertical="top" wrapText="1"/>
    </xf>
    <xf numFmtId="0" fontId="45" fillId="0" borderId="39" xfId="9" applyFont="1" applyBorder="1" applyAlignment="1">
      <alignment horizontal="left" vertical="top"/>
    </xf>
    <xf numFmtId="0" fontId="7" fillId="0" borderId="44" xfId="9" applyFont="1" applyBorder="1" applyAlignment="1">
      <alignment horizontal="left" vertical="top" wrapText="1"/>
    </xf>
    <xf numFmtId="0" fontId="7" fillId="4" borderId="46" xfId="9" applyFont="1" applyFill="1" applyBorder="1" applyAlignment="1">
      <alignment horizontal="center" vertical="center"/>
    </xf>
    <xf numFmtId="0" fontId="7" fillId="0" borderId="3" xfId="9" applyFont="1" applyBorder="1" applyAlignment="1">
      <alignment horizontal="left" vertical="top" wrapText="1"/>
    </xf>
    <xf numFmtId="0" fontId="5" fillId="4" borderId="0" xfId="9" applyFill="1" applyAlignment="1">
      <alignment horizontal="center" vertical="top" wrapText="1"/>
    </xf>
    <xf numFmtId="0" fontId="5" fillId="12" borderId="0" xfId="9" applyFill="1" applyAlignment="1">
      <alignment horizontal="center" vertical="top" wrapText="1"/>
    </xf>
    <xf numFmtId="0" fontId="7" fillId="4" borderId="60" xfId="9" applyFont="1" applyFill="1" applyBorder="1" applyAlignment="1">
      <alignment horizontal="center" vertical="center"/>
    </xf>
    <xf numFmtId="0" fontId="7" fillId="0" borderId="17" xfId="9" applyFont="1" applyBorder="1" applyAlignment="1">
      <alignment horizontal="left" vertical="top" wrapText="1"/>
    </xf>
    <xf numFmtId="164" fontId="7" fillId="4" borderId="13" xfId="9" applyNumberFormat="1" applyFont="1" applyFill="1" applyBorder="1" applyAlignment="1">
      <alignment horizontal="center" vertical="top"/>
    </xf>
    <xf numFmtId="0" fontId="7" fillId="0" borderId="21" xfId="9" applyFont="1" applyBorder="1" applyAlignment="1">
      <alignment horizontal="left" vertical="top" wrapText="1"/>
    </xf>
    <xf numFmtId="0" fontId="7" fillId="4" borderId="65" xfId="9" applyFont="1" applyFill="1" applyBorder="1" applyAlignment="1">
      <alignment horizontal="center" vertical="center"/>
    </xf>
    <xf numFmtId="0" fontId="45" fillId="0" borderId="17" xfId="9" applyFont="1" applyBorder="1" applyAlignment="1">
      <alignment horizontal="left" vertical="top" wrapText="1"/>
    </xf>
    <xf numFmtId="164" fontId="7" fillId="15" borderId="19" xfId="9" applyNumberFormat="1" applyFont="1" applyFill="1" applyBorder="1" applyAlignment="1">
      <alignment horizontal="left" vertical="center" wrapText="1"/>
    </xf>
    <xf numFmtId="0" fontId="7" fillId="12" borderId="5" xfId="9" applyFont="1" applyFill="1" applyBorder="1" applyAlignment="1">
      <alignment horizontal="center" vertical="top"/>
    </xf>
    <xf numFmtId="164" fontId="7" fillId="15" borderId="8" xfId="9" applyNumberFormat="1" applyFont="1" applyFill="1" applyBorder="1" applyAlignment="1">
      <alignment horizontal="left" vertical="center" wrapText="1"/>
    </xf>
    <xf numFmtId="164" fontId="7" fillId="4" borderId="30" xfId="9" applyNumberFormat="1" applyFont="1" applyFill="1" applyBorder="1" applyAlignment="1">
      <alignment horizontal="center" vertical="top"/>
    </xf>
    <xf numFmtId="0" fontId="7" fillId="4" borderId="30" xfId="9" applyFont="1" applyFill="1" applyBorder="1" applyAlignment="1">
      <alignment horizontal="center" vertical="top"/>
    </xf>
    <xf numFmtId="0" fontId="5" fillId="12" borderId="3" xfId="9" applyFill="1" applyBorder="1" applyAlignment="1">
      <alignment vertical="top" wrapText="1"/>
    </xf>
    <xf numFmtId="0" fontId="10" fillId="8" borderId="10" xfId="9" applyFont="1" applyFill="1" applyBorder="1" applyAlignment="1">
      <alignment vertical="top"/>
    </xf>
    <xf numFmtId="49" fontId="10" fillId="8" borderId="12" xfId="9" applyNumberFormat="1" applyFont="1" applyFill="1" applyBorder="1" applyAlignment="1">
      <alignment horizontal="center" vertical="top"/>
    </xf>
    <xf numFmtId="49" fontId="10" fillId="10" borderId="12" xfId="9" applyNumberFormat="1" applyFont="1" applyFill="1" applyBorder="1" applyAlignment="1">
      <alignment horizontal="center" vertical="top"/>
    </xf>
    <xf numFmtId="0" fontId="7" fillId="0" borderId="68" xfId="9" applyFont="1" applyBorder="1" applyAlignment="1">
      <alignment vertical="top" wrapText="1"/>
    </xf>
    <xf numFmtId="0" fontId="10" fillId="0" borderId="23" xfId="9" applyFont="1" applyBorder="1" applyAlignment="1">
      <alignment horizontal="left" vertical="top"/>
    </xf>
    <xf numFmtId="0" fontId="10" fillId="0" borderId="23" xfId="9" applyFont="1" applyBorder="1" applyAlignment="1">
      <alignment horizontal="left" vertical="top" textRotation="90"/>
    </xf>
    <xf numFmtId="0" fontId="7" fillId="0" borderId="23" xfId="9" applyFont="1" applyBorder="1" applyAlignment="1">
      <alignment horizontal="left" vertical="top"/>
    </xf>
    <xf numFmtId="0" fontId="10" fillId="0" borderId="35" xfId="9" applyFont="1" applyBorder="1" applyAlignment="1">
      <alignment vertical="top"/>
    </xf>
    <xf numFmtId="49" fontId="10" fillId="10" borderId="35" xfId="9" applyNumberFormat="1" applyFont="1" applyFill="1" applyBorder="1" applyAlignment="1">
      <alignment horizontal="center" vertical="top" wrapText="1"/>
    </xf>
    <xf numFmtId="0" fontId="10" fillId="9" borderId="34" xfId="9" applyFont="1" applyFill="1" applyBorder="1" applyAlignment="1">
      <alignment horizontal="left" vertical="top"/>
    </xf>
    <xf numFmtId="0" fontId="10" fillId="9" borderId="23" xfId="9" applyFont="1" applyFill="1" applyBorder="1" applyAlignment="1">
      <alignment horizontal="left" vertical="top"/>
    </xf>
    <xf numFmtId="0" fontId="10" fillId="9" borderId="23" xfId="9" applyFont="1" applyFill="1" applyBorder="1" applyAlignment="1">
      <alignment horizontal="left" vertical="top" textRotation="90"/>
    </xf>
    <xf numFmtId="0" fontId="7" fillId="9" borderId="23" xfId="9" applyFont="1" applyFill="1" applyBorder="1" applyAlignment="1">
      <alignment horizontal="left" vertical="top"/>
    </xf>
    <xf numFmtId="0" fontId="10" fillId="10" borderId="23" xfId="9" applyFont="1" applyFill="1" applyBorder="1" applyAlignment="1">
      <alignment vertical="top"/>
    </xf>
    <xf numFmtId="49" fontId="10" fillId="10" borderId="9" xfId="9" applyNumberFormat="1" applyFont="1" applyFill="1" applyBorder="1" applyAlignment="1">
      <alignment horizontal="center" vertical="top" wrapText="1"/>
    </xf>
    <xf numFmtId="0" fontId="32" fillId="0" borderId="0" xfId="9" applyFont="1" applyAlignment="1">
      <alignment horizontal="center" vertical="center" textRotation="90"/>
    </xf>
    <xf numFmtId="0" fontId="5" fillId="0" borderId="0" xfId="9" applyAlignment="1">
      <alignment horizontal="center" wrapText="1"/>
    </xf>
    <xf numFmtId="0" fontId="5" fillId="0" borderId="0" xfId="9" applyAlignment="1">
      <alignment horizontal="left" vertical="top" wrapText="1"/>
    </xf>
    <xf numFmtId="0" fontId="30" fillId="0" borderId="0" xfId="4" applyFont="1" applyAlignment="1">
      <alignment vertical="top"/>
    </xf>
    <xf numFmtId="0" fontId="30" fillId="0" borderId="0" xfId="4" applyFont="1" applyAlignment="1">
      <alignment vertical="center"/>
    </xf>
    <xf numFmtId="0" fontId="9" fillId="0" borderId="0" xfId="4" applyFont="1" applyAlignment="1">
      <alignment vertical="top"/>
    </xf>
    <xf numFmtId="0" fontId="30" fillId="0" borderId="13" xfId="4" applyFont="1" applyBorder="1" applyAlignment="1">
      <alignment vertical="top"/>
    </xf>
    <xf numFmtId="0" fontId="7" fillId="0" borderId="0" xfId="0" applyFont="1" applyAlignment="1">
      <alignment vertical="center" wrapText="1"/>
    </xf>
    <xf numFmtId="164" fontId="30" fillId="0" borderId="0" xfId="4" applyNumberFormat="1" applyFont="1" applyAlignment="1">
      <alignment vertical="top"/>
    </xf>
    <xf numFmtId="0" fontId="65" fillId="0" borderId="0" xfId="4" applyFont="1" applyAlignment="1">
      <alignment vertical="top"/>
    </xf>
    <xf numFmtId="164" fontId="65" fillId="0" borderId="0" xfId="4" applyNumberFormat="1" applyFont="1" applyAlignment="1">
      <alignment vertical="top"/>
    </xf>
    <xf numFmtId="49" fontId="30" fillId="0" borderId="0" xfId="4" applyNumberFormat="1" applyFont="1" applyAlignment="1">
      <alignment horizontal="center" vertical="top"/>
    </xf>
    <xf numFmtId="0" fontId="30" fillId="0" borderId="0" xfId="4" applyFont="1" applyAlignment="1">
      <alignment horizontal="center" vertical="top"/>
    </xf>
    <xf numFmtId="164" fontId="9" fillId="0" borderId="0" xfId="4" applyNumberFormat="1" applyFont="1" applyAlignment="1">
      <alignment horizontal="center" vertical="top" wrapText="1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center" wrapText="1"/>
    </xf>
    <xf numFmtId="0" fontId="63" fillId="0" borderId="0" xfId="4" applyFont="1" applyAlignment="1">
      <alignment horizontal="left" vertical="top" wrapText="1"/>
    </xf>
    <xf numFmtId="2" fontId="7" fillId="0" borderId="0" xfId="4" applyNumberFormat="1" applyFont="1" applyAlignment="1">
      <alignment vertical="top"/>
    </xf>
    <xf numFmtId="0" fontId="45" fillId="0" borderId="0" xfId="4" applyFont="1" applyAlignment="1">
      <alignment vertical="top"/>
    </xf>
    <xf numFmtId="0" fontId="7" fillId="0" borderId="0" xfId="4" applyFont="1" applyAlignment="1">
      <alignment horizontal="center" vertical="top"/>
    </xf>
    <xf numFmtId="4" fontId="66" fillId="0" borderId="0" xfId="4" applyNumberFormat="1" applyFont="1" applyAlignment="1">
      <alignment horizontal="center" vertical="top" wrapText="1"/>
    </xf>
    <xf numFmtId="4" fontId="9" fillId="0" borderId="0" xfId="4" applyNumberFormat="1" applyFont="1" applyAlignment="1">
      <alignment horizontal="center" vertical="top" wrapText="1"/>
    </xf>
    <xf numFmtId="165" fontId="63" fillId="0" borderId="0" xfId="4" applyNumberFormat="1" applyFont="1" applyAlignment="1">
      <alignment horizontal="center" vertical="top" wrapText="1"/>
    </xf>
    <xf numFmtId="165" fontId="7" fillId="0" borderId="0" xfId="4" applyNumberFormat="1" applyFont="1" applyAlignment="1">
      <alignment vertical="top"/>
    </xf>
    <xf numFmtId="165" fontId="66" fillId="0" borderId="0" xfId="4" applyNumberFormat="1" applyFont="1" applyAlignment="1">
      <alignment vertical="top" wrapText="1"/>
    </xf>
    <xf numFmtId="4" fontId="66" fillId="0" borderId="0" xfId="4" applyNumberFormat="1" applyFont="1" applyAlignment="1">
      <alignment vertical="top" wrapText="1"/>
    </xf>
    <xf numFmtId="4" fontId="63" fillId="0" borderId="0" xfId="4" applyNumberFormat="1" applyFont="1" applyAlignment="1">
      <alignment horizontal="center" vertical="top" wrapText="1"/>
    </xf>
    <xf numFmtId="49" fontId="10" fillId="0" borderId="0" xfId="4" applyNumberFormat="1" applyFont="1" applyAlignment="1">
      <alignment horizontal="right" vertical="top"/>
    </xf>
    <xf numFmtId="164" fontId="7" fillId="0" borderId="0" xfId="4" applyNumberFormat="1" applyFont="1" applyAlignment="1">
      <alignment horizontal="center" vertical="top" wrapText="1"/>
    </xf>
    <xf numFmtId="164" fontId="7" fillId="0" borderId="24" xfId="4" applyNumberFormat="1" applyFont="1" applyBorder="1" applyAlignment="1">
      <alignment horizontal="center" vertical="top" wrapText="1"/>
    </xf>
    <xf numFmtId="164" fontId="7" fillId="0" borderId="14" xfId="4" applyNumberFormat="1" applyFont="1" applyBorder="1" applyAlignment="1">
      <alignment horizontal="center" vertical="top" wrapText="1"/>
    </xf>
    <xf numFmtId="164" fontId="7" fillId="0" borderId="5" xfId="4" applyNumberFormat="1" applyFont="1" applyBorder="1" applyAlignment="1">
      <alignment horizontal="center" vertical="top" wrapText="1"/>
    </xf>
    <xf numFmtId="164" fontId="10" fillId="0" borderId="31" xfId="4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164" fontId="10" fillId="0" borderId="0" xfId="4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7" fillId="0" borderId="23" xfId="0" applyNumberFormat="1" applyFont="1" applyBorder="1" applyAlignment="1">
      <alignment vertical="top" textRotation="90"/>
    </xf>
    <xf numFmtId="164" fontId="17" fillId="3" borderId="68" xfId="4" applyNumberFormat="1" applyFont="1" applyFill="1" applyBorder="1" applyAlignment="1">
      <alignment horizontal="center" vertical="center"/>
    </xf>
    <xf numFmtId="49" fontId="10" fillId="3" borderId="9" xfId="4" applyNumberFormat="1" applyFont="1" applyFill="1" applyBorder="1" applyAlignment="1">
      <alignment horizontal="center" vertical="top"/>
    </xf>
    <xf numFmtId="164" fontId="17" fillId="22" borderId="68" xfId="4" applyNumberFormat="1" applyFont="1" applyFill="1" applyBorder="1" applyAlignment="1">
      <alignment horizontal="center" vertical="center"/>
    </xf>
    <xf numFmtId="49" fontId="10" fillId="22" borderId="9" xfId="4" applyNumberFormat="1" applyFont="1" applyFill="1" applyBorder="1" applyAlignment="1">
      <alignment horizontal="center" vertical="top"/>
    </xf>
    <xf numFmtId="164" fontId="10" fillId="14" borderId="12" xfId="4" applyNumberFormat="1" applyFont="1" applyFill="1" applyBorder="1" applyAlignment="1">
      <alignment horizontal="center" vertical="top"/>
    </xf>
    <xf numFmtId="164" fontId="10" fillId="14" borderId="68" xfId="4" applyNumberFormat="1" applyFont="1" applyFill="1" applyBorder="1" applyAlignment="1">
      <alignment horizontal="center" vertical="center"/>
    </xf>
    <xf numFmtId="49" fontId="10" fillId="14" borderId="9" xfId="4" applyNumberFormat="1" applyFont="1" applyFill="1" applyBorder="1" applyAlignment="1">
      <alignment horizontal="center" vertical="top"/>
    </xf>
    <xf numFmtId="0" fontId="7" fillId="0" borderId="18" xfId="4" applyFont="1" applyBorder="1" applyAlignment="1">
      <alignment vertical="top"/>
    </xf>
    <xf numFmtId="0" fontId="7" fillId="0" borderId="3" xfId="4" applyFont="1" applyBorder="1" applyAlignment="1">
      <alignment vertical="top"/>
    </xf>
    <xf numFmtId="0" fontId="7" fillId="0" borderId="4" xfId="4" applyFont="1" applyBorder="1" applyAlignment="1">
      <alignment vertical="top"/>
    </xf>
    <xf numFmtId="164" fontId="10" fillId="11" borderId="4" xfId="4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top"/>
    </xf>
    <xf numFmtId="49" fontId="7" fillId="0" borderId="3" xfId="4" applyNumberFormat="1" applyFont="1" applyBorder="1" applyAlignment="1">
      <alignment horizontal="left" vertical="top"/>
    </xf>
    <xf numFmtId="49" fontId="10" fillId="0" borderId="3" xfId="4" applyNumberFormat="1" applyFont="1" applyBorder="1" applyAlignment="1">
      <alignment vertical="top"/>
    </xf>
    <xf numFmtId="49" fontId="7" fillId="0" borderId="3" xfId="4" applyNumberFormat="1" applyFont="1" applyBorder="1" applyAlignment="1">
      <alignment horizontal="center" vertical="center" textRotation="90"/>
    </xf>
    <xf numFmtId="49" fontId="10" fillId="12" borderId="3" xfId="4" applyNumberFormat="1" applyFont="1" applyFill="1" applyBorder="1" applyAlignment="1">
      <alignment horizontal="center" vertical="center" textRotation="90"/>
    </xf>
    <xf numFmtId="0" fontId="7" fillId="13" borderId="3" xfId="0" applyFont="1" applyFill="1" applyBorder="1" applyAlignment="1">
      <alignment horizontal="left" vertical="top" wrapText="1"/>
    </xf>
    <xf numFmtId="49" fontId="10" fillId="0" borderId="3" xfId="4" applyNumberFormat="1" applyFont="1" applyBorder="1" applyAlignment="1">
      <alignment horizontal="center" vertical="top"/>
    </xf>
    <xf numFmtId="49" fontId="10" fillId="13" borderId="3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horizontal="center" vertical="top"/>
    </xf>
    <xf numFmtId="49" fontId="10" fillId="8" borderId="24" xfId="4" applyNumberFormat="1" applyFont="1" applyFill="1" applyBorder="1" applyAlignment="1">
      <alignment horizontal="center" vertical="top"/>
    </xf>
    <xf numFmtId="49" fontId="10" fillId="22" borderId="24" xfId="4" applyNumberFormat="1" applyFont="1" applyFill="1" applyBorder="1" applyAlignment="1">
      <alignment horizontal="center" vertical="top"/>
    </xf>
    <xf numFmtId="164" fontId="10" fillId="0" borderId="4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center" vertical="top"/>
    </xf>
    <xf numFmtId="0" fontId="7" fillId="0" borderId="25" xfId="4" applyFont="1" applyBorder="1" applyAlignment="1">
      <alignment horizontal="center" vertical="top"/>
    </xf>
    <xf numFmtId="49" fontId="7" fillId="0" borderId="24" xfId="4" applyNumberFormat="1" applyFont="1" applyBorder="1" applyAlignment="1">
      <alignment horizontal="left" vertical="top"/>
    </xf>
    <xf numFmtId="49" fontId="10" fillId="0" borderId="2" xfId="4" applyNumberFormat="1" applyFont="1" applyBorder="1" applyAlignment="1">
      <alignment vertical="top"/>
    </xf>
    <xf numFmtId="49" fontId="10" fillId="0" borderId="24" xfId="4" applyNumberFormat="1" applyFont="1" applyBorder="1" applyAlignment="1">
      <alignment horizontal="center" vertical="top"/>
    </xf>
    <xf numFmtId="49" fontId="10" fillId="13" borderId="24" xfId="4" applyNumberFormat="1" applyFont="1" applyFill="1" applyBorder="1" applyAlignment="1">
      <alignment horizontal="center" vertical="top"/>
    </xf>
    <xf numFmtId="0" fontId="7" fillId="0" borderId="18" xfId="4" applyFont="1" applyBorder="1" applyAlignment="1">
      <alignment horizontal="center" vertical="top"/>
    </xf>
    <xf numFmtId="0" fontId="7" fillId="0" borderId="58" xfId="4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left" vertical="top"/>
    </xf>
    <xf numFmtId="49" fontId="10" fillId="0" borderId="18" xfId="4" applyNumberFormat="1" applyFont="1" applyBorder="1" applyAlignment="1">
      <alignment vertical="top"/>
    </xf>
    <xf numFmtId="49" fontId="7" fillId="0" borderId="13" xfId="4" applyNumberFormat="1" applyFont="1" applyBorder="1" applyAlignment="1">
      <alignment horizontal="center" vertical="center" textRotation="90"/>
    </xf>
    <xf numFmtId="49" fontId="10" fillId="0" borderId="13" xfId="4" applyNumberFormat="1" applyFont="1" applyBorder="1" applyAlignment="1">
      <alignment horizontal="center" vertical="top"/>
    </xf>
    <xf numFmtId="49" fontId="10" fillId="13" borderId="13" xfId="4" applyNumberFormat="1" applyFont="1" applyFill="1" applyBorder="1" applyAlignment="1">
      <alignment horizontal="center" vertical="top"/>
    </xf>
    <xf numFmtId="49" fontId="10" fillId="22" borderId="13" xfId="4" applyNumberFormat="1" applyFont="1" applyFill="1" applyBorder="1" applyAlignment="1">
      <alignment horizontal="center" vertical="top"/>
    </xf>
    <xf numFmtId="0" fontId="45" fillId="0" borderId="0" xfId="0" applyFont="1" applyAlignment="1">
      <alignment vertical="center" wrapText="1"/>
    </xf>
    <xf numFmtId="0" fontId="7" fillId="0" borderId="34" xfId="4" applyFont="1" applyBorder="1" applyAlignment="1">
      <alignment horizontal="center" vertical="top"/>
    </xf>
    <xf numFmtId="0" fontId="7" fillId="0" borderId="50" xfId="4" applyFont="1" applyBorder="1" applyAlignment="1">
      <alignment horizontal="center" vertical="top"/>
    </xf>
    <xf numFmtId="49" fontId="10" fillId="0" borderId="34" xfId="4" applyNumberFormat="1" applyFont="1" applyBorder="1" applyAlignment="1">
      <alignment vertical="top"/>
    </xf>
    <xf numFmtId="49" fontId="10" fillId="0" borderId="30" xfId="4" applyNumberFormat="1" applyFont="1" applyBorder="1" applyAlignment="1">
      <alignment horizontal="center" vertical="top"/>
    </xf>
    <xf numFmtId="49" fontId="10" fillId="13" borderId="30" xfId="4" applyNumberFormat="1" applyFont="1" applyFill="1" applyBorder="1" applyAlignment="1">
      <alignment horizontal="center" vertical="top"/>
    </xf>
    <xf numFmtId="49" fontId="10" fillId="22" borderId="30" xfId="4" applyNumberFormat="1" applyFont="1" applyFill="1" applyBorder="1" applyAlignment="1">
      <alignment vertical="top"/>
    </xf>
    <xf numFmtId="0" fontId="7" fillId="13" borderId="13" xfId="0" applyFont="1" applyFill="1" applyBorder="1" applyAlignment="1">
      <alignment horizontal="left" vertical="top" wrapText="1"/>
    </xf>
    <xf numFmtId="49" fontId="10" fillId="0" borderId="2" xfId="4" applyNumberFormat="1" applyFont="1" applyBorder="1" applyAlignment="1">
      <alignment horizontal="center" vertical="top"/>
    </xf>
    <xf numFmtId="49" fontId="10" fillId="0" borderId="18" xfId="4" applyNumberFormat="1" applyFont="1" applyBorder="1" applyAlignment="1">
      <alignment horizontal="center" vertical="top"/>
    </xf>
    <xf numFmtId="49" fontId="10" fillId="0" borderId="34" xfId="4" applyNumberFormat="1" applyFont="1" applyBorder="1" applyAlignment="1">
      <alignment horizontal="center" vertical="top"/>
    </xf>
    <xf numFmtId="0" fontId="7" fillId="0" borderId="47" xfId="4" applyFont="1" applyBorder="1" applyAlignment="1">
      <alignment vertical="top"/>
    </xf>
    <xf numFmtId="0" fontId="7" fillId="0" borderId="26" xfId="4" applyFont="1" applyBorder="1" applyAlignment="1">
      <alignment vertical="top"/>
    </xf>
    <xf numFmtId="0" fontId="7" fillId="0" borderId="52" xfId="4" applyFont="1" applyBorder="1" applyAlignment="1">
      <alignment vertical="top"/>
    </xf>
    <xf numFmtId="0" fontId="7" fillId="0" borderId="53" xfId="4" applyFont="1" applyBorder="1" applyAlignment="1">
      <alignment vertical="top"/>
    </xf>
    <xf numFmtId="0" fontId="10" fillId="0" borderId="4" xfId="2" applyNumberFormat="1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top"/>
    </xf>
    <xf numFmtId="0" fontId="7" fillId="0" borderId="54" xfId="4" applyFont="1" applyBorder="1" applyAlignment="1">
      <alignment horizontal="center" vertical="top"/>
    </xf>
    <xf numFmtId="0" fontId="7" fillId="0" borderId="28" xfId="4" applyFont="1" applyBorder="1" applyAlignment="1">
      <alignment vertical="top"/>
    </xf>
    <xf numFmtId="0" fontId="7" fillId="0" borderId="15" xfId="4" applyFont="1" applyBorder="1" applyAlignment="1">
      <alignment horizontal="center" vertical="top"/>
    </xf>
    <xf numFmtId="0" fontId="7" fillId="0" borderId="62" xfId="4" applyFont="1" applyBorder="1" applyAlignment="1">
      <alignment horizontal="center" vertical="top"/>
    </xf>
    <xf numFmtId="0" fontId="7" fillId="0" borderId="64" xfId="4" applyFont="1" applyBorder="1" applyAlignment="1">
      <alignment vertical="top"/>
    </xf>
    <xf numFmtId="0" fontId="7" fillId="0" borderId="52" xfId="4" applyFont="1" applyBorder="1" applyAlignment="1">
      <alignment horizontal="center" vertical="top"/>
    </xf>
    <xf numFmtId="0" fontId="7" fillId="0" borderId="15" xfId="4" applyFont="1" applyBorder="1" applyAlignment="1">
      <alignment vertical="top"/>
    </xf>
    <xf numFmtId="0" fontId="7" fillId="0" borderId="62" xfId="4" applyFont="1" applyBorder="1" applyAlignment="1">
      <alignment vertical="top"/>
    </xf>
    <xf numFmtId="0" fontId="7" fillId="0" borderId="47" xfId="4" applyFont="1" applyBorder="1" applyAlignment="1">
      <alignment horizontal="center" vertical="top"/>
    </xf>
    <xf numFmtId="49" fontId="10" fillId="0" borderId="24" xfId="4" applyNumberFormat="1" applyFont="1" applyBorder="1" applyAlignment="1">
      <alignment vertical="top"/>
    </xf>
    <xf numFmtId="49" fontId="10" fillId="12" borderId="24" xfId="4" applyNumberFormat="1" applyFont="1" applyFill="1" applyBorder="1" applyAlignment="1">
      <alignment vertical="center" textRotation="90"/>
    </xf>
    <xf numFmtId="49" fontId="10" fillId="0" borderId="13" xfId="4" applyNumberFormat="1" applyFont="1" applyBorder="1" applyAlignment="1">
      <alignment vertical="top"/>
    </xf>
    <xf numFmtId="49" fontId="10" fillId="12" borderId="13" xfId="4" applyNumberFormat="1" applyFont="1" applyFill="1" applyBorder="1" applyAlignment="1">
      <alignment vertical="center" textRotation="90"/>
    </xf>
    <xf numFmtId="0" fontId="7" fillId="0" borderId="60" xfId="4" applyFont="1" applyBorder="1" applyAlignment="1">
      <alignment horizontal="center" vertical="top"/>
    </xf>
    <xf numFmtId="0" fontId="7" fillId="0" borderId="64" xfId="4" applyFont="1" applyBorder="1" applyAlignment="1">
      <alignment horizontal="right" vertical="top"/>
    </xf>
    <xf numFmtId="0" fontId="7" fillId="0" borderId="6" xfId="4" applyFont="1" applyBorder="1" applyAlignment="1">
      <alignment horizontal="center" vertical="top"/>
    </xf>
    <xf numFmtId="0" fontId="7" fillId="0" borderId="33" xfId="4" applyFont="1" applyBorder="1" applyAlignment="1">
      <alignment vertical="top"/>
    </xf>
    <xf numFmtId="49" fontId="10" fillId="0" borderId="30" xfId="4" applyNumberFormat="1" applyFont="1" applyBorder="1" applyAlignment="1">
      <alignment vertical="top"/>
    </xf>
    <xf numFmtId="0" fontId="7" fillId="0" borderId="2" xfId="4" applyFont="1" applyBorder="1" applyAlignment="1">
      <alignment vertical="top"/>
    </xf>
    <xf numFmtId="49" fontId="10" fillId="13" borderId="24" xfId="4" applyNumberFormat="1" applyFont="1" applyFill="1" applyBorder="1" applyAlignment="1">
      <alignment vertical="top"/>
    </xf>
    <xf numFmtId="49" fontId="10" fillId="12" borderId="24" xfId="4" applyNumberFormat="1" applyFont="1" applyFill="1" applyBorder="1" applyAlignment="1">
      <alignment vertical="top"/>
    </xf>
    <xf numFmtId="49" fontId="10" fillId="8" borderId="24" xfId="4" applyNumberFormat="1" applyFont="1" applyFill="1" applyBorder="1" applyAlignment="1">
      <alignment vertical="top"/>
    </xf>
    <xf numFmtId="49" fontId="10" fillId="22" borderId="24" xfId="4" applyNumberFormat="1" applyFont="1" applyFill="1" applyBorder="1" applyAlignment="1">
      <alignment vertical="top"/>
    </xf>
    <xf numFmtId="49" fontId="10" fillId="13" borderId="13" xfId="4" applyNumberFormat="1" applyFont="1" applyFill="1" applyBorder="1" applyAlignment="1">
      <alignment vertical="top"/>
    </xf>
    <xf numFmtId="49" fontId="10" fillId="12" borderId="13" xfId="4" applyNumberFormat="1" applyFont="1" applyFill="1" applyBorder="1" applyAlignment="1">
      <alignment vertical="top"/>
    </xf>
    <xf numFmtId="49" fontId="10" fillId="8" borderId="13" xfId="4" applyNumberFormat="1" applyFont="1" applyFill="1" applyBorder="1" applyAlignment="1">
      <alignment vertical="top"/>
    </xf>
    <xf numFmtId="49" fontId="10" fillId="22" borderId="13" xfId="4" applyNumberFormat="1" applyFont="1" applyFill="1" applyBorder="1" applyAlignment="1">
      <alignment vertical="top"/>
    </xf>
    <xf numFmtId="0" fontId="7" fillId="0" borderId="41" xfId="4" applyFont="1" applyBorder="1" applyAlignment="1">
      <alignment horizontal="center" vertical="top"/>
    </xf>
    <xf numFmtId="164" fontId="10" fillId="0" borderId="12" xfId="4" applyNumberFormat="1" applyFont="1" applyBorder="1" applyAlignment="1">
      <alignment horizontal="center" vertical="center"/>
    </xf>
    <xf numFmtId="49" fontId="10" fillId="13" borderId="30" xfId="4" applyNumberFormat="1" applyFont="1" applyFill="1" applyBorder="1" applyAlignment="1">
      <alignment vertical="top"/>
    </xf>
    <xf numFmtId="49" fontId="10" fillId="12" borderId="30" xfId="4" applyNumberFormat="1" applyFont="1" applyFill="1" applyBorder="1" applyAlignment="1">
      <alignment vertical="top"/>
    </xf>
    <xf numFmtId="49" fontId="10" fillId="8" borderId="30" xfId="4" applyNumberFormat="1" applyFont="1" applyFill="1" applyBorder="1" applyAlignment="1">
      <alignment vertical="top"/>
    </xf>
    <xf numFmtId="49" fontId="10" fillId="0" borderId="4" xfId="4" applyNumberFormat="1" applyFont="1" applyBorder="1" applyAlignment="1">
      <alignment horizontal="center" vertical="top"/>
    </xf>
    <xf numFmtId="0" fontId="7" fillId="0" borderId="20" xfId="4" applyFont="1" applyBorder="1" applyAlignment="1">
      <alignment vertical="top"/>
    </xf>
    <xf numFmtId="49" fontId="10" fillId="0" borderId="19" xfId="4" applyNumberFormat="1" applyFont="1" applyBorder="1" applyAlignment="1">
      <alignment horizontal="center" vertical="top"/>
    </xf>
    <xf numFmtId="0" fontId="7" fillId="0" borderId="49" xfId="4" applyFont="1" applyBorder="1" applyAlignment="1">
      <alignment horizontal="center" vertical="top"/>
    </xf>
    <xf numFmtId="49" fontId="10" fillId="0" borderId="35" xfId="4" applyNumberFormat="1" applyFont="1" applyBorder="1" applyAlignment="1">
      <alignment horizontal="center" vertical="top"/>
    </xf>
    <xf numFmtId="49" fontId="10" fillId="12" borderId="24" xfId="4" applyNumberFormat="1" applyFont="1" applyFill="1" applyBorder="1" applyAlignment="1">
      <alignment horizontal="center" vertical="top"/>
    </xf>
    <xf numFmtId="49" fontId="10" fillId="12" borderId="13" xfId="4" applyNumberFormat="1" applyFont="1" applyFill="1" applyBorder="1" applyAlignment="1">
      <alignment horizontal="center" vertical="top"/>
    </xf>
    <xf numFmtId="49" fontId="10" fillId="12" borderId="30" xfId="4" applyNumberFormat="1" applyFont="1" applyFill="1" applyBorder="1" applyAlignment="1">
      <alignment horizontal="center" vertical="top"/>
    </xf>
    <xf numFmtId="49" fontId="10" fillId="22" borderId="30" xfId="4" applyNumberFormat="1" applyFont="1" applyFill="1" applyBorder="1" applyAlignment="1">
      <alignment horizontal="center" vertical="top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30" xfId="0" applyNumberFormat="1" applyFont="1" applyBorder="1" applyAlignment="1">
      <alignment horizontal="left" vertical="top" wrapText="1"/>
    </xf>
    <xf numFmtId="0" fontId="10" fillId="0" borderId="20" xfId="4" applyFont="1" applyBorder="1" applyAlignment="1">
      <alignment horizontal="center" vertical="top"/>
    </xf>
    <xf numFmtId="0" fontId="7" fillId="0" borderId="44" xfId="4" applyFont="1" applyBorder="1" applyAlignment="1">
      <alignment vertical="top" wrapText="1"/>
    </xf>
    <xf numFmtId="0" fontId="7" fillId="0" borderId="42" xfId="4" applyFont="1" applyBorder="1" applyAlignment="1">
      <alignment vertical="top"/>
    </xf>
    <xf numFmtId="0" fontId="7" fillId="0" borderId="43" xfId="4" applyFont="1" applyBorder="1" applyAlignment="1">
      <alignment vertical="top"/>
    </xf>
    <xf numFmtId="0" fontId="7" fillId="0" borderId="45" xfId="4" applyFont="1" applyBorder="1" applyAlignment="1">
      <alignment vertical="top"/>
    </xf>
    <xf numFmtId="49" fontId="7" fillId="0" borderId="2" xfId="4" applyNumberFormat="1" applyFont="1" applyBorder="1" applyAlignment="1">
      <alignment horizontal="center" vertical="top"/>
    </xf>
    <xf numFmtId="0" fontId="7" fillId="0" borderId="60" xfId="4" applyFont="1" applyBorder="1" applyAlignment="1">
      <alignment vertical="top"/>
    </xf>
    <xf numFmtId="49" fontId="7" fillId="0" borderId="18" xfId="4" applyNumberFormat="1" applyFont="1" applyBorder="1" applyAlignment="1">
      <alignment horizontal="center" vertical="top"/>
    </xf>
    <xf numFmtId="0" fontId="7" fillId="0" borderId="40" xfId="4" applyFont="1" applyBorder="1" applyAlignment="1">
      <alignment horizontal="center" vertical="top"/>
    </xf>
    <xf numFmtId="0" fontId="7" fillId="0" borderId="41" xfId="4" applyFont="1" applyBorder="1" applyAlignment="1">
      <alignment vertical="top"/>
    </xf>
    <xf numFmtId="164" fontId="10" fillId="0" borderId="4" xfId="4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49" fontId="7" fillId="0" borderId="18" xfId="4" applyNumberFormat="1" applyFont="1" applyBorder="1" applyAlignment="1">
      <alignment horizontal="left" vertical="top"/>
    </xf>
    <xf numFmtId="0" fontId="10" fillId="0" borderId="24" xfId="4" applyFont="1" applyBorder="1" applyAlignment="1">
      <alignment horizontal="center" vertical="top" wrapText="1"/>
    </xf>
    <xf numFmtId="164" fontId="10" fillId="0" borderId="29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top" wrapText="1"/>
    </xf>
    <xf numFmtId="49" fontId="7" fillId="0" borderId="20" xfId="4" applyNumberFormat="1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164" fontId="10" fillId="11" borderId="19" xfId="4" applyNumberFormat="1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top"/>
    </xf>
    <xf numFmtId="49" fontId="10" fillId="0" borderId="13" xfId="4" applyNumberFormat="1" applyFont="1" applyBorder="1" applyAlignment="1">
      <alignment vertical="center"/>
    </xf>
    <xf numFmtId="49" fontId="10" fillId="0" borderId="30" xfId="4" applyNumberFormat="1" applyFont="1" applyBorder="1" applyAlignment="1">
      <alignment horizontal="left" vertical="top"/>
    </xf>
    <xf numFmtId="49" fontId="10" fillId="0" borderId="30" xfId="4" applyNumberFormat="1" applyFont="1" applyBorder="1" applyAlignment="1">
      <alignment vertical="center"/>
    </xf>
    <xf numFmtId="0" fontId="7" fillId="4" borderId="64" xfId="0" applyFont="1" applyFill="1" applyBorder="1" applyAlignment="1">
      <alignment horizontal="left" vertical="top" wrapText="1"/>
    </xf>
    <xf numFmtId="164" fontId="10" fillId="11" borderId="9" xfId="4" applyNumberFormat="1" applyFont="1" applyFill="1" applyBorder="1" applyAlignment="1">
      <alignment horizontal="center" vertical="center"/>
    </xf>
    <xf numFmtId="49" fontId="10" fillId="12" borderId="18" xfId="4" applyNumberFormat="1" applyFont="1" applyFill="1" applyBorder="1" applyAlignment="1">
      <alignment horizontal="center" vertical="top"/>
    </xf>
    <xf numFmtId="164" fontId="10" fillId="0" borderId="13" xfId="4" applyNumberFormat="1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15" borderId="47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top" wrapText="1"/>
    </xf>
    <xf numFmtId="49" fontId="10" fillId="0" borderId="24" xfId="4" applyNumberFormat="1" applyFon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164" fontId="10" fillId="0" borderId="9" xfId="4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center" wrapText="1"/>
    </xf>
    <xf numFmtId="164" fontId="7" fillId="15" borderId="52" xfId="0" applyNumberFormat="1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center" wrapText="1"/>
    </xf>
    <xf numFmtId="0" fontId="10" fillId="11" borderId="29" xfId="0" applyFont="1" applyFill="1" applyBorder="1" applyAlignment="1">
      <alignment horizontal="center" vertical="top"/>
    </xf>
    <xf numFmtId="0" fontId="7" fillId="0" borderId="28" xfId="0" applyFont="1" applyBorder="1" applyAlignment="1">
      <alignment horizontal="left" vertical="center" wrapText="1"/>
    </xf>
    <xf numFmtId="164" fontId="10" fillId="0" borderId="19" xfId="4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top" wrapText="1"/>
    </xf>
    <xf numFmtId="0" fontId="27" fillId="0" borderId="0" xfId="4" applyFont="1" applyAlignment="1">
      <alignment vertical="top"/>
    </xf>
    <xf numFmtId="0" fontId="7" fillId="0" borderId="4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top" wrapText="1"/>
    </xf>
    <xf numFmtId="0" fontId="7" fillId="13" borderId="35" xfId="0" applyFont="1" applyFill="1" applyBorder="1" applyAlignment="1">
      <alignment vertical="top" wrapText="1"/>
    </xf>
    <xf numFmtId="0" fontId="45" fillId="0" borderId="19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49" fontId="10" fillId="0" borderId="24" xfId="4" applyNumberFormat="1" applyFont="1" applyBorder="1" applyAlignment="1">
      <alignment horizontal="left" vertical="top"/>
    </xf>
    <xf numFmtId="0" fontId="7" fillId="0" borderId="51" xfId="0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top" wrapText="1"/>
    </xf>
    <xf numFmtId="49" fontId="10" fillId="0" borderId="13" xfId="4" applyNumberFormat="1" applyFont="1" applyBorder="1" applyAlignment="1">
      <alignment horizontal="left" vertical="top"/>
    </xf>
    <xf numFmtId="0" fontId="7" fillId="0" borderId="48" xfId="0" applyFont="1" applyBorder="1" applyAlignment="1">
      <alignment horizontal="center" vertical="center" wrapText="1"/>
    </xf>
    <xf numFmtId="164" fontId="10" fillId="12" borderId="24" xfId="4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top"/>
    </xf>
    <xf numFmtId="0" fontId="10" fillId="12" borderId="24" xfId="4" applyFont="1" applyFill="1" applyBorder="1" applyAlignment="1">
      <alignment horizontal="center" vertical="center" wrapText="1"/>
    </xf>
    <xf numFmtId="0" fontId="7" fillId="0" borderId="58" xfId="4" applyFont="1" applyBorder="1" applyAlignment="1">
      <alignment vertical="top"/>
    </xf>
    <xf numFmtId="0" fontId="7" fillId="0" borderId="34" xfId="4" applyFont="1" applyBorder="1" applyAlignment="1">
      <alignment vertical="top"/>
    </xf>
    <xf numFmtId="0" fontId="7" fillId="0" borderId="50" xfId="4" applyFont="1" applyBorder="1" applyAlignment="1">
      <alignment vertical="top"/>
    </xf>
    <xf numFmtId="0" fontId="7" fillId="0" borderId="23" xfId="4" applyFont="1" applyBorder="1" applyAlignment="1">
      <alignment vertical="top"/>
    </xf>
    <xf numFmtId="164" fontId="10" fillId="12" borderId="9" xfId="4" applyNumberFormat="1" applyFont="1" applyFill="1" applyBorder="1" applyAlignment="1">
      <alignment horizontal="center" vertical="center"/>
    </xf>
    <xf numFmtId="0" fontId="10" fillId="12" borderId="9" xfId="4" applyFont="1" applyFill="1" applyBorder="1" applyAlignment="1">
      <alignment horizontal="center" vertical="center" wrapText="1"/>
    </xf>
    <xf numFmtId="49" fontId="10" fillId="0" borderId="30" xfId="4" applyNumberFormat="1" applyFont="1" applyBorder="1" applyAlignment="1">
      <alignment horizontal="center" vertical="top" wrapText="1"/>
    </xf>
    <xf numFmtId="164" fontId="10" fillId="11" borderId="24" xfId="4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13" borderId="24" xfId="0" applyFont="1" applyFill="1" applyBorder="1" applyAlignment="1">
      <alignment horizontal="center" vertical="top" wrapText="1"/>
    </xf>
    <xf numFmtId="49" fontId="10" fillId="14" borderId="18" xfId="4" applyNumberFormat="1" applyFont="1" applyFill="1" applyBorder="1" applyAlignment="1">
      <alignment vertical="top"/>
    </xf>
    <xf numFmtId="0" fontId="10" fillId="0" borderId="9" xfId="4" applyFont="1" applyBorder="1" applyAlignment="1">
      <alignment horizontal="center" wrapText="1"/>
    </xf>
    <xf numFmtId="0" fontId="10" fillId="0" borderId="30" xfId="0" applyFont="1" applyBorder="1" applyAlignment="1">
      <alignment horizontal="center" vertical="top" wrapText="1"/>
    </xf>
    <xf numFmtId="49" fontId="10" fillId="14" borderId="34" xfId="4" applyNumberFormat="1" applyFont="1" applyFill="1" applyBorder="1" applyAlignment="1">
      <alignment vertical="top"/>
    </xf>
    <xf numFmtId="0" fontId="7" fillId="0" borderId="25" xfId="4" applyFont="1" applyBorder="1" applyAlignment="1">
      <alignment vertical="top"/>
    </xf>
    <xf numFmtId="0" fontId="7" fillId="0" borderId="65" xfId="0" applyFont="1" applyBorder="1" applyAlignment="1">
      <alignment horizontal="center" wrapText="1"/>
    </xf>
    <xf numFmtId="164" fontId="7" fillId="15" borderId="54" xfId="0" applyNumberFormat="1" applyFont="1" applyFill="1" applyBorder="1" applyAlignment="1">
      <alignment horizontal="center" wrapText="1"/>
    </xf>
    <xf numFmtId="0" fontId="7" fillId="0" borderId="28" xfId="0" applyFont="1" applyBorder="1" applyAlignment="1">
      <alignment vertical="center" wrapText="1"/>
    </xf>
    <xf numFmtId="0" fontId="10" fillId="12" borderId="24" xfId="4" applyFont="1" applyFill="1" applyBorder="1" applyAlignment="1">
      <alignment horizontal="center" wrapText="1"/>
    </xf>
    <xf numFmtId="0" fontId="7" fillId="0" borderId="35" xfId="4" applyFont="1" applyBorder="1" applyAlignment="1">
      <alignment vertical="top"/>
    </xf>
    <xf numFmtId="0" fontId="10" fillId="12" borderId="9" xfId="4" applyFont="1" applyFill="1" applyBorder="1" applyAlignment="1">
      <alignment horizontal="center" wrapText="1"/>
    </xf>
    <xf numFmtId="49" fontId="10" fillId="14" borderId="2" xfId="4" applyNumberFormat="1" applyFont="1" applyFill="1" applyBorder="1" applyAlignment="1">
      <alignment horizontal="center" vertical="top"/>
    </xf>
    <xf numFmtId="164" fontId="7" fillId="0" borderId="9" xfId="4" applyNumberFormat="1" applyFont="1" applyBorder="1" applyAlignment="1">
      <alignment horizontal="center" vertical="center"/>
    </xf>
    <xf numFmtId="0" fontId="7" fillId="0" borderId="35" xfId="4" applyFont="1" applyBorder="1" applyAlignment="1">
      <alignment horizontal="center" vertical="top"/>
    </xf>
    <xf numFmtId="49" fontId="10" fillId="0" borderId="0" xfId="4" applyNumberFormat="1" applyFont="1" applyAlignment="1">
      <alignment horizontal="center" vertical="top"/>
    </xf>
    <xf numFmtId="49" fontId="10" fillId="14" borderId="18" xfId="4" applyNumberFormat="1" applyFont="1" applyFill="1" applyBorder="1" applyAlignment="1">
      <alignment horizontal="center" vertical="top"/>
    </xf>
    <xf numFmtId="0" fontId="7" fillId="0" borderId="56" xfId="4" applyFont="1" applyBorder="1" applyAlignment="1">
      <alignment vertical="top"/>
    </xf>
    <xf numFmtId="0" fontId="10" fillId="12" borderId="1" xfId="0" applyFont="1" applyFill="1" applyBorder="1" applyAlignment="1">
      <alignment horizontal="center" vertical="center"/>
    </xf>
    <xf numFmtId="0" fontId="7" fillId="0" borderId="57" xfId="4" applyFont="1" applyBorder="1" applyAlignment="1">
      <alignment vertical="top"/>
    </xf>
    <xf numFmtId="0" fontId="7" fillId="0" borderId="60" xfId="0" applyFont="1" applyBorder="1" applyAlignment="1">
      <alignment horizontal="center" wrapText="1"/>
    </xf>
    <xf numFmtId="164" fontId="7" fillId="15" borderId="62" xfId="0" applyNumberFormat="1" applyFont="1" applyFill="1" applyBorder="1" applyAlignment="1">
      <alignment horizontal="center" wrapText="1"/>
    </xf>
    <xf numFmtId="0" fontId="7" fillId="0" borderId="64" xfId="0" applyFont="1" applyBorder="1" applyAlignment="1">
      <alignment vertical="top" wrapText="1"/>
    </xf>
    <xf numFmtId="0" fontId="7" fillId="0" borderId="40" xfId="0" applyFont="1" applyBorder="1" applyAlignment="1">
      <alignment horizontal="center"/>
    </xf>
    <xf numFmtId="164" fontId="7" fillId="15" borderId="41" xfId="0" applyNumberFormat="1" applyFont="1" applyFill="1" applyBorder="1" applyAlignment="1">
      <alignment horizontal="center" wrapText="1"/>
    </xf>
    <xf numFmtId="0" fontId="7" fillId="0" borderId="33" xfId="0" applyFont="1" applyBorder="1" applyAlignment="1">
      <alignment vertical="top" wrapText="1"/>
    </xf>
    <xf numFmtId="49" fontId="10" fillId="14" borderId="34" xfId="4" applyNumberFormat="1" applyFont="1" applyFill="1" applyBorder="1" applyAlignment="1">
      <alignment horizontal="center" vertical="top"/>
    </xf>
    <xf numFmtId="0" fontId="57" fillId="0" borderId="66" xfId="4" applyFont="1" applyBorder="1" applyAlignment="1">
      <alignment vertical="top"/>
    </xf>
    <xf numFmtId="0" fontId="7" fillId="0" borderId="67" xfId="4" applyFont="1" applyBorder="1" applyAlignment="1">
      <alignment vertical="top"/>
    </xf>
    <xf numFmtId="0" fontId="7" fillId="0" borderId="68" xfId="4" applyFont="1" applyBorder="1" applyAlignment="1">
      <alignment vertical="top"/>
    </xf>
    <xf numFmtId="0" fontId="7" fillId="0" borderId="12" xfId="4" applyFont="1" applyBorder="1" applyAlignment="1">
      <alignment horizontal="center" vertical="top"/>
    </xf>
    <xf numFmtId="0" fontId="10" fillId="12" borderId="13" xfId="4" applyFont="1" applyFill="1" applyBorder="1" applyAlignment="1">
      <alignment horizontal="center" vertical="center" textRotation="90" wrapText="1"/>
    </xf>
    <xf numFmtId="0" fontId="57" fillId="0" borderId="42" xfId="4" applyFont="1" applyBorder="1" applyAlignment="1">
      <alignment vertical="top"/>
    </xf>
    <xf numFmtId="0" fontId="57" fillId="0" borderId="60" xfId="4" applyFont="1" applyBorder="1" applyAlignment="1">
      <alignment vertical="top"/>
    </xf>
    <xf numFmtId="0" fontId="7" fillId="0" borderId="65" xfId="0" applyFont="1" applyBorder="1" applyAlignment="1">
      <alignment horizontal="center" vertical="center" wrapText="1"/>
    </xf>
    <xf numFmtId="0" fontId="7" fillId="15" borderId="54" xfId="0" applyFont="1" applyFill="1" applyBorder="1" applyAlignment="1">
      <alignment horizontal="center" vertical="center" wrapText="1"/>
    </xf>
    <xf numFmtId="0" fontId="7" fillId="0" borderId="40" xfId="4" applyFont="1" applyBorder="1" applyAlignment="1">
      <alignment vertical="top"/>
    </xf>
    <xf numFmtId="0" fontId="7" fillId="0" borderId="32" xfId="4" applyFont="1" applyBorder="1" applyAlignment="1">
      <alignment vertical="top"/>
    </xf>
    <xf numFmtId="49" fontId="7" fillId="0" borderId="66" xfId="0" applyNumberFormat="1" applyFont="1" applyBorder="1" applyAlignment="1">
      <alignment horizontal="center" vertical="center"/>
    </xf>
    <xf numFmtId="49" fontId="7" fillId="0" borderId="69" xfId="0" applyNumberFormat="1" applyFont="1" applyBorder="1" applyAlignment="1">
      <alignment horizontal="center" vertical="center"/>
    </xf>
    <xf numFmtId="0" fontId="7" fillId="0" borderId="12" xfId="12" applyFont="1" applyBorder="1" applyAlignment="1">
      <alignment vertical="top" wrapText="1"/>
    </xf>
    <xf numFmtId="49" fontId="10" fillId="14" borderId="12" xfId="4" applyNumberFormat="1" applyFont="1" applyFill="1" applyBorder="1" applyAlignment="1">
      <alignment horizontal="center" vertical="top"/>
    </xf>
    <xf numFmtId="0" fontId="10" fillId="8" borderId="11" xfId="0" applyFont="1" applyFill="1" applyBorder="1" applyAlignment="1">
      <alignment horizontal="center" vertical="top"/>
    </xf>
    <xf numFmtId="0" fontId="10" fillId="8" borderId="11" xfId="0" applyFont="1" applyFill="1" applyBorder="1" applyAlignment="1">
      <alignment vertical="center"/>
    </xf>
    <xf numFmtId="49" fontId="10" fillId="14" borderId="10" xfId="0" applyNumberFormat="1" applyFont="1" applyFill="1" applyBorder="1" applyAlignment="1">
      <alignment horizontal="center" vertical="top"/>
    </xf>
    <xf numFmtId="49" fontId="10" fillId="22" borderId="9" xfId="0" applyNumberFormat="1" applyFont="1" applyFill="1" applyBorder="1" applyAlignment="1">
      <alignment horizontal="center" vertical="top"/>
    </xf>
    <xf numFmtId="164" fontId="17" fillId="14" borderId="26" xfId="4" applyNumberFormat="1" applyFont="1" applyFill="1" applyBorder="1" applyAlignment="1">
      <alignment horizontal="center" vertical="top"/>
    </xf>
    <xf numFmtId="164" fontId="10" fillId="11" borderId="4" xfId="4" applyNumberFormat="1" applyFont="1" applyFill="1" applyBorder="1" applyAlignment="1">
      <alignment horizontal="center" vertical="top"/>
    </xf>
    <xf numFmtId="0" fontId="7" fillId="13" borderId="24" xfId="0" applyFont="1" applyFill="1" applyBorder="1" applyAlignment="1">
      <alignment vertical="top" wrapText="1"/>
    </xf>
    <xf numFmtId="49" fontId="10" fillId="12" borderId="2" xfId="4" applyNumberFormat="1" applyFont="1" applyFill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13" borderId="13" xfId="0" applyFont="1" applyFill="1" applyBorder="1" applyAlignment="1">
      <alignment vertical="top" wrapText="1"/>
    </xf>
    <xf numFmtId="164" fontId="10" fillId="0" borderId="14" xfId="4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164" fontId="7" fillId="15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164" fontId="10" fillId="0" borderId="29" xfId="4" applyNumberFormat="1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13" borderId="30" xfId="0" applyFont="1" applyFill="1" applyBorder="1" applyAlignment="1">
      <alignment vertical="top" wrapText="1"/>
    </xf>
    <xf numFmtId="164" fontId="10" fillId="11" borderId="9" xfId="4" applyNumberFormat="1" applyFont="1" applyFill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left" vertical="top" wrapText="1"/>
    </xf>
    <xf numFmtId="2" fontId="10" fillId="0" borderId="4" xfId="4" applyNumberFormat="1" applyFont="1" applyBorder="1" applyAlignment="1">
      <alignment horizontal="center" vertical="top"/>
    </xf>
    <xf numFmtId="0" fontId="7" fillId="0" borderId="60" xfId="0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top" wrapText="1"/>
    </xf>
    <xf numFmtId="0" fontId="57" fillId="0" borderId="0" xfId="0" applyFont="1" applyAlignment="1">
      <alignment horizontal="center" vertical="center" wrapText="1"/>
    </xf>
    <xf numFmtId="0" fontId="7" fillId="0" borderId="40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center" wrapText="1"/>
    </xf>
    <xf numFmtId="164" fontId="10" fillId="12" borderId="4" xfId="4" applyNumberFormat="1" applyFont="1" applyFill="1" applyBorder="1" applyAlignment="1">
      <alignment horizontal="center" vertical="top"/>
    </xf>
    <xf numFmtId="0" fontId="10" fillId="12" borderId="9" xfId="0" applyFont="1" applyFill="1" applyBorder="1" applyAlignment="1">
      <alignment horizontal="center" vertical="top"/>
    </xf>
    <xf numFmtId="2" fontId="10" fillId="12" borderId="4" xfId="4" applyNumberFormat="1" applyFont="1" applyFill="1" applyBorder="1" applyAlignment="1">
      <alignment horizontal="center" vertical="top"/>
    </xf>
    <xf numFmtId="0" fontId="7" fillId="12" borderId="31" xfId="0" applyFont="1" applyFill="1" applyBorder="1" applyAlignment="1">
      <alignment horizontal="center" vertical="top"/>
    </xf>
    <xf numFmtId="164" fontId="10" fillId="12" borderId="14" xfId="4" applyNumberFormat="1" applyFont="1" applyFill="1" applyBorder="1" applyAlignment="1">
      <alignment horizontal="center" vertical="top"/>
    </xf>
    <xf numFmtId="0" fontId="7" fillId="12" borderId="14" xfId="0" applyFont="1" applyFill="1" applyBorder="1" applyAlignment="1">
      <alignment horizontal="center" vertical="top"/>
    </xf>
    <xf numFmtId="164" fontId="10" fillId="12" borderId="29" xfId="4" applyNumberFormat="1" applyFont="1" applyFill="1" applyBorder="1" applyAlignment="1">
      <alignment horizontal="center" vertical="top"/>
    </xf>
    <xf numFmtId="0" fontId="7" fillId="12" borderId="29" xfId="0" applyFont="1" applyFill="1" applyBorder="1" applyAlignment="1">
      <alignment horizontal="center" vertical="top"/>
    </xf>
    <xf numFmtId="0" fontId="7" fillId="0" borderId="36" xfId="0" applyFont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vertical="top" wrapText="1"/>
    </xf>
    <xf numFmtId="0" fontId="7" fillId="0" borderId="48" xfId="0" applyFont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vertical="top" wrapText="1"/>
    </xf>
    <xf numFmtId="0" fontId="7" fillId="0" borderId="65" xfId="4" applyFont="1" applyBorder="1" applyAlignment="1">
      <alignment vertical="top"/>
    </xf>
    <xf numFmtId="0" fontId="7" fillId="0" borderId="27" xfId="4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164" fontId="10" fillId="0" borderId="5" xfId="4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4" borderId="40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164" fontId="10" fillId="0" borderId="8" xfId="4" applyNumberFormat="1" applyFont="1" applyBorder="1" applyAlignment="1">
      <alignment horizontal="center" vertical="top"/>
    </xf>
    <xf numFmtId="0" fontId="7" fillId="4" borderId="34" xfId="0" applyFont="1" applyFill="1" applyBorder="1" applyAlignment="1">
      <alignment horizontal="center" vertical="top"/>
    </xf>
    <xf numFmtId="164" fontId="10" fillId="12" borderId="9" xfId="4" applyNumberFormat="1" applyFont="1" applyFill="1" applyBorder="1" applyAlignment="1">
      <alignment horizontal="center" vertical="top"/>
    </xf>
    <xf numFmtId="0" fontId="10" fillId="12" borderId="24" xfId="0" applyFont="1" applyFill="1" applyBorder="1" applyAlignment="1">
      <alignment horizontal="center" vertical="top"/>
    </xf>
    <xf numFmtId="0" fontId="7" fillId="12" borderId="9" xfId="0" applyFont="1" applyFill="1" applyBorder="1" applyAlignment="1">
      <alignment horizontal="center" vertical="top"/>
    </xf>
    <xf numFmtId="0" fontId="7" fillId="0" borderId="64" xfId="4" applyFont="1" applyBorder="1" applyAlignment="1">
      <alignment horizontal="left" vertical="top"/>
    </xf>
    <xf numFmtId="0" fontId="7" fillId="4" borderId="40" xfId="0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vertical="center" wrapText="1"/>
    </xf>
    <xf numFmtId="0" fontId="7" fillId="4" borderId="33" xfId="0" applyFont="1" applyFill="1" applyBorder="1" applyAlignment="1">
      <alignment vertical="center" wrapText="1"/>
    </xf>
    <xf numFmtId="164" fontId="10" fillId="12" borderId="12" xfId="4" applyNumberFormat="1" applyFont="1" applyFill="1" applyBorder="1" applyAlignment="1">
      <alignment horizontal="center" vertical="top"/>
    </xf>
    <xf numFmtId="164" fontId="7" fillId="4" borderId="25" xfId="0" applyNumberFormat="1" applyFont="1" applyFill="1" applyBorder="1" applyAlignment="1">
      <alignment vertical="center" wrapText="1"/>
    </xf>
    <xf numFmtId="0" fontId="7" fillId="4" borderId="26" xfId="0" applyFont="1" applyFill="1" applyBorder="1" applyAlignment="1">
      <alignment vertical="center" wrapText="1"/>
    </xf>
    <xf numFmtId="0" fontId="10" fillId="23" borderId="9" xfId="0" applyFont="1" applyFill="1" applyBorder="1" applyAlignment="1">
      <alignment horizontal="center" vertical="top"/>
    </xf>
    <xf numFmtId="49" fontId="10" fillId="14" borderId="2" xfId="4" applyNumberFormat="1" applyFont="1" applyFill="1" applyBorder="1" applyAlignment="1">
      <alignment vertical="top"/>
    </xf>
    <xf numFmtId="164" fontId="10" fillId="0" borderId="4" xfId="4" applyNumberFormat="1" applyFont="1" applyBorder="1" applyAlignment="1">
      <alignment vertical="top"/>
    </xf>
    <xf numFmtId="0" fontId="7" fillId="0" borderId="65" xfId="4" applyFont="1" applyBorder="1" applyAlignment="1">
      <alignment horizontal="center" vertical="center"/>
    </xf>
    <xf numFmtId="164" fontId="7" fillId="4" borderId="27" xfId="0" applyNumberFormat="1" applyFont="1" applyFill="1" applyBorder="1" applyAlignment="1">
      <alignment horizontal="center" vertical="center" wrapText="1"/>
    </xf>
    <xf numFmtId="164" fontId="7" fillId="4" borderId="50" xfId="0" applyNumberFormat="1" applyFont="1" applyFill="1" applyBorder="1" applyAlignment="1">
      <alignment horizontal="center" vertical="center" wrapText="1"/>
    </xf>
    <xf numFmtId="164" fontId="10" fillId="12" borderId="24" xfId="4" applyNumberFormat="1" applyFont="1" applyFill="1" applyBorder="1" applyAlignment="1">
      <alignment horizontal="center" vertical="top"/>
    </xf>
    <xf numFmtId="0" fontId="7" fillId="4" borderId="46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13" borderId="24" xfId="0" applyFont="1" applyFill="1" applyBorder="1" applyAlignment="1">
      <alignment vertical="top" wrapText="1"/>
    </xf>
    <xf numFmtId="0" fontId="7" fillId="4" borderId="51" xfId="0" applyFont="1" applyFill="1" applyBorder="1" applyAlignment="1">
      <alignment vertical="center" wrapText="1"/>
    </xf>
    <xf numFmtId="164" fontId="7" fillId="4" borderId="58" xfId="0" applyNumberFormat="1" applyFont="1" applyFill="1" applyBorder="1" applyAlignment="1">
      <alignment vertical="center" wrapText="1"/>
    </xf>
    <xf numFmtId="0" fontId="7" fillId="4" borderId="53" xfId="0" applyFont="1" applyFill="1" applyBorder="1" applyAlignment="1">
      <alignment vertical="center" wrapText="1"/>
    </xf>
    <xf numFmtId="164" fontId="7" fillId="0" borderId="4" xfId="4" applyNumberFormat="1" applyFont="1" applyBorder="1" applyAlignment="1">
      <alignment horizontal="center" vertical="top"/>
    </xf>
    <xf numFmtId="0" fontId="7" fillId="0" borderId="19" xfId="4" applyFont="1" applyBorder="1" applyAlignment="1">
      <alignment horizontal="center" vertical="top"/>
    </xf>
    <xf numFmtId="164" fontId="7" fillId="0" borderId="29" xfId="4" applyNumberFormat="1" applyFont="1" applyBorder="1" applyAlignment="1">
      <alignment horizontal="center" vertical="top"/>
    </xf>
    <xf numFmtId="0" fontId="7" fillId="0" borderId="29" xfId="4" applyFont="1" applyBorder="1" applyAlignment="1">
      <alignment horizontal="center" vertical="top"/>
    </xf>
    <xf numFmtId="0" fontId="7" fillId="4" borderId="60" xfId="0" applyFont="1" applyFill="1" applyBorder="1" applyAlignment="1">
      <alignment vertical="center" wrapText="1"/>
    </xf>
    <xf numFmtId="164" fontId="7" fillId="4" borderId="57" xfId="0" applyNumberFormat="1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vertical="center" wrapText="1"/>
    </xf>
    <xf numFmtId="164" fontId="7" fillId="4" borderId="63" xfId="0" applyNumberFormat="1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horizontal="center" vertical="center" wrapText="1"/>
    </xf>
    <xf numFmtId="164" fontId="10" fillId="0" borderId="17" xfId="4" applyNumberFormat="1" applyFont="1" applyBorder="1" applyAlignment="1">
      <alignment horizontal="center" vertical="top"/>
    </xf>
    <xf numFmtId="164" fontId="7" fillId="0" borderId="3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6" fontId="10" fillId="11" borderId="4" xfId="1" applyFont="1" applyFill="1" applyBorder="1" applyAlignment="1">
      <alignment horizontal="center" vertical="top"/>
    </xf>
    <xf numFmtId="166" fontId="10" fillId="0" borderId="4" xfId="1" applyFont="1" applyFill="1" applyBorder="1" applyAlignment="1">
      <alignment horizontal="center" vertical="top"/>
    </xf>
    <xf numFmtId="166" fontId="10" fillId="0" borderId="17" xfId="1" applyFont="1" applyFill="1" applyBorder="1" applyAlignment="1">
      <alignment horizontal="center" vertical="top"/>
    </xf>
    <xf numFmtId="167" fontId="10" fillId="0" borderId="8" xfId="1" applyNumberFormat="1" applyFont="1" applyFill="1" applyBorder="1" applyAlignment="1">
      <alignment horizontal="center" vertical="top"/>
    </xf>
    <xf numFmtId="0" fontId="7" fillId="0" borderId="36" xfId="4" applyFont="1" applyBorder="1" applyAlignment="1">
      <alignment vertical="top"/>
    </xf>
    <xf numFmtId="0" fontId="7" fillId="0" borderId="63" xfId="4" applyFont="1" applyBorder="1" applyAlignment="1">
      <alignment vertical="top"/>
    </xf>
    <xf numFmtId="0" fontId="7" fillId="0" borderId="38" xfId="4" applyFont="1" applyBorder="1" applyAlignment="1">
      <alignment vertical="top"/>
    </xf>
    <xf numFmtId="166" fontId="10" fillId="11" borderId="19" xfId="1" applyFont="1" applyFill="1" applyBorder="1" applyAlignment="1">
      <alignment horizontal="center" vertical="top"/>
    </xf>
    <xf numFmtId="0" fontId="10" fillId="0" borderId="4" xfId="1" applyNumberFormat="1" applyFont="1" applyFill="1" applyBorder="1" applyAlignment="1">
      <alignment horizontal="center" vertical="top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166" fontId="10" fillId="0" borderId="14" xfId="1" applyFont="1" applyFill="1" applyBorder="1" applyAlignment="1">
      <alignment horizontal="center" vertical="top"/>
    </xf>
    <xf numFmtId="0" fontId="7" fillId="0" borderId="65" xfId="0" applyFont="1" applyBorder="1" applyAlignment="1">
      <alignment horizontal="center" vertical="top" wrapText="1"/>
    </xf>
    <xf numFmtId="164" fontId="7" fillId="0" borderId="2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166" fontId="10" fillId="0" borderId="5" xfId="1" applyFont="1" applyFill="1" applyBorder="1" applyAlignment="1">
      <alignment horizontal="center" vertical="top"/>
    </xf>
    <xf numFmtId="0" fontId="7" fillId="0" borderId="55" xfId="4" applyFont="1" applyBorder="1" applyAlignment="1">
      <alignment vertical="top"/>
    </xf>
    <xf numFmtId="0" fontId="7" fillId="0" borderId="39" xfId="4" applyFont="1" applyBorder="1" applyAlignment="1">
      <alignment vertical="top"/>
    </xf>
    <xf numFmtId="0" fontId="7" fillId="0" borderId="17" xfId="4" applyFont="1" applyBorder="1" applyAlignment="1">
      <alignment vertical="top"/>
    </xf>
    <xf numFmtId="2" fontId="10" fillId="0" borderId="24" xfId="4" applyNumberFormat="1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top" wrapText="1"/>
    </xf>
    <xf numFmtId="0" fontId="7" fillId="0" borderId="51" xfId="4" applyFont="1" applyBorder="1" applyAlignment="1">
      <alignment vertical="top"/>
    </xf>
    <xf numFmtId="0" fontId="7" fillId="0" borderId="38" xfId="0" applyFont="1" applyBorder="1" applyAlignment="1">
      <alignment vertical="center" wrapText="1"/>
    </xf>
    <xf numFmtId="0" fontId="7" fillId="0" borderId="6" xfId="4" applyFont="1" applyBorder="1" applyAlignment="1">
      <alignment vertical="top"/>
    </xf>
    <xf numFmtId="0" fontId="7" fillId="0" borderId="8" xfId="4" applyFont="1" applyBorder="1" applyAlignment="1">
      <alignment vertical="top"/>
    </xf>
    <xf numFmtId="164" fontId="10" fillId="12" borderId="13" xfId="4" applyNumberFormat="1" applyFont="1" applyFill="1" applyBorder="1" applyAlignment="1">
      <alignment horizontal="center" vertical="top"/>
    </xf>
    <xf numFmtId="0" fontId="7" fillId="12" borderId="13" xfId="0" applyFont="1" applyFill="1" applyBorder="1" applyAlignment="1">
      <alignment horizontal="center" vertical="top"/>
    </xf>
    <xf numFmtId="0" fontId="7" fillId="4" borderId="53" xfId="0" applyFont="1" applyFill="1" applyBorder="1" applyAlignment="1">
      <alignment horizontal="left" vertical="top" wrapText="1"/>
    </xf>
    <xf numFmtId="164" fontId="10" fillId="11" borderId="24" xfId="4" applyNumberFormat="1" applyFont="1" applyFill="1" applyBorder="1" applyAlignment="1">
      <alignment horizontal="center" vertical="top"/>
    </xf>
    <xf numFmtId="49" fontId="7" fillId="0" borderId="24" xfId="4" applyNumberFormat="1" applyFont="1" applyBorder="1" applyAlignment="1">
      <alignment horizontal="center" vertical="top"/>
    </xf>
    <xf numFmtId="49" fontId="10" fillId="14" borderId="0" xfId="4" applyNumberFormat="1" applyFont="1" applyFill="1" applyAlignment="1">
      <alignment vertical="top"/>
    </xf>
    <xf numFmtId="164" fontId="10" fillId="0" borderId="24" xfId="4" applyNumberFormat="1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center" vertical="top"/>
    </xf>
    <xf numFmtId="49" fontId="10" fillId="14" borderId="23" xfId="4" applyNumberFormat="1" applyFont="1" applyFill="1" applyBorder="1" applyAlignment="1">
      <alignment vertical="top"/>
    </xf>
    <xf numFmtId="49" fontId="10" fillId="14" borderId="3" xfId="4" applyNumberFormat="1" applyFont="1" applyFill="1" applyBorder="1" applyAlignment="1">
      <alignment vertical="top"/>
    </xf>
    <xf numFmtId="164" fontId="17" fillId="0" borderId="14" xfId="4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left" vertical="top" wrapText="1"/>
    </xf>
    <xf numFmtId="0" fontId="7" fillId="0" borderId="27" xfId="4" applyFont="1" applyBorder="1" applyAlignment="1">
      <alignment horizontal="center" vertical="top"/>
    </xf>
    <xf numFmtId="0" fontId="7" fillId="0" borderId="53" xfId="4" applyFont="1" applyBorder="1" applyAlignment="1">
      <alignment vertical="top" wrapText="1"/>
    </xf>
    <xf numFmtId="0" fontId="7" fillId="0" borderId="32" xfId="4" applyFont="1" applyBorder="1" applyAlignment="1">
      <alignment horizontal="center" vertical="top"/>
    </xf>
    <xf numFmtId="0" fontId="7" fillId="0" borderId="33" xfId="4" applyFont="1" applyBorder="1" applyAlignment="1">
      <alignment vertical="top" wrapText="1"/>
    </xf>
    <xf numFmtId="0" fontId="10" fillId="23" borderId="24" xfId="0" applyFont="1" applyFill="1" applyBorder="1" applyAlignment="1">
      <alignment horizontal="center" vertical="top"/>
    </xf>
    <xf numFmtId="0" fontId="7" fillId="0" borderId="15" xfId="0" applyFont="1" applyBorder="1" applyAlignment="1">
      <alignment horizontal="center" vertical="top" wrapText="1"/>
    </xf>
    <xf numFmtId="164" fontId="7" fillId="0" borderId="41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164" fontId="10" fillId="0" borderId="13" xfId="4" applyNumberFormat="1" applyFont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 vertical="center" wrapText="1"/>
    </xf>
    <xf numFmtId="164" fontId="10" fillId="0" borderId="30" xfId="4" applyNumberFormat="1" applyFont="1" applyBorder="1" applyAlignment="1">
      <alignment horizontal="center" vertical="top"/>
    </xf>
    <xf numFmtId="164" fontId="10" fillId="4" borderId="13" xfId="4" applyNumberFormat="1" applyFont="1" applyFill="1" applyBorder="1" applyAlignment="1">
      <alignment horizontal="center" vertical="top"/>
    </xf>
    <xf numFmtId="0" fontId="10" fillId="11" borderId="24" xfId="0" applyFont="1" applyFill="1" applyBorder="1" applyAlignment="1">
      <alignment horizontal="center" vertical="top"/>
    </xf>
    <xf numFmtId="164" fontId="10" fillId="4" borderId="14" xfId="4" applyNumberFormat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/>
    </xf>
    <xf numFmtId="0" fontId="7" fillId="5" borderId="46" xfId="4" applyFont="1" applyFill="1" applyBorder="1" applyAlignment="1">
      <alignment vertical="top"/>
    </xf>
    <xf numFmtId="0" fontId="7" fillId="5" borderId="65" xfId="4" applyFont="1" applyFill="1" applyBorder="1" applyAlignment="1">
      <alignment vertical="top"/>
    </xf>
    <xf numFmtId="0" fontId="7" fillId="5" borderId="6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5" borderId="36" xfId="4" applyFont="1" applyFill="1" applyBorder="1" applyAlignment="1">
      <alignment vertical="top"/>
    </xf>
    <xf numFmtId="0" fontId="7" fillId="5" borderId="60" xfId="4" applyFont="1" applyFill="1" applyBorder="1" applyAlignment="1">
      <alignment vertical="top"/>
    </xf>
    <xf numFmtId="49" fontId="10" fillId="0" borderId="16" xfId="4" applyNumberFormat="1" applyFont="1" applyBorder="1" applyAlignment="1">
      <alignment horizontal="center" vertical="top"/>
    </xf>
    <xf numFmtId="0" fontId="7" fillId="5" borderId="51" xfId="0" applyFont="1" applyFill="1" applyBorder="1" applyAlignment="1">
      <alignment horizontal="center" vertical="top" wrapText="1"/>
    </xf>
    <xf numFmtId="164" fontId="7" fillId="4" borderId="52" xfId="0" applyNumberFormat="1" applyFont="1" applyFill="1" applyBorder="1" applyAlignment="1">
      <alignment horizontal="center" vertical="center" wrapText="1"/>
    </xf>
    <xf numFmtId="164" fontId="10" fillId="4" borderId="5" xfId="4" applyNumberFormat="1" applyFont="1" applyFill="1" applyBorder="1" applyAlignment="1">
      <alignment horizontal="center" vertical="top"/>
    </xf>
    <xf numFmtId="49" fontId="10" fillId="0" borderId="21" xfId="4" applyNumberFormat="1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 wrapText="1"/>
    </xf>
    <xf numFmtId="164" fontId="7" fillId="0" borderId="49" xfId="0" applyNumberFormat="1" applyFont="1" applyBorder="1" applyAlignment="1">
      <alignment horizontal="center" vertical="center" wrapText="1"/>
    </xf>
    <xf numFmtId="0" fontId="7" fillId="0" borderId="42" xfId="4" applyFont="1" applyBorder="1" applyAlignment="1">
      <alignment horizontal="center" vertical="top"/>
    </xf>
    <xf numFmtId="0" fontId="7" fillId="0" borderId="56" xfId="4" applyFont="1" applyBorder="1" applyAlignment="1">
      <alignment horizontal="center" vertical="top"/>
    </xf>
    <xf numFmtId="0" fontId="7" fillId="0" borderId="45" xfId="4" applyFont="1" applyBorder="1" applyAlignment="1">
      <alignment horizontal="left" vertical="top"/>
    </xf>
    <xf numFmtId="0" fontId="7" fillId="0" borderId="57" xfId="4" applyFont="1" applyBorder="1" applyAlignment="1">
      <alignment horizontal="center" vertical="top"/>
    </xf>
    <xf numFmtId="164" fontId="7" fillId="4" borderId="49" xfId="0" applyNumberFormat="1" applyFont="1" applyFill="1" applyBorder="1" applyAlignment="1">
      <alignment horizontal="center" vertical="center" wrapText="1"/>
    </xf>
    <xf numFmtId="49" fontId="7" fillId="0" borderId="24" xfId="4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3" xfId="4" applyNumberFormat="1" applyFont="1" applyBorder="1" applyAlignment="1">
      <alignment vertical="top"/>
    </xf>
    <xf numFmtId="49" fontId="7" fillId="0" borderId="30" xfId="4" applyNumberFormat="1" applyFont="1" applyBorder="1" applyAlignment="1">
      <alignment vertical="top"/>
    </xf>
    <xf numFmtId="0" fontId="7" fillId="0" borderId="65" xfId="4" applyFont="1" applyBorder="1" applyAlignment="1">
      <alignment horizontal="center" vertical="top"/>
    </xf>
    <xf numFmtId="164" fontId="10" fillId="0" borderId="9" xfId="4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center" wrapText="1"/>
    </xf>
    <xf numFmtId="164" fontId="7" fillId="0" borderId="14" xfId="4" applyNumberFormat="1" applyFont="1" applyBorder="1" applyAlignment="1">
      <alignment horizontal="center" vertical="top"/>
    </xf>
    <xf numFmtId="164" fontId="10" fillId="0" borderId="57" xfId="4" applyNumberFormat="1" applyFont="1" applyBorder="1" applyAlignment="1">
      <alignment horizontal="center" vertical="top"/>
    </xf>
    <xf numFmtId="49" fontId="7" fillId="0" borderId="55" xfId="4" applyNumberFormat="1" applyFont="1" applyBorder="1" applyAlignment="1">
      <alignment horizontal="center" vertical="top"/>
    </xf>
    <xf numFmtId="49" fontId="7" fillId="0" borderId="16" xfId="4" applyNumberFormat="1" applyFont="1" applyBorder="1" applyAlignment="1">
      <alignment horizontal="center" vertical="top"/>
    </xf>
    <xf numFmtId="49" fontId="7" fillId="0" borderId="7" xfId="4" applyNumberFormat="1" applyFont="1" applyBorder="1" applyAlignment="1">
      <alignment horizontal="center" vertical="top"/>
    </xf>
    <xf numFmtId="49" fontId="7" fillId="0" borderId="39" xfId="4" applyNumberFormat="1" applyFont="1" applyBorder="1" applyAlignment="1">
      <alignment horizontal="center" vertical="top"/>
    </xf>
    <xf numFmtId="49" fontId="7" fillId="0" borderId="17" xfId="4" applyNumberFormat="1" applyFont="1" applyBorder="1" applyAlignment="1">
      <alignment horizontal="center" vertical="top"/>
    </xf>
    <xf numFmtId="49" fontId="7" fillId="0" borderId="8" xfId="4" applyNumberFormat="1" applyFont="1" applyBorder="1" applyAlignment="1">
      <alignment horizontal="center" vertical="top"/>
    </xf>
    <xf numFmtId="0" fontId="7" fillId="0" borderId="46" xfId="4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left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0" fontId="7" fillId="0" borderId="36" xfId="4" applyFont="1" applyBorder="1" applyAlignment="1">
      <alignment horizontal="center" vertical="top"/>
    </xf>
    <xf numFmtId="0" fontId="7" fillId="0" borderId="63" xfId="4" applyFont="1" applyBorder="1" applyAlignment="1">
      <alignment horizontal="center" vertical="top"/>
    </xf>
    <xf numFmtId="164" fontId="10" fillId="11" borderId="19" xfId="4" applyNumberFormat="1" applyFont="1" applyFill="1" applyBorder="1" applyAlignment="1">
      <alignment horizontal="center" vertical="top"/>
    </xf>
    <xf numFmtId="0" fontId="69" fillId="0" borderId="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left" vertical="center" wrapText="1"/>
    </xf>
    <xf numFmtId="164" fontId="17" fillId="12" borderId="9" xfId="4" applyNumberFormat="1" applyFont="1" applyFill="1" applyBorder="1" applyAlignment="1">
      <alignment horizontal="center" vertical="top"/>
    </xf>
    <xf numFmtId="0" fontId="7" fillId="0" borderId="65" xfId="0" applyFont="1" applyBorder="1" applyAlignment="1">
      <alignment vertical="center" wrapText="1"/>
    </xf>
    <xf numFmtId="164" fontId="7" fillId="0" borderId="27" xfId="0" applyNumberFormat="1" applyFont="1" applyBorder="1" applyAlignment="1">
      <alignment vertical="center" wrapText="1"/>
    </xf>
    <xf numFmtId="49" fontId="10" fillId="12" borderId="0" xfId="4" applyNumberFormat="1" applyFont="1" applyFill="1" applyAlignment="1">
      <alignment horizontal="center" vertical="top"/>
    </xf>
    <xf numFmtId="0" fontId="7" fillId="0" borderId="51" xfId="0" applyFont="1" applyBorder="1" applyAlignment="1">
      <alignment vertical="center" wrapText="1"/>
    </xf>
    <xf numFmtId="164" fontId="7" fillId="0" borderId="58" xfId="0" applyNumberFormat="1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164" fontId="17" fillId="12" borderId="12" xfId="4" applyNumberFormat="1" applyFont="1" applyFill="1" applyBorder="1" applyAlignment="1">
      <alignment horizontal="center" vertical="top"/>
    </xf>
    <xf numFmtId="0" fontId="10" fillId="12" borderId="31" xfId="0" applyFont="1" applyFill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48" xfId="0" applyFont="1" applyBorder="1" applyAlignment="1">
      <alignment vertical="center" wrapText="1"/>
    </xf>
    <xf numFmtId="164" fontId="7" fillId="0" borderId="50" xfId="0" applyNumberFormat="1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49" fontId="10" fillId="12" borderId="23" xfId="4" applyNumberFormat="1" applyFont="1" applyFill="1" applyBorder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164" fontId="7" fillId="4" borderId="69" xfId="0" applyNumberFormat="1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vertical="center" wrapText="1"/>
    </xf>
    <xf numFmtId="49" fontId="10" fillId="14" borderId="11" xfId="4" applyNumberFormat="1" applyFont="1" applyFill="1" applyBorder="1" applyAlignment="1">
      <alignment horizontal="center" vertical="top"/>
    </xf>
    <xf numFmtId="49" fontId="10" fillId="14" borderId="10" xfId="4" applyNumberFormat="1" applyFont="1" applyFill="1" applyBorder="1" applyAlignment="1">
      <alignment horizontal="center" vertical="top"/>
    </xf>
    <xf numFmtId="49" fontId="7" fillId="0" borderId="51" xfId="12" applyNumberFormat="1" applyFont="1" applyBorder="1" applyAlignment="1">
      <alignment horizontal="center" vertical="top"/>
    </xf>
    <xf numFmtId="49" fontId="7" fillId="0" borderId="52" xfId="12" applyNumberFormat="1" applyFont="1" applyBorder="1" applyAlignment="1">
      <alignment vertical="top" wrapText="1"/>
    </xf>
    <xf numFmtId="0" fontId="7" fillId="4" borderId="58" xfId="12" applyFont="1" applyFill="1" applyBorder="1" applyAlignment="1">
      <alignment horizontal="left" vertical="top" wrapText="1"/>
    </xf>
    <xf numFmtId="49" fontId="10" fillId="14" borderId="3" xfId="4" applyNumberFormat="1" applyFont="1" applyFill="1" applyBorder="1" applyAlignment="1">
      <alignment horizontal="center" vertical="top"/>
    </xf>
    <xf numFmtId="49" fontId="10" fillId="22" borderId="10" xfId="4" applyNumberFormat="1" applyFont="1" applyFill="1" applyBorder="1" applyAlignment="1">
      <alignment vertical="top"/>
    </xf>
    <xf numFmtId="49" fontId="10" fillId="22" borderId="11" xfId="4" applyNumberFormat="1" applyFont="1" applyFill="1" applyBorder="1" applyAlignment="1">
      <alignment vertical="top"/>
    </xf>
    <xf numFmtId="49" fontId="10" fillId="22" borderId="11" xfId="4" applyNumberFormat="1" applyFont="1" applyFill="1" applyBorder="1" applyAlignment="1">
      <alignment vertical="center"/>
    </xf>
    <xf numFmtId="49" fontId="10" fillId="22" borderId="12" xfId="4" applyNumberFormat="1" applyFont="1" applyFill="1" applyBorder="1" applyAlignment="1">
      <alignment vertical="top"/>
    </xf>
    <xf numFmtId="164" fontId="17" fillId="14" borderId="68" xfId="4" applyNumberFormat="1" applyFont="1" applyFill="1" applyBorder="1" applyAlignment="1">
      <alignment horizontal="center" vertical="top"/>
    </xf>
    <xf numFmtId="0" fontId="7" fillId="0" borderId="54" xfId="4" applyFont="1" applyBorder="1" applyAlignment="1">
      <alignment vertical="top"/>
    </xf>
    <xf numFmtId="0" fontId="7" fillId="0" borderId="6" xfId="4" applyFont="1" applyBorder="1" applyAlignment="1">
      <alignment horizontal="center"/>
    </xf>
    <xf numFmtId="0" fontId="7" fillId="12" borderId="5" xfId="0" applyFont="1" applyFill="1" applyBorder="1" applyAlignment="1">
      <alignment horizontal="center" vertical="top"/>
    </xf>
    <xf numFmtId="49" fontId="10" fillId="14" borderId="4" xfId="4" applyNumberFormat="1" applyFont="1" applyFill="1" applyBorder="1" applyAlignment="1">
      <alignment vertical="top"/>
    </xf>
    <xf numFmtId="49" fontId="10" fillId="14" borderId="19" xfId="4" applyNumberFormat="1" applyFont="1" applyFill="1" applyBorder="1" applyAlignment="1">
      <alignment vertical="top"/>
    </xf>
    <xf numFmtId="0" fontId="7" fillId="0" borderId="28" xfId="4" applyFont="1" applyBorder="1" applyAlignment="1">
      <alignment vertical="top" wrapText="1"/>
    </xf>
    <xf numFmtId="0" fontId="7" fillId="0" borderId="6" xfId="4" applyFont="1" applyBorder="1" applyAlignment="1">
      <alignment horizontal="center" vertical="center"/>
    </xf>
    <xf numFmtId="0" fontId="7" fillId="13" borderId="30" xfId="0" applyFont="1" applyFill="1" applyBorder="1" applyAlignment="1">
      <alignment vertical="top"/>
    </xf>
    <xf numFmtId="0" fontId="71" fillId="0" borderId="0" xfId="0" applyFont="1"/>
    <xf numFmtId="168" fontId="10" fillId="0" borderId="4" xfId="4" applyNumberFormat="1" applyFont="1" applyBorder="1" applyAlignment="1">
      <alignment horizontal="center" vertical="top"/>
    </xf>
    <xf numFmtId="164" fontId="17" fillId="0" borderId="5" xfId="4" applyNumberFormat="1" applyFont="1" applyBorder="1" applyAlignment="1">
      <alignment horizontal="center" vertical="top"/>
    </xf>
    <xf numFmtId="0" fontId="7" fillId="13" borderId="0" xfId="4" applyFont="1" applyFill="1" applyAlignment="1">
      <alignment vertical="top"/>
    </xf>
    <xf numFmtId="0" fontId="7" fillId="0" borderId="42" xfId="4" applyFont="1" applyBorder="1" applyAlignment="1">
      <alignment horizontal="center" vertical="center"/>
    </xf>
    <xf numFmtId="0" fontId="7" fillId="0" borderId="60" xfId="4" applyFont="1" applyBorder="1" applyAlignment="1">
      <alignment horizontal="center" vertical="center"/>
    </xf>
    <xf numFmtId="2" fontId="10" fillId="0" borderId="29" xfId="4" applyNumberFormat="1" applyFont="1" applyBorder="1" applyAlignment="1">
      <alignment horizontal="center" vertical="top"/>
    </xf>
    <xf numFmtId="0" fontId="57" fillId="0" borderId="42" xfId="4" applyFont="1" applyBorder="1" applyAlignment="1">
      <alignment horizontal="center" vertical="center"/>
    </xf>
    <xf numFmtId="0" fontId="57" fillId="0" borderId="60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56" xfId="4" applyFont="1" applyBorder="1" applyAlignment="1">
      <alignment horizontal="center" vertical="center"/>
    </xf>
    <xf numFmtId="0" fontId="7" fillId="0" borderId="6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60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7" fillId="0" borderId="64" xfId="0" applyFont="1" applyBorder="1" applyAlignment="1">
      <alignment vertical="center" wrapText="1"/>
    </xf>
    <xf numFmtId="0" fontId="7" fillId="0" borderId="64" xfId="0" applyFont="1" applyBorder="1" applyAlignment="1">
      <alignment horizontal="left" vertical="center" wrapText="1"/>
    </xf>
    <xf numFmtId="164" fontId="17" fillId="12" borderId="4" xfId="4" applyNumberFormat="1" applyFont="1" applyFill="1" applyBorder="1" applyAlignment="1">
      <alignment horizontal="center" vertical="top"/>
    </xf>
    <xf numFmtId="164" fontId="10" fillId="12" borderId="12" xfId="4" applyNumberFormat="1" applyFont="1" applyFill="1" applyBorder="1" applyAlignment="1">
      <alignment vertical="top"/>
    </xf>
    <xf numFmtId="0" fontId="10" fillId="12" borderId="9" xfId="4" applyFont="1" applyFill="1" applyBorder="1" applyAlignment="1">
      <alignment horizontal="right" wrapText="1"/>
    </xf>
    <xf numFmtId="0" fontId="63" fillId="12" borderId="13" xfId="4" applyFont="1" applyFill="1" applyBorder="1" applyAlignment="1">
      <alignment horizontal="center" vertical="center" textRotation="90" wrapText="1"/>
    </xf>
    <xf numFmtId="0" fontId="72" fillId="13" borderId="24" xfId="0" applyFont="1" applyFill="1" applyBorder="1" applyAlignment="1">
      <alignment vertical="top" wrapText="1"/>
    </xf>
    <xf numFmtId="0" fontId="7" fillId="24" borderId="32" xfId="0" applyFont="1" applyFill="1" applyBorder="1" applyAlignment="1">
      <alignment vertical="center" wrapText="1"/>
    </xf>
    <xf numFmtId="0" fontId="7" fillId="0" borderId="46" xfId="4" applyFont="1" applyBorder="1" applyAlignment="1">
      <alignment vertical="top"/>
    </xf>
    <xf numFmtId="0" fontId="63" fillId="12" borderId="24" xfId="4" applyFont="1" applyFill="1" applyBorder="1" applyAlignment="1">
      <alignment horizontal="center" vertical="center" textRotation="90" wrapText="1"/>
    </xf>
    <xf numFmtId="164" fontId="7" fillId="15" borderId="57" xfId="0" applyNumberFormat="1" applyFont="1" applyFill="1" applyBorder="1" applyAlignment="1">
      <alignment horizontal="center" vertical="center" wrapText="1"/>
    </xf>
    <xf numFmtId="0" fontId="7" fillId="0" borderId="60" xfId="0" applyFont="1" applyBorder="1" applyAlignment="1">
      <alignment vertical="center" wrapText="1"/>
    </xf>
    <xf numFmtId="164" fontId="7" fillId="15" borderId="57" xfId="0" applyNumberFormat="1" applyFont="1" applyFill="1" applyBorder="1" applyAlignment="1">
      <alignment vertical="center" wrapText="1"/>
    </xf>
    <xf numFmtId="164" fontId="7" fillId="15" borderId="64" xfId="0" applyNumberFormat="1" applyFont="1" applyFill="1" applyBorder="1" applyAlignment="1">
      <alignment vertical="top" wrapText="1"/>
    </xf>
    <xf numFmtId="164" fontId="7" fillId="0" borderId="32" xfId="0" applyNumberFormat="1" applyFont="1" applyBorder="1" applyAlignment="1">
      <alignment vertical="center" wrapText="1"/>
    </xf>
    <xf numFmtId="164" fontId="7" fillId="0" borderId="33" xfId="0" applyNumberFormat="1" applyFont="1" applyBorder="1" applyAlignment="1">
      <alignment vertical="top" wrapText="1"/>
    </xf>
    <xf numFmtId="164" fontId="10" fillId="0" borderId="12" xfId="4" applyNumberFormat="1" applyFont="1" applyBorder="1" applyAlignment="1">
      <alignment horizontal="center" vertical="top"/>
    </xf>
    <xf numFmtId="164" fontId="7" fillId="15" borderId="33" xfId="0" applyNumberFormat="1" applyFont="1" applyFill="1" applyBorder="1" applyAlignment="1">
      <alignment vertical="top" wrapText="1"/>
    </xf>
    <xf numFmtId="49" fontId="10" fillId="13" borderId="2" xfId="4" applyNumberFormat="1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horizontal="center" vertical="top"/>
    </xf>
    <xf numFmtId="0" fontId="73" fillId="0" borderId="46" xfId="0" applyFont="1" applyBorder="1" applyAlignment="1">
      <alignment horizontal="center" vertical="center"/>
    </xf>
    <xf numFmtId="0" fontId="73" fillId="0" borderId="25" xfId="0" applyFont="1" applyBorder="1" applyAlignment="1">
      <alignment horizontal="center" vertical="center"/>
    </xf>
    <xf numFmtId="164" fontId="33" fillId="0" borderId="26" xfId="0" applyNumberFormat="1" applyFont="1" applyBorder="1" applyAlignment="1">
      <alignment vertical="top" wrapText="1"/>
    </xf>
    <xf numFmtId="164" fontId="7" fillId="15" borderId="27" xfId="0" applyNumberFormat="1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9" xfId="4" applyFont="1" applyBorder="1" applyAlignment="1">
      <alignment vertical="top"/>
    </xf>
    <xf numFmtId="0" fontId="7" fillId="0" borderId="70" xfId="4" applyFont="1" applyBorder="1" applyAlignment="1">
      <alignment vertical="top"/>
    </xf>
    <xf numFmtId="0" fontId="7" fillId="0" borderId="19" xfId="4" applyFont="1" applyBorder="1" applyAlignment="1">
      <alignment vertical="top"/>
    </xf>
    <xf numFmtId="164" fontId="7" fillId="15" borderId="17" xfId="0" applyNumberFormat="1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12" xfId="0" applyFont="1" applyBorder="1" applyAlignment="1">
      <alignment vertical="top" wrapText="1"/>
    </xf>
    <xf numFmtId="0" fontId="7" fillId="0" borderId="22" xfId="4" applyFont="1" applyBorder="1" applyAlignment="1">
      <alignment vertical="top"/>
    </xf>
    <xf numFmtId="0" fontId="7" fillId="12" borderId="13" xfId="4" applyFont="1" applyFill="1" applyBorder="1" applyAlignment="1">
      <alignment horizontal="center" vertical="top"/>
    </xf>
    <xf numFmtId="2" fontId="10" fillId="12" borderId="14" xfId="4" applyNumberFormat="1" applyFont="1" applyFill="1" applyBorder="1" applyAlignment="1">
      <alignment horizontal="center" vertical="top"/>
    </xf>
    <xf numFmtId="0" fontId="7" fillId="12" borderId="5" xfId="4" applyFont="1" applyFill="1" applyBorder="1" applyAlignment="1">
      <alignment horizontal="center" vertical="top"/>
    </xf>
    <xf numFmtId="0" fontId="7" fillId="12" borderId="29" xfId="4" applyFont="1" applyFill="1" applyBorder="1" applyAlignment="1">
      <alignment horizontal="center" vertical="top"/>
    </xf>
    <xf numFmtId="0" fontId="10" fillId="11" borderId="9" xfId="4" applyFont="1" applyFill="1" applyBorder="1" applyAlignment="1">
      <alignment horizontal="center" wrapText="1"/>
    </xf>
    <xf numFmtId="164" fontId="10" fillId="0" borderId="19" xfId="4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7" fillId="0" borderId="48" xfId="4" applyFont="1" applyBorder="1" applyAlignment="1">
      <alignment vertical="top"/>
    </xf>
    <xf numFmtId="0" fontId="7" fillId="0" borderId="49" xfId="4" applyFont="1" applyBorder="1" applyAlignment="1">
      <alignment vertical="top"/>
    </xf>
    <xf numFmtId="0" fontId="7" fillId="0" borderId="44" xfId="4" applyFont="1" applyBorder="1" applyAlignment="1">
      <alignment vertical="top"/>
    </xf>
    <xf numFmtId="164" fontId="10" fillId="12" borderId="19" xfId="4" applyNumberFormat="1" applyFont="1" applyFill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left" vertical="top" wrapText="1"/>
    </xf>
    <xf numFmtId="164" fontId="10" fillId="12" borderId="8" xfId="4" applyNumberFormat="1" applyFont="1" applyFill="1" applyBorder="1" applyAlignment="1">
      <alignment horizontal="center" vertical="top"/>
    </xf>
    <xf numFmtId="0" fontId="7" fillId="0" borderId="42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45" xfId="0" applyFont="1" applyBorder="1" applyAlignment="1">
      <alignment vertical="top" wrapText="1"/>
    </xf>
    <xf numFmtId="0" fontId="45" fillId="0" borderId="0" xfId="4" applyFont="1" applyAlignment="1">
      <alignment horizontal="center" vertical="top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14" fillId="8" borderId="10" xfId="0" applyFont="1" applyFill="1" applyBorder="1" applyAlignment="1">
      <alignment vertical="top" wrapText="1"/>
    </xf>
    <xf numFmtId="0" fontId="14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vertical="center" wrapText="1"/>
    </xf>
    <xf numFmtId="49" fontId="10" fillId="14" borderId="10" xfId="4" applyNumberFormat="1" applyFont="1" applyFill="1" applyBorder="1" applyAlignment="1">
      <alignment vertical="top"/>
    </xf>
    <xf numFmtId="49" fontId="10" fillId="22" borderId="9" xfId="4" applyNumberFormat="1" applyFont="1" applyFill="1" applyBorder="1" applyAlignment="1">
      <alignment vertical="top"/>
    </xf>
    <xf numFmtId="164" fontId="10" fillId="14" borderId="68" xfId="4" applyNumberFormat="1" applyFont="1" applyFill="1" applyBorder="1" applyAlignment="1">
      <alignment horizontal="center" vertical="top"/>
    </xf>
    <xf numFmtId="0" fontId="7" fillId="0" borderId="22" xfId="4" applyFont="1" applyBorder="1" applyAlignment="1">
      <alignment horizontal="center" vertical="top"/>
    </xf>
    <xf numFmtId="49" fontId="10" fillId="8" borderId="3" xfId="4" applyNumberFormat="1" applyFont="1" applyFill="1" applyBorder="1" applyAlignment="1">
      <alignment vertical="top"/>
    </xf>
    <xf numFmtId="0" fontId="33" fillId="0" borderId="15" xfId="0" applyFont="1" applyBorder="1" applyAlignment="1">
      <alignment horizontal="center" vertical="top"/>
    </xf>
    <xf numFmtId="164" fontId="33" fillId="15" borderId="57" xfId="0" applyNumberFormat="1" applyFont="1" applyFill="1" applyBorder="1" applyAlignment="1">
      <alignment horizontal="center" vertical="center" wrapText="1"/>
    </xf>
    <xf numFmtId="164" fontId="7" fillId="12" borderId="1" xfId="4" applyNumberFormat="1" applyFont="1" applyFill="1" applyBorder="1" applyAlignment="1">
      <alignment horizontal="center" vertical="top"/>
    </xf>
    <xf numFmtId="0" fontId="7" fillId="12" borderId="4" xfId="4" applyFont="1" applyFill="1" applyBorder="1" applyAlignment="1">
      <alignment horizontal="center" vertical="top"/>
    </xf>
    <xf numFmtId="49" fontId="10" fillId="8" borderId="0" xfId="4" applyNumberFormat="1" applyFont="1" applyFill="1" applyAlignment="1">
      <alignment vertical="top"/>
    </xf>
    <xf numFmtId="0" fontId="7" fillId="0" borderId="6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justify" vertical="center"/>
    </xf>
    <xf numFmtId="164" fontId="7" fillId="12" borderId="31" xfId="4" applyNumberFormat="1" applyFont="1" applyFill="1" applyBorder="1" applyAlignment="1">
      <alignment horizontal="center" vertical="top"/>
    </xf>
    <xf numFmtId="0" fontId="7" fillId="12" borderId="22" xfId="4" applyFont="1" applyFill="1" applyBorder="1" applyAlignment="1">
      <alignment horizontal="center" vertical="top"/>
    </xf>
    <xf numFmtId="0" fontId="7" fillId="0" borderId="6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17" xfId="0" applyFont="1" applyBorder="1" applyAlignment="1">
      <alignment wrapText="1"/>
    </xf>
    <xf numFmtId="0" fontId="33" fillId="0" borderId="40" xfId="0" applyFont="1" applyBorder="1" applyAlignment="1">
      <alignment horizontal="left" vertical="top" wrapText="1"/>
    </xf>
    <xf numFmtId="164" fontId="33" fillId="15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justify" vertical="center"/>
    </xf>
    <xf numFmtId="164" fontId="7" fillId="12" borderId="30" xfId="4" applyNumberFormat="1" applyFont="1" applyFill="1" applyBorder="1" applyAlignment="1">
      <alignment horizontal="center" vertical="top"/>
    </xf>
    <xf numFmtId="0" fontId="7" fillId="12" borderId="8" xfId="4" applyFont="1" applyFill="1" applyBorder="1" applyAlignment="1">
      <alignment horizontal="center" vertical="top"/>
    </xf>
    <xf numFmtId="49" fontId="10" fillId="8" borderId="23" xfId="4" applyNumberFormat="1" applyFont="1" applyFill="1" applyBorder="1" applyAlignment="1">
      <alignment vertical="top"/>
    </xf>
    <xf numFmtId="164" fontId="7" fillId="11" borderId="9" xfId="4" applyNumberFormat="1" applyFont="1" applyFill="1" applyBorder="1" applyAlignment="1">
      <alignment horizontal="center" vertical="top"/>
    </xf>
    <xf numFmtId="0" fontId="32" fillId="11" borderId="9" xfId="0" applyFont="1" applyFill="1" applyBorder="1" applyAlignment="1">
      <alignment horizontal="center" vertical="top"/>
    </xf>
    <xf numFmtId="49" fontId="10" fillId="12" borderId="80" xfId="4" applyNumberFormat="1" applyFont="1" applyFill="1" applyBorder="1" applyAlignment="1">
      <alignment vertical="top"/>
    </xf>
    <xf numFmtId="49" fontId="10" fillId="8" borderId="47" xfId="4" applyNumberFormat="1" applyFont="1" applyFill="1" applyBorder="1" applyAlignment="1">
      <alignment vertical="top"/>
    </xf>
    <xf numFmtId="164" fontId="7" fillId="0" borderId="13" xfId="4" applyNumberFormat="1" applyFont="1" applyBorder="1" applyAlignment="1">
      <alignment horizontal="center" vertical="top"/>
    </xf>
    <xf numFmtId="49" fontId="10" fillId="12" borderId="78" xfId="4" applyNumberFormat="1" applyFont="1" applyFill="1" applyBorder="1" applyAlignment="1">
      <alignment vertical="top"/>
    </xf>
    <xf numFmtId="49" fontId="10" fillId="8" borderId="52" xfId="4" applyNumberFormat="1" applyFont="1" applyFill="1" applyBorder="1" applyAlignment="1">
      <alignment vertical="top"/>
    </xf>
    <xf numFmtId="164" fontId="7" fillId="0" borderId="57" xfId="0" applyNumberFormat="1" applyFont="1" applyBorder="1" applyAlignment="1">
      <alignment vertical="center" wrapText="1"/>
    </xf>
    <xf numFmtId="164" fontId="7" fillId="0" borderId="5" xfId="4" applyNumberFormat="1" applyFont="1" applyBorder="1" applyAlignment="1">
      <alignment horizontal="center" vertical="top"/>
    </xf>
    <xf numFmtId="164" fontId="33" fillId="4" borderId="32" xfId="0" applyNumberFormat="1" applyFont="1" applyFill="1" applyBorder="1" applyAlignment="1">
      <alignment vertical="center" wrapText="1"/>
    </xf>
    <xf numFmtId="0" fontId="33" fillId="4" borderId="33" xfId="0" applyFont="1" applyFill="1" applyBorder="1" applyAlignment="1">
      <alignment wrapText="1"/>
    </xf>
    <xf numFmtId="0" fontId="7" fillId="0" borderId="8" xfId="4" applyFont="1" applyBorder="1" applyAlignment="1">
      <alignment horizontal="center" vertical="top"/>
    </xf>
    <xf numFmtId="49" fontId="10" fillId="12" borderId="82" xfId="4" applyNumberFormat="1" applyFont="1" applyFill="1" applyBorder="1" applyAlignment="1">
      <alignment vertical="top"/>
    </xf>
    <xf numFmtId="49" fontId="10" fillId="8" borderId="49" xfId="4" applyNumberFormat="1" applyFont="1" applyFill="1" applyBorder="1" applyAlignment="1">
      <alignment vertical="top"/>
    </xf>
    <xf numFmtId="164" fontId="33" fillId="4" borderId="56" xfId="0" applyNumberFormat="1" applyFont="1" applyFill="1" applyBorder="1" applyAlignment="1">
      <alignment vertical="center" wrapText="1"/>
    </xf>
    <xf numFmtId="0" fontId="7" fillId="4" borderId="45" xfId="0" applyFont="1" applyFill="1" applyBorder="1" applyAlignment="1">
      <alignment wrapText="1"/>
    </xf>
    <xf numFmtId="164" fontId="7" fillId="12" borderId="24" xfId="4" applyNumberFormat="1" applyFont="1" applyFill="1" applyBorder="1" applyAlignment="1">
      <alignment horizontal="center" vertical="top"/>
    </xf>
    <xf numFmtId="0" fontId="32" fillId="12" borderId="4" xfId="0" applyFont="1" applyFill="1" applyBorder="1" applyAlignment="1">
      <alignment horizontal="center" vertical="top"/>
    </xf>
    <xf numFmtId="164" fontId="33" fillId="4" borderId="27" xfId="0" applyNumberFormat="1" applyFont="1" applyFill="1" applyBorder="1" applyAlignment="1">
      <alignment vertical="center" wrapText="1"/>
    </xf>
    <xf numFmtId="0" fontId="7" fillId="4" borderId="28" xfId="0" applyFont="1" applyFill="1" applyBorder="1" applyAlignment="1">
      <alignment wrapText="1"/>
    </xf>
    <xf numFmtId="164" fontId="7" fillId="12" borderId="29" xfId="4" applyNumberFormat="1" applyFont="1" applyFill="1" applyBorder="1" applyAlignment="1">
      <alignment horizontal="center" vertical="top"/>
    </xf>
    <xf numFmtId="164" fontId="33" fillId="4" borderId="57" xfId="0" applyNumberFormat="1" applyFont="1" applyFill="1" applyBorder="1" applyAlignment="1">
      <alignment vertical="center" wrapText="1"/>
    </xf>
    <xf numFmtId="0" fontId="7" fillId="4" borderId="64" xfId="0" applyFont="1" applyFill="1" applyBorder="1" applyAlignment="1">
      <alignment wrapText="1"/>
    </xf>
    <xf numFmtId="164" fontId="7" fillId="12" borderId="13" xfId="4" applyNumberFormat="1" applyFont="1" applyFill="1" applyBorder="1" applyAlignment="1">
      <alignment horizontal="center" vertical="top"/>
    </xf>
    <xf numFmtId="0" fontId="7" fillId="12" borderId="19" xfId="4" applyFont="1" applyFill="1" applyBorder="1" applyAlignment="1">
      <alignment horizontal="center" vertical="top"/>
    </xf>
    <xf numFmtId="0" fontId="7" fillId="0" borderId="35" xfId="0" applyFont="1" applyBorder="1" applyAlignment="1">
      <alignment vertical="top" wrapText="1"/>
    </xf>
    <xf numFmtId="164" fontId="7" fillId="11" borderId="11" xfId="4" applyNumberFormat="1" applyFont="1" applyFill="1" applyBorder="1" applyAlignment="1">
      <alignment horizontal="center" vertical="top"/>
    </xf>
    <xf numFmtId="49" fontId="7" fillId="0" borderId="4" xfId="4" applyNumberFormat="1" applyFont="1" applyBorder="1" applyAlignment="1">
      <alignment horizontal="center" vertical="top"/>
    </xf>
    <xf numFmtId="49" fontId="10" fillId="14" borderId="47" xfId="4" applyNumberFormat="1" applyFont="1" applyFill="1" applyBorder="1" applyAlignment="1">
      <alignment vertical="top"/>
    </xf>
    <xf numFmtId="164" fontId="7" fillId="0" borderId="0" xfId="4" applyNumberFormat="1" applyFont="1" applyAlignment="1">
      <alignment horizontal="center" vertical="top"/>
    </xf>
    <xf numFmtId="49" fontId="7" fillId="0" borderId="19" xfId="4" applyNumberFormat="1" applyFont="1" applyBorder="1" applyAlignment="1">
      <alignment horizontal="center" vertical="top"/>
    </xf>
    <xf numFmtId="49" fontId="10" fillId="14" borderId="52" xfId="4" applyNumberFormat="1" applyFont="1" applyFill="1" applyBorder="1" applyAlignment="1">
      <alignment vertical="top"/>
    </xf>
    <xf numFmtId="0" fontId="10" fillId="0" borderId="6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top"/>
    </xf>
    <xf numFmtId="0" fontId="33" fillId="0" borderId="15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49" fontId="10" fillId="14" borderId="49" xfId="4" applyNumberFormat="1" applyFont="1" applyFill="1" applyBorder="1" applyAlignment="1">
      <alignment vertical="top"/>
    </xf>
    <xf numFmtId="0" fontId="33" fillId="0" borderId="46" xfId="0" applyFont="1" applyBorder="1" applyAlignment="1">
      <alignment horizontal="center" vertical="center" wrapText="1"/>
    </xf>
    <xf numFmtId="164" fontId="33" fillId="15" borderId="25" xfId="0" applyNumberFormat="1" applyFont="1" applyFill="1" applyBorder="1" applyAlignment="1">
      <alignment horizontal="center" vertical="center" wrapText="1"/>
    </xf>
    <xf numFmtId="164" fontId="7" fillId="15" borderId="26" xfId="0" applyNumberFormat="1" applyFont="1" applyFill="1" applyBorder="1" applyAlignment="1">
      <alignment horizontal="left" vertical="center" wrapText="1"/>
    </xf>
    <xf numFmtId="164" fontId="7" fillId="12" borderId="2" xfId="4" applyNumberFormat="1" applyFont="1" applyFill="1" applyBorder="1" applyAlignment="1">
      <alignment horizontal="center" vertical="top"/>
    </xf>
    <xf numFmtId="0" fontId="32" fillId="12" borderId="24" xfId="0" applyFont="1" applyFill="1" applyBorder="1" applyAlignment="1">
      <alignment horizontal="center" vertical="top"/>
    </xf>
    <xf numFmtId="49" fontId="7" fillId="12" borderId="4" xfId="4" applyNumberFormat="1" applyFont="1" applyFill="1" applyBorder="1" applyAlignment="1">
      <alignment vertical="top"/>
    </xf>
    <xf numFmtId="0" fontId="33" fillId="0" borderId="60" xfId="0" applyFont="1" applyBorder="1" applyAlignment="1">
      <alignment horizontal="center" vertical="center" wrapText="1"/>
    </xf>
    <xf numFmtId="164" fontId="7" fillId="15" borderId="64" xfId="0" applyNumberFormat="1" applyFont="1" applyFill="1" applyBorder="1" applyAlignment="1">
      <alignment horizontal="left" vertical="center" wrapText="1"/>
    </xf>
    <xf numFmtId="164" fontId="7" fillId="12" borderId="16" xfId="4" applyNumberFormat="1" applyFont="1" applyFill="1" applyBorder="1" applyAlignment="1">
      <alignment horizontal="center" vertical="top"/>
    </xf>
    <xf numFmtId="49" fontId="7" fillId="12" borderId="14" xfId="4" applyNumberFormat="1" applyFont="1" applyFill="1" applyBorder="1" applyAlignment="1">
      <alignment horizontal="center" vertical="top"/>
    </xf>
    <xf numFmtId="49" fontId="7" fillId="12" borderId="19" xfId="4" applyNumberFormat="1" applyFont="1" applyFill="1" applyBorder="1" applyAlignment="1">
      <alignment vertical="top"/>
    </xf>
    <xf numFmtId="0" fontId="7" fillId="12" borderId="14" xfId="4" applyFont="1" applyFill="1" applyBorder="1" applyAlignment="1">
      <alignment horizontal="center" vertical="top"/>
    </xf>
    <xf numFmtId="0" fontId="33" fillId="0" borderId="40" xfId="0" applyFont="1" applyBorder="1" applyAlignment="1">
      <alignment horizontal="center" vertical="center" wrapText="1"/>
    </xf>
    <xf numFmtId="164" fontId="7" fillId="12" borderId="7" xfId="4" applyNumberFormat="1" applyFont="1" applyFill="1" applyBorder="1" applyAlignment="1">
      <alignment horizontal="center" vertical="top"/>
    </xf>
    <xf numFmtId="49" fontId="7" fillId="12" borderId="35" xfId="4" applyNumberFormat="1" applyFont="1" applyFill="1" applyBorder="1" applyAlignment="1">
      <alignment vertical="top"/>
    </xf>
    <xf numFmtId="49" fontId="7" fillId="0" borderId="24" xfId="0" applyNumberFormat="1" applyFont="1" applyBorder="1" applyAlignment="1">
      <alignment vertical="top" wrapText="1"/>
    </xf>
    <xf numFmtId="49" fontId="7" fillId="13" borderId="24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vertical="top"/>
    </xf>
    <xf numFmtId="164" fontId="7" fillId="0" borderId="30" xfId="4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vertical="top" wrapText="1"/>
    </xf>
    <xf numFmtId="49" fontId="10" fillId="12" borderId="23" xfId="4" applyNumberFormat="1" applyFont="1" applyFill="1" applyBorder="1" applyAlignment="1">
      <alignment vertical="top"/>
    </xf>
    <xf numFmtId="49" fontId="10" fillId="14" borderId="23" xfId="4" applyNumberFormat="1" applyFont="1" applyFill="1" applyBorder="1" applyAlignment="1">
      <alignment horizontal="center" vertical="top"/>
    </xf>
    <xf numFmtId="0" fontId="7" fillId="0" borderId="60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 wrapText="1"/>
    </xf>
    <xf numFmtId="164" fontId="7" fillId="12" borderId="19" xfId="4" applyNumberFormat="1" applyFont="1" applyFill="1" applyBorder="1" applyAlignment="1">
      <alignment horizontal="center" vertical="top"/>
    </xf>
    <xf numFmtId="164" fontId="7" fillId="12" borderId="17" xfId="4" applyNumberFormat="1" applyFont="1" applyFill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center" wrapText="1"/>
    </xf>
    <xf numFmtId="164" fontId="7" fillId="12" borderId="35" xfId="4" applyNumberFormat="1" applyFont="1" applyFill="1" applyBorder="1" applyAlignment="1">
      <alignment horizontal="center" vertical="top"/>
    </xf>
    <xf numFmtId="49" fontId="7" fillId="0" borderId="30" xfId="0" applyNumberFormat="1" applyFont="1" applyBorder="1" applyAlignment="1">
      <alignment vertical="top" wrapText="1"/>
    </xf>
    <xf numFmtId="0" fontId="7" fillId="0" borderId="6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left" vertical="top" wrapText="1"/>
    </xf>
    <xf numFmtId="49" fontId="10" fillId="0" borderId="10" xfId="4" applyNumberFormat="1" applyFont="1" applyBorder="1" applyAlignment="1">
      <alignment vertical="top"/>
    </xf>
    <xf numFmtId="49" fontId="10" fillId="0" borderId="11" xfId="4" applyNumberFormat="1" applyFont="1" applyBorder="1" applyAlignment="1">
      <alignment vertical="top"/>
    </xf>
    <xf numFmtId="49" fontId="10" fillId="0" borderId="11" xfId="4" applyNumberFormat="1" applyFont="1" applyBorder="1" applyAlignment="1">
      <alignment vertical="center"/>
    </xf>
    <xf numFmtId="49" fontId="10" fillId="0" borderId="12" xfId="4" applyNumberFormat="1" applyFont="1" applyBorder="1" applyAlignment="1">
      <alignment vertical="top"/>
    </xf>
    <xf numFmtId="49" fontId="10" fillId="14" borderId="11" xfId="4" applyNumberFormat="1" applyFont="1" applyFill="1" applyBorder="1" applyAlignment="1">
      <alignment vertical="top"/>
    </xf>
    <xf numFmtId="49" fontId="10" fillId="14" borderId="11" xfId="4" applyNumberFormat="1" applyFont="1" applyFill="1" applyBorder="1" applyAlignment="1">
      <alignment vertical="center"/>
    </xf>
    <xf numFmtId="49" fontId="14" fillId="14" borderId="11" xfId="4" applyNumberFormat="1" applyFont="1" applyFill="1" applyBorder="1" applyAlignment="1">
      <alignment vertical="top"/>
    </xf>
    <xf numFmtId="49" fontId="10" fillId="14" borderId="12" xfId="4" applyNumberFormat="1" applyFont="1" applyFill="1" applyBorder="1" applyAlignment="1">
      <alignment vertical="top"/>
    </xf>
    <xf numFmtId="0" fontId="7" fillId="4" borderId="66" xfId="0" applyFont="1" applyFill="1" applyBorder="1" applyAlignment="1">
      <alignment horizontal="center" vertical="center"/>
    </xf>
    <xf numFmtId="0" fontId="7" fillId="0" borderId="68" xfId="0" applyFont="1" applyBorder="1" applyAlignment="1">
      <alignment vertical="top"/>
    </xf>
    <xf numFmtId="49" fontId="10" fillId="22" borderId="9" xfId="4" applyNumberFormat="1" applyFont="1" applyFill="1" applyBorder="1" applyAlignment="1">
      <alignment horizontal="center" vertical="top" wrapText="1"/>
    </xf>
    <xf numFmtId="164" fontId="10" fillId="22" borderId="68" xfId="4" applyNumberFormat="1" applyFont="1" applyFill="1" applyBorder="1" applyAlignment="1">
      <alignment horizontal="center" vertical="center"/>
    </xf>
    <xf numFmtId="0" fontId="7" fillId="0" borderId="10" xfId="4" applyFont="1" applyBorder="1" applyAlignment="1">
      <alignment vertical="top"/>
    </xf>
    <xf numFmtId="0" fontId="7" fillId="0" borderId="69" xfId="4" applyFont="1" applyBorder="1" applyAlignment="1">
      <alignment vertical="top"/>
    </xf>
    <xf numFmtId="164" fontId="7" fillId="0" borderId="12" xfId="4" applyNumberFormat="1" applyFont="1" applyBorder="1" applyAlignment="1">
      <alignment horizontal="center" vertical="top"/>
    </xf>
    <xf numFmtId="49" fontId="10" fillId="12" borderId="2" xfId="4" applyNumberFormat="1" applyFont="1" applyFill="1" applyBorder="1" applyAlignment="1">
      <alignment vertical="top"/>
    </xf>
    <xf numFmtId="0" fontId="33" fillId="0" borderId="15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/>
    </xf>
    <xf numFmtId="164" fontId="10" fillId="12" borderId="31" xfId="4" applyNumberFormat="1" applyFont="1" applyFill="1" applyBorder="1" applyAlignment="1">
      <alignment horizontal="center" vertical="top"/>
    </xf>
    <xf numFmtId="0" fontId="7" fillId="12" borderId="59" xfId="0" applyFont="1" applyFill="1" applyBorder="1" applyAlignment="1">
      <alignment horizontal="center" vertical="top"/>
    </xf>
    <xf numFmtId="49" fontId="10" fillId="12" borderId="18" xfId="4" applyNumberFormat="1" applyFont="1" applyFill="1" applyBorder="1" applyAlignment="1">
      <alignment vertical="top"/>
    </xf>
    <xf numFmtId="0" fontId="7" fillId="0" borderId="6" xfId="0" applyFont="1" applyBorder="1" applyAlignment="1">
      <alignment horizontal="left" vertical="top" wrapText="1"/>
    </xf>
    <xf numFmtId="0" fontId="7" fillId="12" borderId="6" xfId="0" applyFont="1" applyFill="1" applyBorder="1" applyAlignment="1">
      <alignment horizontal="center" vertical="top"/>
    </xf>
    <xf numFmtId="0" fontId="10" fillId="11" borderId="9" xfId="4" applyFont="1" applyFill="1" applyBorder="1" applyAlignment="1">
      <alignment horizontal="center" vertical="top" wrapText="1"/>
    </xf>
    <xf numFmtId="49" fontId="10" fillId="13" borderId="0" xfId="4" applyNumberFormat="1" applyFont="1" applyFill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49" fontId="10" fillId="13" borderId="23" xfId="4" applyNumberFormat="1" applyFont="1" applyFill="1" applyBorder="1" applyAlignment="1">
      <alignment horizontal="center" vertical="top"/>
    </xf>
    <xf numFmtId="49" fontId="10" fillId="12" borderId="34" xfId="4" applyNumberFormat="1" applyFont="1" applyFill="1" applyBorder="1" applyAlignment="1">
      <alignment vertical="top"/>
    </xf>
    <xf numFmtId="164" fontId="7" fillId="15" borderId="32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center"/>
    </xf>
    <xf numFmtId="164" fontId="7" fillId="15" borderId="69" xfId="0" applyNumberFormat="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left" vertical="top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vertical="top" wrapText="1"/>
    </xf>
    <xf numFmtId="0" fontId="7" fillId="8" borderId="10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49" fontId="32" fillId="8" borderId="11" xfId="0" applyNumberFormat="1" applyFont="1" applyFill="1" applyBorder="1" applyAlignment="1">
      <alignment vertical="top" wrapText="1"/>
    </xf>
    <xf numFmtId="49" fontId="32" fillId="8" borderId="11" xfId="0" applyNumberFormat="1" applyFont="1" applyFill="1" applyBorder="1" applyAlignment="1">
      <alignment vertical="center" wrapText="1"/>
    </xf>
    <xf numFmtId="49" fontId="10" fillId="14" borderId="67" xfId="4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5" xfId="0" applyNumberFormat="1" applyFont="1" applyBorder="1" applyAlignment="1">
      <alignment horizontal="center" vertical="top" wrapText="1"/>
    </xf>
    <xf numFmtId="49" fontId="7" fillId="0" borderId="56" xfId="0" applyNumberFormat="1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49" fontId="32" fillId="8" borderId="10" xfId="0" applyNumberFormat="1" applyFont="1" applyFill="1" applyBorder="1" applyAlignment="1">
      <alignment vertical="top" wrapText="1"/>
    </xf>
    <xf numFmtId="49" fontId="14" fillId="8" borderId="11" xfId="0" applyNumberFormat="1" applyFont="1" applyFill="1" applyBorder="1" applyAlignment="1">
      <alignment vertical="top" wrapText="1"/>
    </xf>
    <xf numFmtId="49" fontId="14" fillId="8" borderId="11" xfId="0" applyNumberFormat="1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/>
    </xf>
    <xf numFmtId="49" fontId="14" fillId="14" borderId="10" xfId="0" applyNumberFormat="1" applyFont="1" applyFill="1" applyBorder="1" applyAlignment="1">
      <alignment horizontal="center" vertical="top"/>
    </xf>
    <xf numFmtId="49" fontId="14" fillId="22" borderId="9" xfId="0" applyNumberFormat="1" applyFont="1" applyFill="1" applyBorder="1" applyAlignment="1">
      <alignment horizontal="center" vertical="top"/>
    </xf>
    <xf numFmtId="0" fontId="7" fillId="0" borderId="8" xfId="4" applyFont="1" applyBorder="1" applyAlignment="1">
      <alignment horizontal="center" vertical="center"/>
    </xf>
    <xf numFmtId="164" fontId="7" fillId="0" borderId="62" xfId="0" applyNumberFormat="1" applyFont="1" applyBorder="1" applyAlignment="1">
      <alignment horizontal="center" vertical="center" wrapText="1"/>
    </xf>
    <xf numFmtId="0" fontId="7" fillId="12" borderId="22" xfId="4" applyFont="1" applyFill="1" applyBorder="1" applyAlignment="1">
      <alignment horizontal="center" vertical="center"/>
    </xf>
    <xf numFmtId="0" fontId="7" fillId="12" borderId="8" xfId="4" applyFont="1" applyFill="1" applyBorder="1" applyAlignment="1">
      <alignment horizontal="center" vertical="center"/>
    </xf>
    <xf numFmtId="0" fontId="7" fillId="0" borderId="10" xfId="4" applyFont="1" applyBorder="1" applyAlignment="1">
      <alignment horizontal="center" vertical="top"/>
    </xf>
    <xf numFmtId="164" fontId="7" fillId="15" borderId="67" xfId="0" applyNumberFormat="1" applyFont="1" applyFill="1" applyBorder="1" applyAlignment="1">
      <alignment horizontal="center" vertical="center" wrapText="1"/>
    </xf>
    <xf numFmtId="0" fontId="76" fillId="8" borderId="10" xfId="0" applyFont="1" applyFill="1" applyBorder="1" applyAlignment="1">
      <alignment vertical="top" wrapText="1"/>
    </xf>
    <xf numFmtId="0" fontId="76" fillId="8" borderId="11" xfId="0" applyFont="1" applyFill="1" applyBorder="1" applyAlignment="1">
      <alignment vertical="top" wrapText="1"/>
    </xf>
    <xf numFmtId="0" fontId="53" fillId="8" borderId="11" xfId="0" applyFont="1" applyFill="1" applyBorder="1" applyAlignment="1">
      <alignment vertical="top" wrapText="1"/>
    </xf>
    <xf numFmtId="0" fontId="53" fillId="8" borderId="11" xfId="0" applyFont="1" applyFill="1" applyBorder="1" applyAlignment="1">
      <alignment vertical="center" wrapText="1"/>
    </xf>
    <xf numFmtId="0" fontId="32" fillId="12" borderId="9" xfId="0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vertical="top"/>
    </xf>
    <xf numFmtId="0" fontId="7" fillId="0" borderId="35" xfId="4" applyFont="1" applyBorder="1" applyAlignment="1">
      <alignment horizontal="center" vertical="center"/>
    </xf>
    <xf numFmtId="164" fontId="10" fillId="12" borderId="30" xfId="4" applyNumberFormat="1" applyFont="1" applyFill="1" applyBorder="1" applyAlignment="1">
      <alignment horizontal="center" vertical="top"/>
    </xf>
    <xf numFmtId="0" fontId="10" fillId="12" borderId="30" xfId="4" applyFont="1" applyFill="1" applyBorder="1" applyAlignment="1">
      <alignment horizontal="center" vertical="top" wrapText="1"/>
    </xf>
    <xf numFmtId="0" fontId="33" fillId="0" borderId="46" xfId="0" applyFont="1" applyBorder="1" applyAlignment="1">
      <alignment horizontal="center" vertical="top"/>
    </xf>
    <xf numFmtId="164" fontId="7" fillId="15" borderId="56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164" fontId="7" fillId="12" borderId="70" xfId="4" applyNumberFormat="1" applyFont="1" applyFill="1" applyBorder="1" applyAlignment="1">
      <alignment horizontal="center" vertical="top"/>
    </xf>
    <xf numFmtId="0" fontId="33" fillId="0" borderId="65" xfId="0" applyFont="1" applyBorder="1" applyAlignment="1">
      <alignment horizontal="left" vertical="top" wrapText="1"/>
    </xf>
    <xf numFmtId="164" fontId="7" fillId="15" borderId="27" xfId="0" applyNumberFormat="1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justify" vertical="center"/>
    </xf>
    <xf numFmtId="164" fontId="7" fillId="15" borderId="69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center"/>
    </xf>
    <xf numFmtId="164" fontId="7" fillId="12" borderId="12" xfId="4" applyNumberFormat="1" applyFont="1" applyFill="1" applyBorder="1" applyAlignment="1">
      <alignment horizontal="center" vertical="top"/>
    </xf>
    <xf numFmtId="0" fontId="7" fillId="12" borderId="12" xfId="4" applyFont="1" applyFill="1" applyBorder="1" applyAlignment="1">
      <alignment horizontal="center" vertical="top"/>
    </xf>
    <xf numFmtId="2" fontId="10" fillId="12" borderId="9" xfId="4" applyNumberFormat="1" applyFont="1" applyFill="1" applyBorder="1" applyAlignment="1">
      <alignment horizontal="center" vertical="top"/>
    </xf>
    <xf numFmtId="49" fontId="10" fillId="12" borderId="4" xfId="4" applyNumberFormat="1" applyFont="1" applyFill="1" applyBorder="1" applyAlignment="1">
      <alignment vertical="top"/>
    </xf>
    <xf numFmtId="49" fontId="10" fillId="8" borderId="2" xfId="4" applyNumberFormat="1" applyFont="1" applyFill="1" applyBorder="1" applyAlignment="1">
      <alignment vertical="top"/>
    </xf>
    <xf numFmtId="0" fontId="10" fillId="12" borderId="12" xfId="0" applyFont="1" applyFill="1" applyBorder="1" applyAlignment="1">
      <alignment horizontal="center" vertical="top"/>
    </xf>
    <xf numFmtId="49" fontId="10" fillId="12" borderId="19" xfId="4" applyNumberFormat="1" applyFont="1" applyFill="1" applyBorder="1" applyAlignment="1">
      <alignment vertical="top"/>
    </xf>
    <xf numFmtId="49" fontId="10" fillId="8" borderId="18" xfId="4" applyNumberFormat="1" applyFont="1" applyFill="1" applyBorder="1" applyAlignment="1">
      <alignment vertical="top"/>
    </xf>
    <xf numFmtId="49" fontId="10" fillId="12" borderId="35" xfId="4" applyNumberFormat="1" applyFont="1" applyFill="1" applyBorder="1" applyAlignment="1">
      <alignment vertical="top"/>
    </xf>
    <xf numFmtId="49" fontId="10" fillId="8" borderId="34" xfId="4" applyNumberFormat="1" applyFont="1" applyFill="1" applyBorder="1" applyAlignment="1">
      <alignment vertical="top"/>
    </xf>
    <xf numFmtId="0" fontId="32" fillId="11" borderId="12" xfId="0" applyFont="1" applyFill="1" applyBorder="1" applyAlignment="1">
      <alignment horizontal="center" vertical="top"/>
    </xf>
    <xf numFmtId="164" fontId="7" fillId="0" borderId="24" xfId="4" applyNumberFormat="1" applyFont="1" applyBorder="1" applyAlignment="1">
      <alignment horizontal="center" vertical="top"/>
    </xf>
    <xf numFmtId="0" fontId="7" fillId="0" borderId="21" xfId="4" applyFont="1" applyBorder="1" applyAlignment="1">
      <alignment horizontal="center" vertical="top"/>
    </xf>
    <xf numFmtId="49" fontId="7" fillId="0" borderId="30" xfId="0" applyNumberFormat="1" applyFont="1" applyBorder="1" applyAlignment="1">
      <alignment vertical="top"/>
    </xf>
    <xf numFmtId="164" fontId="7" fillId="0" borderId="19" xfId="4" applyNumberFormat="1" applyFont="1" applyBorder="1" applyAlignment="1">
      <alignment horizontal="center" vertical="top"/>
    </xf>
    <xf numFmtId="49" fontId="7" fillId="0" borderId="19" xfId="4" applyNumberFormat="1" applyFont="1" applyBorder="1" applyAlignment="1">
      <alignment vertical="top"/>
    </xf>
    <xf numFmtId="0" fontId="7" fillId="13" borderId="18" xfId="0" applyFont="1" applyFill="1" applyBorder="1" applyAlignment="1">
      <alignment vertical="top" wrapText="1"/>
    </xf>
    <xf numFmtId="49" fontId="7" fillId="0" borderId="5" xfId="4" applyNumberFormat="1" applyFont="1" applyBorder="1" applyAlignment="1">
      <alignment vertical="top"/>
    </xf>
    <xf numFmtId="0" fontId="7" fillId="0" borderId="7" xfId="4" applyFont="1" applyBorder="1" applyAlignment="1">
      <alignment horizontal="center" vertical="top"/>
    </xf>
    <xf numFmtId="0" fontId="7" fillId="13" borderId="34" xfId="0" applyFont="1" applyFill="1" applyBorder="1" applyAlignment="1">
      <alignment vertical="top" wrapText="1"/>
    </xf>
    <xf numFmtId="2" fontId="7" fillId="0" borderId="19" xfId="4" applyNumberFormat="1" applyFont="1" applyBorder="1" applyAlignment="1">
      <alignment horizontal="center" vertical="top"/>
    </xf>
    <xf numFmtId="164" fontId="7" fillId="0" borderId="22" xfId="4" applyNumberFormat="1" applyFont="1" applyBorder="1" applyAlignment="1">
      <alignment horizontal="center" vertical="top"/>
    </xf>
    <xf numFmtId="164" fontId="7" fillId="0" borderId="8" xfId="4" applyNumberFormat="1" applyFont="1" applyBorder="1" applyAlignment="1">
      <alignment horizontal="center" vertical="top"/>
    </xf>
    <xf numFmtId="0" fontId="7" fillId="0" borderId="66" xfId="4" applyFont="1" applyBorder="1" applyAlignment="1">
      <alignment vertical="top"/>
    </xf>
    <xf numFmtId="164" fontId="7" fillId="11" borderId="12" xfId="4" applyNumberFormat="1" applyFont="1" applyFill="1" applyBorder="1" applyAlignment="1">
      <alignment horizontal="center" vertical="top"/>
    </xf>
    <xf numFmtId="0" fontId="33" fillId="13" borderId="2" xfId="4" applyFont="1" applyFill="1" applyBorder="1" applyAlignment="1">
      <alignment vertical="top" wrapText="1"/>
    </xf>
    <xf numFmtId="0" fontId="7" fillId="0" borderId="39" xfId="4" applyFont="1" applyBorder="1" applyAlignment="1">
      <alignment horizontal="left" vertical="top"/>
    </xf>
    <xf numFmtId="0" fontId="7" fillId="0" borderId="65" xfId="3" applyFont="1" applyFill="1" applyBorder="1" applyAlignment="1">
      <alignment horizontal="center" vertical="top"/>
    </xf>
    <xf numFmtId="0" fontId="7" fillId="4" borderId="27" xfId="3" applyFont="1" applyFill="1" applyBorder="1" applyAlignment="1">
      <alignment horizontal="center" vertical="top"/>
    </xf>
    <xf numFmtId="0" fontId="7" fillId="4" borderId="28" xfId="3" applyFont="1" applyFill="1" applyBorder="1" applyAlignment="1">
      <alignment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 wrapText="1"/>
    </xf>
    <xf numFmtId="0" fontId="25" fillId="0" borderId="24" xfId="0" applyFont="1" applyBorder="1" applyAlignment="1">
      <alignment vertical="top"/>
    </xf>
    <xf numFmtId="0" fontId="7" fillId="0" borderId="65" xfId="0" applyFont="1" applyBorder="1" applyAlignment="1">
      <alignment horizontal="center" vertical="top"/>
    </xf>
    <xf numFmtId="0" fontId="25" fillId="0" borderId="13" xfId="0" applyFont="1" applyBorder="1" applyAlignment="1">
      <alignment vertical="top"/>
    </xf>
    <xf numFmtId="164" fontId="7" fillId="4" borderId="14" xfId="4" applyNumberFormat="1" applyFont="1" applyFill="1" applyBorder="1" applyAlignment="1">
      <alignment horizontal="center" vertical="top"/>
    </xf>
    <xf numFmtId="0" fontId="7" fillId="0" borderId="17" xfId="4" applyFont="1" applyBorder="1" applyAlignment="1">
      <alignment horizontal="center" vertical="top"/>
    </xf>
    <xf numFmtId="49" fontId="7" fillId="0" borderId="13" xfId="0" applyNumberFormat="1" applyFont="1" applyBorder="1" applyAlignment="1">
      <alignment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164" fontId="7" fillId="11" borderId="5" xfId="4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7" xfId="0" applyFont="1" applyBorder="1" applyAlignment="1">
      <alignment vertical="top" wrapText="1"/>
    </xf>
    <xf numFmtId="164" fontId="7" fillId="0" borderId="14" xfId="4" applyNumberFormat="1" applyFont="1" applyBorder="1" applyAlignment="1">
      <alignment horizontal="center"/>
    </xf>
    <xf numFmtId="164" fontId="7" fillId="4" borderId="14" xfId="4" applyNumberFormat="1" applyFont="1" applyFill="1" applyBorder="1" applyAlignment="1">
      <alignment horizontal="center"/>
    </xf>
    <xf numFmtId="0" fontId="17" fillId="0" borderId="0" xfId="4" applyFont="1" applyAlignment="1">
      <alignment vertical="top"/>
    </xf>
    <xf numFmtId="164" fontId="7" fillId="0" borderId="29" xfId="4" applyNumberFormat="1" applyFont="1" applyBorder="1" applyAlignment="1">
      <alignment horizontal="center"/>
    </xf>
    <xf numFmtId="164" fontId="7" fillId="0" borderId="29" xfId="4" applyNumberFormat="1" applyFont="1" applyBorder="1" applyAlignment="1">
      <alignment vertical="top"/>
    </xf>
    <xf numFmtId="49" fontId="10" fillId="12" borderId="10" xfId="4" applyNumberFormat="1" applyFont="1" applyFill="1" applyBorder="1" applyAlignment="1">
      <alignment vertical="top" wrapText="1"/>
    </xf>
    <xf numFmtId="49" fontId="10" fillId="12" borderId="11" xfId="4" applyNumberFormat="1" applyFont="1" applyFill="1" applyBorder="1" applyAlignment="1">
      <alignment vertical="top" wrapText="1"/>
    </xf>
    <xf numFmtId="49" fontId="10" fillId="12" borderId="12" xfId="4" applyNumberFormat="1" applyFont="1" applyFill="1" applyBorder="1" applyAlignment="1">
      <alignment vertical="top" wrapText="1"/>
    </xf>
    <xf numFmtId="0" fontId="7" fillId="4" borderId="45" xfId="0" applyFont="1" applyFill="1" applyBorder="1" applyAlignment="1">
      <alignment horizontal="left" vertical="top" wrapText="1"/>
    </xf>
    <xf numFmtId="0" fontId="7" fillId="0" borderId="69" xfId="0" applyFont="1" applyBorder="1" applyAlignment="1">
      <alignment horizontal="center" vertical="top" wrapText="1"/>
    </xf>
    <xf numFmtId="0" fontId="7" fillId="0" borderId="68" xfId="0" applyFont="1" applyBorder="1" applyAlignment="1">
      <alignment horizontal="justify" vertical="center"/>
    </xf>
    <xf numFmtId="166" fontId="10" fillId="14" borderId="11" xfId="4" applyNumberFormat="1" applyFont="1" applyFill="1" applyBorder="1" applyAlignment="1">
      <alignment vertical="top"/>
    </xf>
    <xf numFmtId="0" fontId="10" fillId="12" borderId="12" xfId="4" applyFont="1" applyFill="1" applyBorder="1" applyAlignment="1">
      <alignment horizontal="right" wrapText="1"/>
    </xf>
    <xf numFmtId="166" fontId="10" fillId="12" borderId="12" xfId="1" applyFont="1" applyFill="1" applyBorder="1" applyAlignment="1">
      <alignment horizontal="center" vertical="top"/>
    </xf>
    <xf numFmtId="0" fontId="7" fillId="0" borderId="66" xfId="4" applyFont="1" applyBorder="1" applyAlignment="1">
      <alignment horizontal="center" vertical="top"/>
    </xf>
    <xf numFmtId="164" fontId="10" fillId="11" borderId="12" xfId="4" applyNumberFormat="1" applyFont="1" applyFill="1" applyBorder="1" applyAlignment="1">
      <alignment horizontal="center" vertical="top"/>
    </xf>
    <xf numFmtId="49" fontId="7" fillId="0" borderId="0" xfId="4" applyNumberFormat="1" applyFont="1" applyAlignment="1">
      <alignment horizontal="center" vertical="center" textRotation="90"/>
    </xf>
    <xf numFmtId="0" fontId="77" fillId="0" borderId="0" xfId="4" applyFont="1" applyAlignment="1">
      <alignment vertical="top"/>
    </xf>
    <xf numFmtId="0" fontId="7" fillId="0" borderId="8" xfId="4" applyFont="1" applyBorder="1" applyAlignment="1">
      <alignment vertical="top" wrapText="1"/>
    </xf>
    <xf numFmtId="0" fontId="7" fillId="0" borderId="48" xfId="4" applyFont="1" applyBorder="1" applyAlignment="1">
      <alignment horizontal="center" vertical="top"/>
    </xf>
    <xf numFmtId="164" fontId="10" fillId="11" borderId="35" xfId="4" applyNumberFormat="1" applyFont="1" applyFill="1" applyBorder="1" applyAlignment="1">
      <alignment horizontal="center" vertical="top"/>
    </xf>
    <xf numFmtId="49" fontId="10" fillId="0" borderId="5" xfId="4" applyNumberFormat="1" applyFont="1" applyBorder="1" applyAlignment="1">
      <alignment horizontal="center" vertical="top"/>
    </xf>
    <xf numFmtId="0" fontId="7" fillId="0" borderId="51" xfId="4" applyFont="1" applyBorder="1" applyAlignment="1">
      <alignment horizontal="center" vertical="top"/>
    </xf>
    <xf numFmtId="164" fontId="10" fillId="0" borderId="35" xfId="4" applyNumberFormat="1" applyFont="1" applyBorder="1" applyAlignment="1">
      <alignment horizontal="center" vertical="top"/>
    </xf>
    <xf numFmtId="164" fontId="10" fillId="11" borderId="11" xfId="4" applyNumberFormat="1" applyFont="1" applyFill="1" applyBorder="1" applyAlignment="1">
      <alignment horizontal="center" vertical="top"/>
    </xf>
    <xf numFmtId="164" fontId="10" fillId="0" borderId="3" xfId="4" applyNumberFormat="1" applyFont="1" applyBorder="1" applyAlignment="1">
      <alignment horizontal="center" vertical="top"/>
    </xf>
    <xf numFmtId="0" fontId="7" fillId="0" borderId="13" xfId="4" applyFont="1" applyBorder="1" applyAlignment="1">
      <alignment horizontal="center" vertical="top"/>
    </xf>
    <xf numFmtId="164" fontId="10" fillId="0" borderId="16" xfId="4" applyNumberFormat="1" applyFont="1" applyBorder="1" applyAlignment="1">
      <alignment horizontal="center" vertical="top"/>
    </xf>
    <xf numFmtId="164" fontId="10" fillId="0" borderId="7" xfId="4" applyNumberFormat="1" applyFont="1" applyBorder="1" applyAlignment="1">
      <alignment horizontal="center" vertical="top"/>
    </xf>
    <xf numFmtId="0" fontId="7" fillId="0" borderId="65" xfId="0" applyFont="1" applyBorder="1" applyAlignment="1">
      <alignment horizontal="center" vertical="center"/>
    </xf>
    <xf numFmtId="9" fontId="7" fillId="0" borderId="19" xfId="2" applyFont="1" applyBorder="1" applyAlignment="1">
      <alignment horizontal="center" vertical="top"/>
    </xf>
    <xf numFmtId="164" fontId="7" fillId="0" borderId="17" xfId="4" applyNumberFormat="1" applyFont="1" applyBorder="1" applyAlignment="1">
      <alignment horizontal="center" vertical="top"/>
    </xf>
    <xf numFmtId="0" fontId="7" fillId="0" borderId="0" xfId="4" quotePrefix="1" applyFont="1" applyAlignment="1">
      <alignment horizontal="center" vertical="top"/>
    </xf>
    <xf numFmtId="0" fontId="45" fillId="0" borderId="0" xfId="4" quotePrefix="1" applyFont="1" applyAlignment="1">
      <alignment horizontal="center" vertical="top"/>
    </xf>
    <xf numFmtId="0" fontId="7" fillId="0" borderId="17" xfId="4" applyFont="1" applyBorder="1" applyAlignment="1">
      <alignment vertical="top" wrapText="1"/>
    </xf>
    <xf numFmtId="164" fontId="7" fillId="0" borderId="8" xfId="4" applyNumberFormat="1" applyFont="1" applyBorder="1" applyAlignment="1">
      <alignment vertical="top"/>
    </xf>
    <xf numFmtId="49" fontId="7" fillId="0" borderId="29" xfId="0" applyNumberFormat="1" applyFont="1" applyBorder="1" applyAlignment="1">
      <alignment vertical="top" wrapText="1"/>
    </xf>
    <xf numFmtId="0" fontId="7" fillId="0" borderId="5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67" xfId="0" applyFont="1" applyBorder="1" applyAlignment="1">
      <alignment vertical="center" wrapText="1"/>
    </xf>
    <xf numFmtId="49" fontId="10" fillId="22" borderId="24" xfId="4" applyNumberFormat="1" applyFont="1" applyFill="1" applyBorder="1" applyAlignment="1">
      <alignment horizontal="center" vertical="top" wrapText="1"/>
    </xf>
    <xf numFmtId="0" fontId="7" fillId="0" borderId="18" xfId="4" applyFont="1" applyBorder="1" applyAlignment="1">
      <alignment horizontal="center" vertical="center" textRotation="90"/>
    </xf>
    <xf numFmtId="0" fontId="7" fillId="0" borderId="24" xfId="4" applyFont="1" applyBorder="1" applyAlignment="1">
      <alignment horizontal="center" vertical="center" textRotation="90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60" fillId="0" borderId="0" xfId="4" applyFont="1" applyAlignment="1">
      <alignment vertical="top"/>
    </xf>
    <xf numFmtId="0" fontId="5" fillId="0" borderId="0" xfId="9" applyAlignment="1">
      <alignment vertical="center"/>
    </xf>
    <xf numFmtId="0" fontId="5" fillId="0" borderId="0" xfId="9" applyAlignment="1">
      <alignment horizontal="center" vertical="top"/>
    </xf>
    <xf numFmtId="0" fontId="53" fillId="0" borderId="0" xfId="9" applyFont="1"/>
    <xf numFmtId="0" fontId="78" fillId="0" borderId="0" xfId="9" applyFont="1" applyAlignment="1">
      <alignment vertical="top"/>
    </xf>
    <xf numFmtId="0" fontId="18" fillId="0" borderId="0" xfId="9" applyFont="1" applyAlignment="1">
      <alignment vertical="top"/>
    </xf>
    <xf numFmtId="0" fontId="26" fillId="0" borderId="0" xfId="9" applyFont="1"/>
    <xf numFmtId="0" fontId="45" fillId="0" borderId="0" xfId="9" applyFont="1" applyAlignment="1">
      <alignment horizontal="center" vertical="top"/>
    </xf>
    <xf numFmtId="49" fontId="7" fillId="0" borderId="0" xfId="9" applyNumberFormat="1" applyFont="1" applyAlignment="1">
      <alignment vertical="center"/>
    </xf>
    <xf numFmtId="49" fontId="7" fillId="0" borderId="0" xfId="9" applyNumberFormat="1" applyFont="1" applyAlignment="1">
      <alignment horizontal="center" vertical="top"/>
    </xf>
    <xf numFmtId="49" fontId="7" fillId="0" borderId="0" xfId="9" applyNumberFormat="1" applyFont="1" applyAlignment="1">
      <alignment vertical="top" textRotation="90"/>
    </xf>
    <xf numFmtId="0" fontId="45" fillId="0" borderId="0" xfId="0" applyFont="1" applyAlignment="1">
      <alignment horizontal="center" vertical="top"/>
    </xf>
    <xf numFmtId="0" fontId="7" fillId="5" borderId="10" xfId="9" applyFont="1" applyFill="1" applyBorder="1" applyAlignment="1">
      <alignment vertical="top"/>
    </xf>
    <xf numFmtId="0" fontId="7" fillId="5" borderId="11" xfId="9" applyFont="1" applyFill="1" applyBorder="1" applyAlignment="1">
      <alignment vertical="top"/>
    </xf>
    <xf numFmtId="0" fontId="7" fillId="5" borderId="12" xfId="9" applyFont="1" applyFill="1" applyBorder="1" applyAlignment="1">
      <alignment vertical="top"/>
    </xf>
    <xf numFmtId="164" fontId="17" fillId="5" borderId="9" xfId="9" applyNumberFormat="1" applyFont="1" applyFill="1" applyBorder="1" applyAlignment="1">
      <alignment horizontal="center" vertical="center"/>
    </xf>
    <xf numFmtId="49" fontId="10" fillId="10" borderId="10" xfId="12" applyNumberFormat="1" applyFont="1" applyFill="1" applyBorder="1" applyAlignment="1">
      <alignment vertical="top"/>
    </xf>
    <xf numFmtId="49" fontId="10" fillId="10" borderId="11" xfId="12" applyNumberFormat="1" applyFont="1" applyFill="1" applyBorder="1" applyAlignment="1">
      <alignment vertical="top"/>
    </xf>
    <xf numFmtId="49" fontId="10" fillId="10" borderId="12" xfId="12" applyNumberFormat="1" applyFont="1" applyFill="1" applyBorder="1" applyAlignment="1">
      <alignment vertical="top"/>
    </xf>
    <xf numFmtId="164" fontId="10" fillId="10" borderId="9" xfId="12" applyNumberFormat="1" applyFont="1" applyFill="1" applyBorder="1" applyAlignment="1">
      <alignment horizontal="center" vertical="center"/>
    </xf>
    <xf numFmtId="49" fontId="10" fillId="9" borderId="68" xfId="9" applyNumberFormat="1" applyFont="1" applyFill="1" applyBorder="1" applyAlignment="1">
      <alignment horizontal="center" vertical="top" wrapText="1"/>
    </xf>
    <xf numFmtId="0" fontId="7" fillId="8" borderId="10" xfId="9" applyFont="1" applyFill="1" applyBorder="1" applyAlignment="1">
      <alignment vertical="top" wrapText="1"/>
    </xf>
    <xf numFmtId="0" fontId="7" fillId="8" borderId="11" xfId="9" applyFont="1" applyFill="1" applyBorder="1" applyAlignment="1">
      <alignment vertical="top" wrapText="1"/>
    </xf>
    <xf numFmtId="0" fontId="7" fillId="8" borderId="12" xfId="9" applyFont="1" applyFill="1" applyBorder="1" applyAlignment="1">
      <alignment vertical="top" wrapText="1"/>
    </xf>
    <xf numFmtId="164" fontId="10" fillId="8" borderId="24" xfId="9" applyNumberFormat="1" applyFont="1" applyFill="1" applyBorder="1" applyAlignment="1">
      <alignment horizontal="center" vertical="top"/>
    </xf>
    <xf numFmtId="0" fontId="10" fillId="8" borderId="24" xfId="9" applyFont="1" applyFill="1" applyBorder="1" applyAlignment="1">
      <alignment horizontal="center" vertical="top"/>
    </xf>
    <xf numFmtId="9" fontId="7" fillId="0" borderId="42" xfId="9" applyNumberFormat="1" applyFont="1" applyBorder="1" applyAlignment="1">
      <alignment horizontal="center" vertical="top" wrapText="1"/>
    </xf>
    <xf numFmtId="0" fontId="7" fillId="0" borderId="56" xfId="9" applyFont="1" applyBorder="1" applyAlignment="1">
      <alignment horizontal="center" vertical="top" wrapText="1"/>
    </xf>
    <xf numFmtId="0" fontId="7" fillId="0" borderId="39" xfId="9" applyFont="1" applyBorder="1" applyAlignment="1">
      <alignment horizontal="left" vertical="top" wrapText="1"/>
    </xf>
    <xf numFmtId="164" fontId="10" fillId="23" borderId="1" xfId="9" applyNumberFormat="1" applyFont="1" applyFill="1" applyBorder="1" applyAlignment="1">
      <alignment horizontal="center" vertical="center"/>
    </xf>
    <xf numFmtId="0" fontId="10" fillId="23" borderId="9" xfId="9" applyFont="1" applyFill="1" applyBorder="1" applyAlignment="1">
      <alignment horizontal="center" vertical="center"/>
    </xf>
    <xf numFmtId="49" fontId="7" fillId="0" borderId="24" xfId="9" applyNumberFormat="1" applyFont="1" applyBorder="1" applyAlignment="1">
      <alignment horizontal="center" vertical="center"/>
    </xf>
    <xf numFmtId="49" fontId="7" fillId="0" borderId="24" xfId="9" applyNumberFormat="1" applyFont="1" applyBorder="1" applyAlignment="1">
      <alignment horizontal="center" vertical="top"/>
    </xf>
    <xf numFmtId="0" fontId="5" fillId="13" borderId="3" xfId="9" applyFill="1" applyBorder="1" applyAlignment="1">
      <alignment horizontal="center" vertical="top" wrapText="1"/>
    </xf>
    <xf numFmtId="0" fontId="5" fillId="12" borderId="24" xfId="9" applyFill="1" applyBorder="1" applyAlignment="1">
      <alignment vertical="top" wrapText="1"/>
    </xf>
    <xf numFmtId="0" fontId="7" fillId="0" borderId="36" xfId="9" applyFont="1" applyBorder="1" applyAlignment="1">
      <alignment horizontal="center" vertical="top" wrapText="1"/>
    </xf>
    <xf numFmtId="0" fontId="7" fillId="0" borderId="63" xfId="9" applyFont="1" applyBorder="1" applyAlignment="1">
      <alignment horizontal="center" vertical="center" wrapText="1"/>
    </xf>
    <xf numFmtId="0" fontId="7" fillId="0" borderId="19" xfId="9" applyFont="1" applyBorder="1" applyAlignment="1">
      <alignment vertical="top" wrapText="1"/>
    </xf>
    <xf numFmtId="164" fontId="7" fillId="0" borderId="13" xfId="9" applyNumberFormat="1" applyFont="1" applyBorder="1" applyAlignment="1">
      <alignment horizontal="center" vertical="center"/>
    </xf>
    <xf numFmtId="0" fontId="10" fillId="0" borderId="24" xfId="9" applyFont="1" applyBorder="1" applyAlignment="1">
      <alignment horizontal="center" vertical="center"/>
    </xf>
    <xf numFmtId="49" fontId="7" fillId="0" borderId="13" xfId="9" applyNumberFormat="1" applyFont="1" applyBorder="1" applyAlignment="1">
      <alignment horizontal="center" vertical="center"/>
    </xf>
    <xf numFmtId="49" fontId="10" fillId="13" borderId="0" xfId="9" applyNumberFormat="1" applyFont="1" applyFill="1" applyAlignment="1">
      <alignment horizontal="center" vertical="top" wrapText="1"/>
    </xf>
    <xf numFmtId="49" fontId="10" fillId="12" borderId="13" xfId="9" applyNumberFormat="1" applyFont="1" applyFill="1" applyBorder="1" applyAlignment="1">
      <alignment vertical="top" wrapText="1"/>
    </xf>
    <xf numFmtId="0" fontId="7" fillId="0" borderId="57" xfId="9" applyFont="1" applyBorder="1" applyAlignment="1">
      <alignment horizontal="center" vertical="center" wrapText="1"/>
    </xf>
    <xf numFmtId="164" fontId="7" fillId="12" borderId="9" xfId="9" applyNumberFormat="1" applyFont="1" applyFill="1" applyBorder="1" applyAlignment="1">
      <alignment horizontal="center" vertical="center"/>
    </xf>
    <xf numFmtId="0" fontId="10" fillId="12" borderId="9" xfId="9" applyFont="1" applyFill="1" applyBorder="1" applyAlignment="1">
      <alignment horizontal="center" vertical="center"/>
    </xf>
    <xf numFmtId="0" fontId="7" fillId="0" borderId="60" xfId="9" applyFont="1" applyBorder="1" applyAlignment="1">
      <alignment horizontal="center" vertical="center" wrapText="1"/>
    </xf>
    <xf numFmtId="0" fontId="7" fillId="12" borderId="9" xfId="9" applyFont="1" applyFill="1" applyBorder="1" applyAlignment="1">
      <alignment horizontal="center" vertical="center"/>
    </xf>
    <xf numFmtId="0" fontId="7" fillId="0" borderId="6" xfId="9" applyFont="1" applyBorder="1" applyAlignment="1">
      <alignment vertical="top" wrapText="1"/>
    </xf>
    <xf numFmtId="164" fontId="7" fillId="12" borderId="30" xfId="9" applyNumberFormat="1" applyFont="1" applyFill="1" applyBorder="1" applyAlignment="1">
      <alignment horizontal="center" vertical="center"/>
    </xf>
    <xf numFmtId="0" fontId="10" fillId="12" borderId="13" xfId="9" applyFont="1" applyFill="1" applyBorder="1" applyAlignment="1">
      <alignment horizontal="center" vertical="center"/>
    </xf>
    <xf numFmtId="0" fontId="7" fillId="0" borderId="30" xfId="7" applyFont="1" applyBorder="1" applyAlignment="1">
      <alignment vertical="center" wrapText="1"/>
    </xf>
    <xf numFmtId="49" fontId="7" fillId="0" borderId="30" xfId="9" applyNumberFormat="1" applyFont="1" applyBorder="1" applyAlignment="1">
      <alignment horizontal="center" vertical="top"/>
    </xf>
    <xf numFmtId="9" fontId="7" fillId="0" borderId="18" xfId="9" applyNumberFormat="1" applyFont="1" applyBorder="1" applyAlignment="1">
      <alignment horizontal="center" vertical="top" wrapText="1"/>
    </xf>
    <xf numFmtId="0" fontId="7" fillId="0" borderId="52" xfId="9" applyFont="1" applyBorder="1" applyAlignment="1">
      <alignment horizontal="center" vertical="top" wrapText="1"/>
    </xf>
    <xf numFmtId="0" fontId="7" fillId="0" borderId="53" xfId="9" applyFont="1" applyBorder="1" applyAlignment="1">
      <alignment horizontal="left" vertical="top" wrapText="1"/>
    </xf>
    <xf numFmtId="164" fontId="10" fillId="23" borderId="9" xfId="9" applyNumberFormat="1" applyFont="1" applyFill="1" applyBorder="1" applyAlignment="1">
      <alignment horizontal="center" vertical="center"/>
    </xf>
    <xf numFmtId="0" fontId="10" fillId="23" borderId="1" xfId="9" applyFont="1" applyFill="1" applyBorder="1" applyAlignment="1">
      <alignment horizontal="center" vertical="center"/>
    </xf>
    <xf numFmtId="49" fontId="10" fillId="13" borderId="3" xfId="9" applyNumberFormat="1" applyFont="1" applyFill="1" applyBorder="1" applyAlignment="1">
      <alignment horizontal="center" vertical="top" wrapText="1"/>
    </xf>
    <xf numFmtId="164" fontId="10" fillId="0" borderId="13" xfId="9" applyNumberFormat="1" applyFont="1" applyBorder="1" applyAlignment="1">
      <alignment horizontal="center" vertical="center"/>
    </xf>
    <xf numFmtId="164" fontId="10" fillId="0" borderId="9" xfId="9" applyNumberFormat="1" applyFont="1" applyBorder="1" applyAlignment="1">
      <alignment horizontal="center" vertical="center"/>
    </xf>
    <xf numFmtId="0" fontId="7" fillId="0" borderId="43" xfId="9" applyFont="1" applyBorder="1" applyAlignment="1">
      <alignment horizontal="center" vertical="top" wrapText="1"/>
    </xf>
    <xf numFmtId="164" fontId="10" fillId="12" borderId="24" xfId="9" applyNumberFormat="1" applyFont="1" applyFill="1" applyBorder="1" applyAlignment="1">
      <alignment horizontal="center" vertical="center"/>
    </xf>
    <xf numFmtId="0" fontId="10" fillId="12" borderId="24" xfId="9" applyFont="1" applyFill="1" applyBorder="1" applyAlignment="1">
      <alignment horizontal="center" vertical="center"/>
    </xf>
    <xf numFmtId="0" fontId="7" fillId="0" borderId="65" xfId="9" applyFont="1" applyBorder="1" applyAlignment="1">
      <alignment horizontal="center" wrapText="1"/>
    </xf>
    <xf numFmtId="0" fontId="7" fillId="0" borderId="27" xfId="9" applyFont="1" applyBorder="1" applyAlignment="1">
      <alignment horizontal="center" wrapText="1"/>
    </xf>
    <xf numFmtId="0" fontId="7" fillId="0" borderId="64" xfId="9" applyFont="1" applyBorder="1" applyAlignment="1">
      <alignment vertical="top" wrapText="1"/>
    </xf>
    <xf numFmtId="0" fontId="7" fillId="0" borderId="40" xfId="9" applyFont="1" applyBorder="1" applyAlignment="1">
      <alignment horizontal="center" wrapText="1"/>
    </xf>
    <xf numFmtId="0" fontId="7" fillId="0" borderId="32" xfId="9" applyFont="1" applyBorder="1" applyAlignment="1">
      <alignment horizontal="center" wrapText="1"/>
    </xf>
    <xf numFmtId="0" fontId="10" fillId="12" borderId="30" xfId="9" applyFont="1" applyFill="1" applyBorder="1" applyAlignment="1">
      <alignment horizontal="center" vertical="center"/>
    </xf>
    <xf numFmtId="0" fontId="42" fillId="0" borderId="0" xfId="9" applyFont="1" applyAlignment="1">
      <alignment horizontal="center" vertical="center"/>
    </xf>
    <xf numFmtId="0" fontId="7" fillId="0" borderId="40" xfId="9" applyFont="1" applyBorder="1" applyAlignment="1">
      <alignment horizontal="center" vertical="center" wrapText="1"/>
    </xf>
    <xf numFmtId="0" fontId="7" fillId="0" borderId="32" xfId="9" applyFont="1" applyBorder="1" applyAlignment="1">
      <alignment horizontal="center" vertical="center" wrapText="1"/>
    </xf>
    <xf numFmtId="0" fontId="10" fillId="8" borderId="10" xfId="9" applyFont="1" applyFill="1" applyBorder="1" applyAlignment="1">
      <alignment horizontal="center" wrapText="1"/>
    </xf>
    <xf numFmtId="0" fontId="10" fillId="8" borderId="11" xfId="9" applyFont="1" applyFill="1" applyBorder="1" applyAlignment="1">
      <alignment horizontal="center" wrapText="1"/>
    </xf>
    <xf numFmtId="0" fontId="10" fillId="8" borderId="11" xfId="9" applyFont="1" applyFill="1" applyBorder="1" applyAlignment="1">
      <alignment vertical="center" wrapText="1"/>
    </xf>
    <xf numFmtId="0" fontId="10" fillId="8" borderId="11" xfId="9" applyFont="1" applyFill="1" applyBorder="1" applyAlignment="1">
      <alignment horizontal="center" vertical="top" wrapText="1"/>
    </xf>
    <xf numFmtId="0" fontId="10" fillId="8" borderId="11" xfId="9" applyFont="1" applyFill="1" applyBorder="1" applyAlignment="1">
      <alignment vertical="top" textRotation="90" wrapText="1"/>
    </xf>
    <xf numFmtId="0" fontId="10" fillId="8" borderId="11" xfId="9" applyFont="1" applyFill="1" applyBorder="1" applyAlignment="1">
      <alignment vertical="top" wrapText="1"/>
    </xf>
    <xf numFmtId="2" fontId="33" fillId="0" borderId="0" xfId="0" applyNumberFormat="1" applyFont="1" applyAlignment="1">
      <alignment horizontal="center" vertical="center" wrapText="1"/>
    </xf>
    <xf numFmtId="2" fontId="27" fillId="0" borderId="2" xfId="0" quotePrefix="1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7" fillId="0" borderId="26" xfId="0" applyFont="1" applyBorder="1" applyAlignment="1">
      <alignment vertical="top" wrapText="1"/>
    </xf>
    <xf numFmtId="2" fontId="27" fillId="0" borderId="15" xfId="0" quotePrefix="1" applyNumberFormat="1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wrapText="1"/>
    </xf>
    <xf numFmtId="0" fontId="27" fillId="0" borderId="64" xfId="0" applyFont="1" applyBorder="1" applyAlignment="1">
      <alignment vertical="top" wrapText="1"/>
    </xf>
    <xf numFmtId="164" fontId="7" fillId="0" borderId="6" xfId="9" applyNumberFormat="1" applyFont="1" applyBorder="1" applyAlignment="1">
      <alignment horizontal="center" vertical="center"/>
    </xf>
    <xf numFmtId="0" fontId="7" fillId="0" borderId="41" xfId="9" applyFont="1" applyBorder="1" applyAlignment="1">
      <alignment horizontal="center" vertical="center"/>
    </xf>
    <xf numFmtId="0" fontId="10" fillId="10" borderId="11" xfId="9" applyFont="1" applyFill="1" applyBorder="1" applyAlignment="1">
      <alignment vertical="center"/>
    </xf>
    <xf numFmtId="0" fontId="10" fillId="10" borderId="11" xfId="9" applyFont="1" applyFill="1" applyBorder="1" applyAlignment="1">
      <alignment horizontal="center" vertical="top"/>
    </xf>
    <xf numFmtId="0" fontId="10" fillId="10" borderId="11" xfId="9" applyFont="1" applyFill="1" applyBorder="1" applyAlignment="1">
      <alignment vertical="top" textRotation="90"/>
    </xf>
    <xf numFmtId="0" fontId="26" fillId="10" borderId="11" xfId="9" applyFont="1" applyFill="1" applyBorder="1" applyAlignment="1">
      <alignment vertical="top"/>
    </xf>
    <xf numFmtId="164" fontId="17" fillId="10" borderId="9" xfId="12" applyNumberFormat="1" applyFont="1" applyFill="1" applyBorder="1" applyAlignment="1">
      <alignment horizontal="center" vertical="center"/>
    </xf>
    <xf numFmtId="49" fontId="10" fillId="9" borderId="9" xfId="9" applyNumberFormat="1" applyFont="1" applyFill="1" applyBorder="1" applyAlignment="1">
      <alignment horizontal="center" vertical="top" wrapText="1"/>
    </xf>
    <xf numFmtId="0" fontId="7" fillId="8" borderId="10" xfId="9" applyFont="1" applyFill="1" applyBorder="1" applyAlignment="1">
      <alignment vertical="top"/>
    </xf>
    <xf numFmtId="0" fontId="7" fillId="8" borderId="11" xfId="9" applyFont="1" applyFill="1" applyBorder="1" applyAlignment="1">
      <alignment vertical="top"/>
    </xf>
    <xf numFmtId="0" fontId="7" fillId="8" borderId="4" xfId="9" applyFont="1" applyFill="1" applyBorder="1" applyAlignment="1">
      <alignment vertical="top"/>
    </xf>
    <xf numFmtId="164" fontId="17" fillId="8" borderId="9" xfId="9" applyNumberFormat="1" applyFont="1" applyFill="1" applyBorder="1" applyAlignment="1">
      <alignment horizontal="center" vertical="center"/>
    </xf>
    <xf numFmtId="0" fontId="10" fillId="8" borderId="24" xfId="9" applyFont="1" applyFill="1" applyBorder="1" applyAlignment="1">
      <alignment horizontal="center" vertical="center"/>
    </xf>
    <xf numFmtId="49" fontId="10" fillId="14" borderId="9" xfId="9" applyNumberFormat="1" applyFont="1" applyFill="1" applyBorder="1" applyAlignment="1">
      <alignment horizontal="center" vertical="top"/>
    </xf>
    <xf numFmtId="0" fontId="7" fillId="0" borderId="2" xfId="9" applyFont="1" applyBorder="1" applyAlignment="1">
      <alignment horizontal="center" vertical="center"/>
    </xf>
    <xf numFmtId="0" fontId="7" fillId="0" borderId="25" xfId="9" applyFont="1" applyBorder="1" applyAlignment="1">
      <alignment horizontal="center" vertical="center"/>
    </xf>
    <xf numFmtId="0" fontId="7" fillId="0" borderId="26" xfId="9" applyFont="1" applyBorder="1" applyAlignment="1">
      <alignment horizontal="left" vertical="top" wrapText="1"/>
    </xf>
    <xf numFmtId="164" fontId="10" fillId="11" borderId="12" xfId="9" applyNumberFormat="1" applyFont="1" applyFill="1" applyBorder="1" applyAlignment="1">
      <alignment horizontal="center" vertical="center"/>
    </xf>
    <xf numFmtId="0" fontId="7" fillId="0" borderId="15" xfId="9" applyFont="1" applyBorder="1" applyAlignment="1">
      <alignment horizontal="center" vertical="center"/>
    </xf>
    <xf numFmtId="0" fontId="7" fillId="0" borderId="57" xfId="9" applyFont="1" applyBorder="1" applyAlignment="1">
      <alignment horizontal="center" vertical="center"/>
    </xf>
    <xf numFmtId="164" fontId="10" fillId="0" borderId="12" xfId="9" applyNumberFormat="1" applyFont="1" applyBorder="1" applyAlignment="1">
      <alignment horizontal="center" vertical="center"/>
    </xf>
    <xf numFmtId="0" fontId="7" fillId="0" borderId="6" xfId="9" applyFont="1" applyBorder="1" applyAlignment="1">
      <alignment horizontal="center" vertical="center"/>
    </xf>
    <xf numFmtId="0" fontId="7" fillId="0" borderId="32" xfId="9" applyFont="1" applyBorder="1" applyAlignment="1">
      <alignment horizontal="center" vertical="center"/>
    </xf>
    <xf numFmtId="0" fontId="7" fillId="4" borderId="30" xfId="7" applyFont="1" applyFill="1" applyBorder="1" applyAlignment="1">
      <alignment horizontal="left" vertical="top" wrapText="1"/>
    </xf>
    <xf numFmtId="49" fontId="10" fillId="12" borderId="35" xfId="9" applyNumberFormat="1" applyFont="1" applyFill="1" applyBorder="1" applyAlignment="1">
      <alignment vertical="top" wrapText="1"/>
    </xf>
    <xf numFmtId="164" fontId="10" fillId="0" borderId="4" xfId="9" applyNumberFormat="1" applyFont="1" applyBorder="1" applyAlignment="1">
      <alignment horizontal="center" vertical="center"/>
    </xf>
    <xf numFmtId="0" fontId="7" fillId="0" borderId="20" xfId="9" applyFont="1" applyBorder="1" applyAlignment="1">
      <alignment horizontal="center" vertical="center"/>
    </xf>
    <xf numFmtId="0" fontId="7" fillId="0" borderId="27" xfId="9" applyFont="1" applyBorder="1" applyAlignment="1">
      <alignment horizontal="center" vertical="center"/>
    </xf>
    <xf numFmtId="164" fontId="10" fillId="0" borderId="29" xfId="9" applyNumberFormat="1" applyFont="1" applyBorder="1" applyAlignment="1">
      <alignment horizontal="center" vertical="center"/>
    </xf>
    <xf numFmtId="0" fontId="10" fillId="0" borderId="29" xfId="9" applyFont="1" applyBorder="1" applyAlignment="1">
      <alignment horizontal="center" vertical="center"/>
    </xf>
    <xf numFmtId="0" fontId="7" fillId="0" borderId="47" xfId="9" applyFont="1" applyBorder="1" applyAlignment="1">
      <alignment horizontal="center" vertical="center"/>
    </xf>
    <xf numFmtId="49" fontId="7" fillId="4" borderId="2" xfId="9" applyNumberFormat="1" applyFont="1" applyFill="1" applyBorder="1" applyAlignment="1">
      <alignment horizontal="center" vertical="center"/>
    </xf>
    <xf numFmtId="0" fontId="7" fillId="4" borderId="18" xfId="7" applyFont="1" applyFill="1" applyBorder="1" applyAlignment="1">
      <alignment vertical="center" wrapText="1"/>
    </xf>
    <xf numFmtId="0" fontId="10" fillId="0" borderId="9" xfId="9" applyFont="1" applyBorder="1" applyAlignment="1">
      <alignment horizontal="center" vertical="center"/>
    </xf>
    <xf numFmtId="0" fontId="7" fillId="0" borderId="52" xfId="9" applyFont="1" applyBorder="1" applyAlignment="1">
      <alignment horizontal="center" vertical="center"/>
    </xf>
    <xf numFmtId="164" fontId="10" fillId="25" borderId="12" xfId="9" applyNumberFormat="1" applyFont="1" applyFill="1" applyBorder="1" applyAlignment="1">
      <alignment horizontal="center" vertical="center"/>
    </xf>
    <xf numFmtId="9" fontId="7" fillId="0" borderId="2" xfId="9" applyNumberFormat="1" applyFont="1" applyBorder="1" applyAlignment="1">
      <alignment horizontal="center" vertical="center"/>
    </xf>
    <xf numFmtId="0" fontId="7" fillId="13" borderId="24" xfId="9" applyFont="1" applyFill="1" applyBorder="1" applyAlignment="1">
      <alignment horizontal="left" vertical="top"/>
    </xf>
    <xf numFmtId="1" fontId="7" fillId="0" borderId="34" xfId="9" applyNumberFormat="1" applyFont="1" applyBorder="1" applyAlignment="1">
      <alignment horizontal="center" vertical="center"/>
    </xf>
    <xf numFmtId="0" fontId="7" fillId="0" borderId="49" xfId="9" applyFont="1" applyBorder="1" applyAlignment="1">
      <alignment horizontal="center" vertical="center"/>
    </xf>
    <xf numFmtId="0" fontId="7" fillId="0" borderId="4" xfId="9" applyFont="1" applyBorder="1" applyAlignment="1">
      <alignment horizontal="left" vertical="top" wrapText="1"/>
    </xf>
    <xf numFmtId="49" fontId="7" fillId="4" borderId="24" xfId="9" applyNumberFormat="1" applyFont="1" applyFill="1" applyBorder="1" applyAlignment="1">
      <alignment horizontal="center" vertical="center"/>
    </xf>
    <xf numFmtId="1" fontId="7" fillId="0" borderId="6" xfId="9" applyNumberFormat="1" applyFont="1" applyBorder="1" applyAlignment="1">
      <alignment horizontal="center" vertical="center"/>
    </xf>
    <xf numFmtId="0" fontId="7" fillId="0" borderId="8" xfId="9" applyFont="1" applyBorder="1" applyAlignment="1">
      <alignment horizontal="left" vertical="top" wrapText="1"/>
    </xf>
    <xf numFmtId="164" fontId="10" fillId="0" borderId="23" xfId="9" applyNumberFormat="1" applyFont="1" applyBorder="1" applyAlignment="1">
      <alignment horizontal="center" vertical="center"/>
    </xf>
    <xf numFmtId="0" fontId="7" fillId="4" borderId="30" xfId="7" applyFont="1" applyFill="1" applyBorder="1" applyAlignment="1">
      <alignment vertical="center" wrapText="1"/>
    </xf>
    <xf numFmtId="9" fontId="7" fillId="0" borderId="15" xfId="9" applyNumberFormat="1" applyFont="1" applyBorder="1" applyAlignment="1">
      <alignment horizontal="center" vertical="center"/>
    </xf>
    <xf numFmtId="164" fontId="10" fillId="0" borderId="0" xfId="9" applyNumberFormat="1" applyFont="1" applyAlignment="1">
      <alignment horizontal="center" vertical="center"/>
    </xf>
    <xf numFmtId="0" fontId="7" fillId="13" borderId="13" xfId="7" applyFont="1" applyFill="1" applyBorder="1" applyAlignment="1">
      <alignment vertical="top" wrapText="1"/>
    </xf>
    <xf numFmtId="0" fontId="7" fillId="13" borderId="30" xfId="7" applyFont="1" applyFill="1" applyBorder="1" applyAlignment="1">
      <alignment vertical="top" wrapText="1"/>
    </xf>
    <xf numFmtId="164" fontId="10" fillId="25" borderId="9" xfId="9" applyNumberFormat="1" applyFont="1" applyFill="1" applyBorder="1" applyAlignment="1">
      <alignment horizontal="center" vertical="center"/>
    </xf>
    <xf numFmtId="49" fontId="7" fillId="0" borderId="0" xfId="9" applyNumberFormat="1" applyFont="1" applyAlignment="1">
      <alignment horizontal="center" vertical="center" textRotation="90"/>
    </xf>
    <xf numFmtId="0" fontId="7" fillId="0" borderId="33" xfId="14" applyBorder="1" applyAlignment="1">
      <alignment horizontal="left" vertical="top" wrapText="1"/>
    </xf>
    <xf numFmtId="0" fontId="7" fillId="4" borderId="29" xfId="7" applyFont="1" applyFill="1" applyBorder="1" applyAlignment="1">
      <alignment vertical="center" wrapText="1"/>
    </xf>
    <xf numFmtId="0" fontId="7" fillId="13" borderId="34" xfId="9" applyFont="1" applyFill="1" applyBorder="1" applyAlignment="1">
      <alignment vertical="top" wrapText="1"/>
    </xf>
    <xf numFmtId="0" fontId="10" fillId="25" borderId="1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left" vertical="top" wrapText="1"/>
    </xf>
    <xf numFmtId="9" fontId="7" fillId="0" borderId="55" xfId="9" applyNumberFormat="1" applyFont="1" applyBorder="1" applyAlignment="1">
      <alignment horizontal="center" vertical="top"/>
    </xf>
    <xf numFmtId="0" fontId="7" fillId="0" borderId="56" xfId="9" applyFont="1" applyBorder="1" applyAlignment="1">
      <alignment horizontal="center" vertical="top"/>
    </xf>
    <xf numFmtId="0" fontId="7" fillId="4" borderId="39" xfId="9" applyFont="1" applyFill="1" applyBorder="1" applyAlignment="1">
      <alignment horizontal="left" vertical="top" wrapText="1"/>
    </xf>
    <xf numFmtId="49" fontId="7" fillId="4" borderId="1" xfId="9" applyNumberFormat="1" applyFont="1" applyFill="1" applyBorder="1" applyAlignment="1">
      <alignment horizontal="center" vertical="center"/>
    </xf>
    <xf numFmtId="0" fontId="7" fillId="0" borderId="29" xfId="9" applyFont="1" applyBorder="1" applyAlignment="1">
      <alignment horizontal="center" vertical="center"/>
    </xf>
    <xf numFmtId="9" fontId="7" fillId="0" borderId="42" xfId="9" applyNumberFormat="1" applyFont="1" applyBorder="1" applyAlignment="1">
      <alignment horizontal="center" vertical="center"/>
    </xf>
    <xf numFmtId="0" fontId="7" fillId="0" borderId="56" xfId="9" applyFont="1" applyBorder="1" applyAlignment="1">
      <alignment horizontal="center" vertical="center"/>
    </xf>
    <xf numFmtId="164" fontId="10" fillId="25" borderId="79" xfId="9" applyNumberFormat="1" applyFont="1" applyFill="1" applyBorder="1" applyAlignment="1">
      <alignment horizontal="center" vertical="center"/>
    </xf>
    <xf numFmtId="0" fontId="10" fillId="25" borderId="39" xfId="9" applyFont="1" applyFill="1" applyBorder="1" applyAlignment="1">
      <alignment horizontal="center" vertical="center"/>
    </xf>
    <xf numFmtId="1" fontId="7" fillId="4" borderId="40" xfId="9" applyNumberFormat="1" applyFont="1" applyFill="1" applyBorder="1" applyAlignment="1">
      <alignment horizontal="center" vertical="center"/>
    </xf>
    <xf numFmtId="164" fontId="10" fillId="0" borderId="83" xfId="9" applyNumberFormat="1" applyFont="1" applyBorder="1" applyAlignment="1">
      <alignment horizontal="center" vertical="center"/>
    </xf>
    <xf numFmtId="0" fontId="7" fillId="0" borderId="56" xfId="9" applyFont="1" applyBorder="1" applyAlignment="1">
      <alignment horizontal="left" vertical="center"/>
    </xf>
    <xf numFmtId="0" fontId="7" fillId="0" borderId="40" xfId="9" applyFont="1" applyBorder="1" applyAlignment="1">
      <alignment horizontal="left" vertical="center" wrapText="1"/>
    </xf>
    <xf numFmtId="0" fontId="7" fillId="0" borderId="40" xfId="9" applyFont="1" applyBorder="1" applyAlignment="1">
      <alignment horizontal="center" vertical="center"/>
    </xf>
    <xf numFmtId="9" fontId="7" fillId="0" borderId="60" xfId="9" applyNumberFormat="1" applyFont="1" applyBorder="1" applyAlignment="1">
      <alignment horizontal="center" vertical="center"/>
    </xf>
    <xf numFmtId="0" fontId="7" fillId="0" borderId="57" xfId="9" applyFont="1" applyBorder="1" applyAlignment="1">
      <alignment horizontal="left" vertical="center"/>
    </xf>
    <xf numFmtId="0" fontId="7" fillId="4" borderId="28" xfId="9" applyFont="1" applyFill="1" applyBorder="1" applyAlignment="1">
      <alignment vertical="top" wrapText="1"/>
    </xf>
    <xf numFmtId="164" fontId="10" fillId="0" borderId="73" xfId="9" applyNumberFormat="1" applyFont="1" applyBorder="1" applyAlignment="1">
      <alignment horizontal="center" vertical="center"/>
    </xf>
    <xf numFmtId="0" fontId="7" fillId="0" borderId="14" xfId="9" applyFont="1" applyBorder="1" applyAlignment="1">
      <alignment horizontal="center" vertical="center"/>
    </xf>
    <xf numFmtId="164" fontId="17" fillId="0" borderId="83" xfId="9" applyNumberFormat="1" applyFont="1" applyBorder="1" applyAlignment="1">
      <alignment horizontal="center" vertical="center"/>
    </xf>
    <xf numFmtId="164" fontId="10" fillId="0" borderId="79" xfId="9" applyNumberFormat="1" applyFont="1" applyBorder="1" applyAlignment="1">
      <alignment horizontal="center" vertical="center"/>
    </xf>
    <xf numFmtId="0" fontId="10" fillId="23" borderId="39" xfId="9" applyFont="1" applyFill="1" applyBorder="1" applyAlignment="1">
      <alignment horizontal="center" vertical="center"/>
    </xf>
    <xf numFmtId="0" fontId="5" fillId="0" borderId="0" xfId="9" applyAlignment="1">
      <alignment vertical="top"/>
    </xf>
    <xf numFmtId="0" fontId="7" fillId="0" borderId="56" xfId="9" applyFont="1" applyBorder="1" applyAlignment="1">
      <alignment horizontal="left" vertical="top"/>
    </xf>
    <xf numFmtId="164" fontId="10" fillId="25" borderId="66" xfId="9" applyNumberFormat="1" applyFont="1" applyFill="1" applyBorder="1" applyAlignment="1">
      <alignment horizontal="center" vertical="center"/>
    </xf>
    <xf numFmtId="0" fontId="10" fillId="23" borderId="12" xfId="9" applyFont="1" applyFill="1" applyBorder="1" applyAlignment="1">
      <alignment horizontal="center" vertical="center"/>
    </xf>
    <xf numFmtId="164" fontId="10" fillId="0" borderId="82" xfId="9" applyNumberFormat="1" applyFont="1" applyBorder="1" applyAlignment="1">
      <alignment horizontal="center" vertical="center"/>
    </xf>
    <xf numFmtId="0" fontId="7" fillId="0" borderId="30" xfId="9" applyFont="1" applyBorder="1" applyAlignment="1">
      <alignment horizontal="center" vertical="center"/>
    </xf>
    <xf numFmtId="9" fontId="7" fillId="0" borderId="36" xfId="9" applyNumberFormat="1" applyFont="1" applyBorder="1" applyAlignment="1">
      <alignment horizontal="center" vertical="center"/>
    </xf>
    <xf numFmtId="0" fontId="7" fillId="0" borderId="63" xfId="9" applyFont="1" applyBorder="1" applyAlignment="1">
      <alignment horizontal="left" vertical="center"/>
    </xf>
    <xf numFmtId="0" fontId="45" fillId="4" borderId="38" xfId="9" applyFont="1" applyFill="1" applyBorder="1" applyAlignment="1">
      <alignment horizontal="left" vertical="top" wrapText="1"/>
    </xf>
    <xf numFmtId="164" fontId="10" fillId="0" borderId="72" xfId="9" applyNumberFormat="1" applyFont="1" applyBorder="1" applyAlignment="1">
      <alignment horizontal="center" vertical="center"/>
    </xf>
    <xf numFmtId="0" fontId="7" fillId="0" borderId="70" xfId="9" applyFont="1" applyBorder="1" applyAlignment="1">
      <alignment horizontal="center" vertical="center"/>
    </xf>
    <xf numFmtId="0" fontId="7" fillId="4" borderId="40" xfId="9" applyFont="1" applyFill="1" applyBorder="1" applyAlignment="1">
      <alignment horizontal="center" vertical="center"/>
    </xf>
    <xf numFmtId="2" fontId="10" fillId="0" borderId="83" xfId="9" applyNumberFormat="1" applyFont="1" applyBorder="1" applyAlignment="1">
      <alignment horizontal="center" vertical="center"/>
    </xf>
    <xf numFmtId="9" fontId="45" fillId="0" borderId="42" xfId="9" applyNumberFormat="1" applyFont="1" applyBorder="1" applyAlignment="1">
      <alignment horizontal="center" vertical="center"/>
    </xf>
    <xf numFmtId="9" fontId="45" fillId="0" borderId="60" xfId="9" applyNumberFormat="1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164" fontId="10" fillId="25" borderId="61" xfId="9" applyNumberFormat="1" applyFont="1" applyFill="1" applyBorder="1" applyAlignment="1">
      <alignment horizontal="center" vertical="center"/>
    </xf>
    <xf numFmtId="164" fontId="10" fillId="0" borderId="71" xfId="9" applyNumberFormat="1" applyFont="1" applyBorder="1" applyAlignment="1">
      <alignment horizontal="center" vertical="center"/>
    </xf>
    <xf numFmtId="0" fontId="7" fillId="0" borderId="31" xfId="9" applyFont="1" applyBorder="1" applyAlignment="1">
      <alignment horizontal="center" vertical="center"/>
    </xf>
    <xf numFmtId="164" fontId="10" fillId="0" borderId="16" xfId="9" applyNumberFormat="1" applyFont="1" applyBorder="1" applyAlignment="1">
      <alignment horizontal="center" vertical="center"/>
    </xf>
    <xf numFmtId="0" fontId="7" fillId="0" borderId="8" xfId="9" applyFont="1" applyBorder="1" applyAlignment="1">
      <alignment wrapText="1"/>
    </xf>
    <xf numFmtId="164" fontId="10" fillId="0" borderId="7" xfId="9" applyNumberFormat="1" applyFont="1" applyBorder="1" applyAlignment="1">
      <alignment horizontal="center" vertical="center"/>
    </xf>
    <xf numFmtId="0" fontId="10" fillId="25" borderId="12" xfId="9" applyFont="1" applyFill="1" applyBorder="1" applyAlignment="1">
      <alignment horizontal="center" vertical="center"/>
    </xf>
    <xf numFmtId="9" fontId="7" fillId="0" borderId="46" xfId="9" applyNumberFormat="1" applyFont="1" applyBorder="1" applyAlignment="1">
      <alignment horizontal="center" vertical="top"/>
    </xf>
    <xf numFmtId="0" fontId="7" fillId="0" borderId="47" xfId="9" applyFont="1" applyBorder="1" applyAlignment="1">
      <alignment horizontal="left" vertical="top"/>
    </xf>
    <xf numFmtId="164" fontId="17" fillId="12" borderId="1" xfId="9" applyNumberFormat="1" applyFont="1" applyFill="1" applyBorder="1" applyAlignment="1">
      <alignment horizontal="center" vertical="center"/>
    </xf>
    <xf numFmtId="0" fontId="10" fillId="12" borderId="39" xfId="9" applyFont="1" applyFill="1" applyBorder="1" applyAlignment="1">
      <alignment horizontal="center" vertical="center"/>
    </xf>
    <xf numFmtId="0" fontId="7" fillId="0" borderId="15" xfId="9" applyFont="1" applyBorder="1" applyAlignment="1">
      <alignment horizontal="center" vertical="top"/>
    </xf>
    <xf numFmtId="164" fontId="10" fillId="12" borderId="14" xfId="9" applyNumberFormat="1" applyFont="1" applyFill="1" applyBorder="1" applyAlignment="1">
      <alignment horizontal="center" vertical="center"/>
    </xf>
    <xf numFmtId="0" fontId="10" fillId="12" borderId="14" xfId="9" applyFont="1" applyFill="1" applyBorder="1" applyAlignment="1">
      <alignment horizontal="center" vertical="center"/>
    </xf>
    <xf numFmtId="0" fontId="5" fillId="0" borderId="58" xfId="9" applyBorder="1"/>
    <xf numFmtId="0" fontId="5" fillId="0" borderId="19" xfId="9" applyBorder="1"/>
    <xf numFmtId="164" fontId="7" fillId="12" borderId="14" xfId="9" applyNumberFormat="1" applyFont="1" applyFill="1" applyBorder="1" applyAlignment="1">
      <alignment horizontal="center" vertical="center"/>
    </xf>
    <xf numFmtId="0" fontId="7" fillId="12" borderId="14" xfId="9" applyFont="1" applyFill="1" applyBorder="1" applyAlignment="1">
      <alignment horizontal="center" vertical="center"/>
    </xf>
    <xf numFmtId="0" fontId="7" fillId="0" borderId="6" xfId="9" applyFont="1" applyBorder="1" applyAlignment="1">
      <alignment horizontal="center" vertical="top"/>
    </xf>
    <xf numFmtId="164" fontId="17" fillId="12" borderId="29" xfId="9" applyNumberFormat="1" applyFont="1" applyFill="1" applyBorder="1" applyAlignment="1">
      <alignment horizontal="center" vertical="center"/>
    </xf>
    <xf numFmtId="0" fontId="7" fillId="12" borderId="29" xfId="9" applyFont="1" applyFill="1" applyBorder="1" applyAlignment="1">
      <alignment horizontal="center" vertical="center"/>
    </xf>
    <xf numFmtId="0" fontId="5" fillId="0" borderId="40" xfId="9" applyBorder="1" applyAlignment="1">
      <alignment horizontal="center" vertical="top" wrapText="1"/>
    </xf>
    <xf numFmtId="0" fontId="7" fillId="0" borderId="33" xfId="9" applyFont="1" applyBorder="1" applyAlignment="1">
      <alignment wrapText="1"/>
    </xf>
    <xf numFmtId="0" fontId="26" fillId="8" borderId="10" xfId="9" applyFont="1" applyFill="1" applyBorder="1" applyAlignment="1">
      <alignment vertical="top" wrapText="1"/>
    </xf>
    <xf numFmtId="0" fontId="26" fillId="8" borderId="11" xfId="9" applyFont="1" applyFill="1" applyBorder="1" applyAlignment="1">
      <alignment vertical="top" wrapText="1"/>
    </xf>
    <xf numFmtId="0" fontId="26" fillId="8" borderId="11" xfId="9" applyFont="1" applyFill="1" applyBorder="1" applyAlignment="1">
      <alignment vertical="center" wrapText="1"/>
    </xf>
    <xf numFmtId="0" fontId="26" fillId="8" borderId="11" xfId="9" applyFont="1" applyFill="1" applyBorder="1" applyAlignment="1">
      <alignment horizontal="center" vertical="top" wrapText="1"/>
    </xf>
    <xf numFmtId="0" fontId="26" fillId="8" borderId="11" xfId="9" applyFont="1" applyFill="1" applyBorder="1" applyAlignment="1">
      <alignment vertical="top" textRotation="90" wrapText="1"/>
    </xf>
    <xf numFmtId="49" fontId="10" fillId="8" borderId="11" xfId="9" applyNumberFormat="1" applyFont="1" applyFill="1" applyBorder="1" applyAlignment="1">
      <alignment vertical="top" wrapText="1"/>
    </xf>
    <xf numFmtId="9" fontId="7" fillId="8" borderId="10" xfId="9" applyNumberFormat="1" applyFont="1" applyFill="1" applyBorder="1" applyAlignment="1">
      <alignment horizontal="center" vertical="top"/>
    </xf>
    <xf numFmtId="0" fontId="7" fillId="8" borderId="11" xfId="9" applyFont="1" applyFill="1" applyBorder="1" applyAlignment="1">
      <alignment horizontal="left" vertical="top"/>
    </xf>
    <xf numFmtId="0" fontId="7" fillId="8" borderId="12" xfId="9" applyFont="1" applyFill="1" applyBorder="1" applyAlignment="1">
      <alignment horizontal="left" vertical="top"/>
    </xf>
    <xf numFmtId="0" fontId="7" fillId="0" borderId="42" xfId="9" applyFont="1" applyBorder="1" applyAlignment="1">
      <alignment horizontal="center" vertical="top"/>
    </xf>
    <xf numFmtId="0" fontId="80" fillId="0" borderId="45" xfId="9" applyFont="1" applyBorder="1" applyAlignment="1">
      <alignment horizontal="left" vertical="top" wrapText="1"/>
    </xf>
    <xf numFmtId="164" fontId="10" fillId="23" borderId="79" xfId="9" applyNumberFormat="1" applyFont="1" applyFill="1" applyBorder="1" applyAlignment="1">
      <alignment horizontal="center" vertical="center"/>
    </xf>
    <xf numFmtId="0" fontId="10" fillId="23" borderId="55" xfId="9" applyFont="1" applyFill="1" applyBorder="1" applyAlignment="1">
      <alignment horizontal="center" vertical="center"/>
    </xf>
    <xf numFmtId="0" fontId="7" fillId="13" borderId="24" xfId="7" applyFont="1" applyFill="1" applyBorder="1" applyAlignment="1">
      <alignment vertical="center" wrapText="1"/>
    </xf>
    <xf numFmtId="0" fontId="7" fillId="0" borderId="57" xfId="9" applyFont="1" applyBorder="1" applyAlignment="1">
      <alignment horizontal="center" vertical="top"/>
    </xf>
    <xf numFmtId="0" fontId="80" fillId="0" borderId="64" xfId="9" applyFont="1" applyBorder="1" applyAlignment="1">
      <alignment horizontal="left" vertical="top" wrapText="1"/>
    </xf>
    <xf numFmtId="0" fontId="7" fillId="13" borderId="13" xfId="7" applyFont="1" applyFill="1" applyBorder="1" applyAlignment="1">
      <alignment vertical="center" wrapText="1"/>
    </xf>
    <xf numFmtId="0" fontId="7" fillId="0" borderId="17" xfId="9" applyFont="1" applyBorder="1" applyAlignment="1">
      <alignment vertical="center" wrapText="1"/>
    </xf>
    <xf numFmtId="0" fontId="7" fillId="0" borderId="40" xfId="9" applyFont="1" applyBorder="1" applyAlignment="1">
      <alignment horizontal="center" vertical="top"/>
    </xf>
    <xf numFmtId="0" fontId="7" fillId="13" borderId="30" xfId="7" applyFont="1" applyFill="1" applyBorder="1" applyAlignment="1">
      <alignment vertical="center" wrapText="1"/>
    </xf>
    <xf numFmtId="164" fontId="20" fillId="0" borderId="0" xfId="9" applyNumberFormat="1" applyFont="1" applyAlignment="1">
      <alignment horizontal="center" vertical="top"/>
    </xf>
    <xf numFmtId="0" fontId="20" fillId="0" borderId="0" xfId="9" applyFont="1" applyAlignment="1">
      <alignment horizontal="center" vertical="top"/>
    </xf>
    <xf numFmtId="0" fontId="80" fillId="0" borderId="39" xfId="9" applyFont="1" applyBorder="1" applyAlignment="1">
      <alignment horizontal="left" vertical="top" wrapText="1"/>
    </xf>
    <xf numFmtId="164" fontId="10" fillId="12" borderId="1" xfId="9" applyNumberFormat="1" applyFont="1" applyFill="1" applyBorder="1" applyAlignment="1">
      <alignment horizontal="center" vertical="center"/>
    </xf>
    <xf numFmtId="0" fontId="10" fillId="12" borderId="1" xfId="9" applyFont="1" applyFill="1" applyBorder="1" applyAlignment="1">
      <alignment horizontal="center" vertical="center"/>
    </xf>
    <xf numFmtId="2" fontId="19" fillId="0" borderId="0" xfId="9" applyNumberFormat="1" applyFont="1" applyAlignment="1">
      <alignment horizontal="center" vertical="top"/>
    </xf>
    <xf numFmtId="0" fontId="19" fillId="0" borderId="0" xfId="9" applyFont="1" applyAlignment="1">
      <alignment horizontal="center" vertical="top"/>
    </xf>
    <xf numFmtId="0" fontId="7" fillId="0" borderId="22" xfId="9" applyFont="1" applyBorder="1" applyAlignment="1">
      <alignment vertical="center" wrapText="1"/>
    </xf>
    <xf numFmtId="2" fontId="7" fillId="12" borderId="5" xfId="9" applyNumberFormat="1" applyFont="1" applyFill="1" applyBorder="1" applyAlignment="1">
      <alignment horizontal="center" vertical="center"/>
    </xf>
    <xf numFmtId="0" fontId="7" fillId="12" borderId="5" xfId="9" applyFont="1" applyFill="1" applyBorder="1" applyAlignment="1">
      <alignment horizontal="center" vertical="center"/>
    </xf>
    <xf numFmtId="2" fontId="7" fillId="12" borderId="14" xfId="9" applyNumberFormat="1" applyFont="1" applyFill="1" applyBorder="1" applyAlignment="1">
      <alignment horizontal="center" vertical="center"/>
    </xf>
    <xf numFmtId="164" fontId="19" fillId="0" borderId="0" xfId="9" applyNumberFormat="1" applyFont="1" applyAlignment="1">
      <alignment horizontal="center" vertical="top"/>
    </xf>
    <xf numFmtId="0" fontId="7" fillId="0" borderId="27" xfId="9" applyFont="1" applyBorder="1" applyAlignment="1">
      <alignment horizontal="center" vertical="center" wrapText="1"/>
    </xf>
    <xf numFmtId="0" fontId="7" fillId="0" borderId="28" xfId="9" applyFont="1" applyBorder="1" applyAlignment="1">
      <alignment horizontal="left" vertical="center" wrapText="1"/>
    </xf>
    <xf numFmtId="164" fontId="7" fillId="12" borderId="29" xfId="9" applyNumberFormat="1" applyFont="1" applyFill="1" applyBorder="1" applyAlignment="1">
      <alignment horizontal="center" vertical="center"/>
    </xf>
    <xf numFmtId="49" fontId="10" fillId="4" borderId="24" xfId="9" applyNumberFormat="1" applyFont="1" applyFill="1" applyBorder="1" applyAlignment="1">
      <alignment vertical="top" wrapText="1"/>
    </xf>
    <xf numFmtId="0" fontId="5" fillId="13" borderId="2" xfId="9" applyFill="1" applyBorder="1" applyAlignment="1">
      <alignment horizontal="center" vertical="top" wrapText="1"/>
    </xf>
    <xf numFmtId="49" fontId="10" fillId="12" borderId="24" xfId="9" applyNumberFormat="1" applyFont="1" applyFill="1" applyBorder="1" applyAlignment="1">
      <alignment vertical="top" wrapText="1"/>
    </xf>
    <xf numFmtId="49" fontId="10" fillId="9" borderId="4" xfId="9" applyNumberFormat="1" applyFont="1" applyFill="1" applyBorder="1" applyAlignment="1">
      <alignment horizontal="center" vertical="top"/>
    </xf>
    <xf numFmtId="9" fontId="7" fillId="0" borderId="51" xfId="9" applyNumberFormat="1" applyFont="1" applyBorder="1" applyAlignment="1">
      <alignment horizontal="center" vertical="top"/>
    </xf>
    <xf numFmtId="0" fontId="7" fillId="0" borderId="52" xfId="9" applyFont="1" applyBorder="1" applyAlignment="1">
      <alignment horizontal="left" vertical="top"/>
    </xf>
    <xf numFmtId="0" fontId="7" fillId="0" borderId="13" xfId="9" applyFont="1" applyBorder="1" applyAlignment="1">
      <alignment horizontal="center" vertical="center"/>
    </xf>
    <xf numFmtId="49" fontId="10" fillId="4" borderId="13" xfId="9" applyNumberFormat="1" applyFont="1" applyFill="1" applyBorder="1" applyAlignment="1">
      <alignment vertical="top" wrapText="1"/>
    </xf>
    <xf numFmtId="49" fontId="10" fillId="13" borderId="18" xfId="9" applyNumberFormat="1" applyFont="1" applyFill="1" applyBorder="1" applyAlignment="1">
      <alignment vertical="top"/>
    </xf>
    <xf numFmtId="49" fontId="10" fillId="9" borderId="35" xfId="9" applyNumberFormat="1" applyFont="1" applyFill="1" applyBorder="1" applyAlignment="1">
      <alignment horizontal="center" vertical="top"/>
    </xf>
    <xf numFmtId="0" fontId="7" fillId="0" borderId="62" xfId="9" applyFont="1" applyBorder="1" applyAlignment="1">
      <alignment horizontal="left" vertical="top"/>
    </xf>
    <xf numFmtId="0" fontId="7" fillId="0" borderId="60" xfId="9" applyFont="1" applyBorder="1" applyAlignment="1">
      <alignment horizontal="left" vertical="top" wrapText="1"/>
    </xf>
    <xf numFmtId="0" fontId="7" fillId="0" borderId="65" xfId="9" applyFont="1" applyBorder="1" applyAlignment="1">
      <alignment horizontal="left" vertical="top" wrapText="1"/>
    </xf>
    <xf numFmtId="164" fontId="7" fillId="12" borderId="5" xfId="9" applyNumberFormat="1" applyFont="1" applyFill="1" applyBorder="1" applyAlignment="1">
      <alignment horizontal="center" vertical="center"/>
    </xf>
    <xf numFmtId="0" fontId="7" fillId="0" borderId="40" xfId="9" applyFont="1" applyBorder="1" applyAlignment="1">
      <alignment horizontal="left" vertical="top" wrapText="1"/>
    </xf>
    <xf numFmtId="0" fontId="7" fillId="0" borderId="33" xfId="9" applyFont="1" applyBorder="1" applyAlignment="1">
      <alignment vertical="center" wrapText="1"/>
    </xf>
    <xf numFmtId="49" fontId="7" fillId="15" borderId="46" xfId="9" applyNumberFormat="1" applyFont="1" applyFill="1" applyBorder="1" applyAlignment="1">
      <alignment vertical="center" wrapText="1"/>
    </xf>
    <xf numFmtId="0" fontId="7" fillId="0" borderId="25" xfId="9" applyFont="1" applyBorder="1" applyAlignment="1">
      <alignment horizontal="center" vertical="top" wrapText="1"/>
    </xf>
    <xf numFmtId="0" fontId="7" fillId="0" borderId="4" xfId="9" applyFont="1" applyBorder="1" applyAlignment="1">
      <alignment vertical="center" wrapText="1"/>
    </xf>
    <xf numFmtId="164" fontId="10" fillId="23" borderId="24" xfId="9" applyNumberFormat="1" applyFont="1" applyFill="1" applyBorder="1" applyAlignment="1">
      <alignment horizontal="center" vertical="center"/>
    </xf>
    <xf numFmtId="0" fontId="10" fillId="23" borderId="13" xfId="9" applyFont="1" applyFill="1" applyBorder="1" applyAlignment="1">
      <alignment horizontal="center" vertical="center"/>
    </xf>
    <xf numFmtId="0" fontId="26" fillId="13" borderId="24" xfId="9" applyFont="1" applyFill="1" applyBorder="1" applyAlignment="1">
      <alignment vertical="center" wrapText="1"/>
    </xf>
    <xf numFmtId="49" fontId="7" fillId="15" borderId="51" xfId="9" applyNumberFormat="1" applyFont="1" applyFill="1" applyBorder="1" applyAlignment="1">
      <alignment vertical="center" wrapText="1"/>
    </xf>
    <xf numFmtId="0" fontId="7" fillId="0" borderId="27" xfId="9" applyFont="1" applyBorder="1" applyAlignment="1">
      <alignment horizontal="center" vertical="top" wrapText="1"/>
    </xf>
    <xf numFmtId="164" fontId="10" fillId="0" borderId="5" xfId="9" applyNumberFormat="1" applyFont="1" applyBorder="1" applyAlignment="1">
      <alignment horizontal="center" vertical="center"/>
    </xf>
    <xf numFmtId="0" fontId="26" fillId="13" borderId="13" xfId="9" applyFont="1" applyFill="1" applyBorder="1" applyAlignment="1">
      <alignment vertical="center" wrapText="1"/>
    </xf>
    <xf numFmtId="49" fontId="10" fillId="13" borderId="0" xfId="9" applyNumberFormat="1" applyFont="1" applyFill="1" applyAlignment="1">
      <alignment vertical="top" wrapText="1"/>
    </xf>
    <xf numFmtId="0" fontId="7" fillId="0" borderId="5" xfId="9" applyFont="1" applyBorder="1" applyAlignment="1">
      <alignment horizontal="center" vertical="top"/>
    </xf>
    <xf numFmtId="0" fontId="7" fillId="0" borderId="64" xfId="9" applyFont="1" applyBorder="1" applyAlignment="1">
      <alignment vertical="center" wrapText="1"/>
    </xf>
    <xf numFmtId="0" fontId="7" fillId="0" borderId="18" xfId="7" applyFont="1" applyBorder="1" applyAlignment="1">
      <alignment vertical="center" wrapText="1"/>
    </xf>
    <xf numFmtId="49" fontId="7" fillId="15" borderId="48" xfId="9" applyNumberFormat="1" applyFont="1" applyFill="1" applyBorder="1" applyAlignment="1">
      <alignment vertical="center" wrapText="1"/>
    </xf>
    <xf numFmtId="0" fontId="7" fillId="0" borderId="8" xfId="9" applyFont="1" applyBorder="1" applyAlignment="1">
      <alignment vertical="center" wrapText="1"/>
    </xf>
    <xf numFmtId="0" fontId="10" fillId="23" borderId="24" xfId="9" applyFont="1" applyFill="1" applyBorder="1" applyAlignment="1">
      <alignment horizontal="center" vertical="center"/>
    </xf>
    <xf numFmtId="49" fontId="7" fillId="15" borderId="60" xfId="9" applyNumberFormat="1" applyFont="1" applyFill="1" applyBorder="1" applyAlignment="1">
      <alignment vertical="center" wrapText="1"/>
    </xf>
    <xf numFmtId="0" fontId="5" fillId="12" borderId="13" xfId="9" applyFill="1" applyBorder="1" applyAlignment="1">
      <alignment horizontal="center" vertical="top" wrapText="1"/>
    </xf>
    <xf numFmtId="49" fontId="7" fillId="15" borderId="40" xfId="9" applyNumberFormat="1" applyFont="1" applyFill="1" applyBorder="1" applyAlignment="1">
      <alignment vertical="center" wrapText="1"/>
    </xf>
    <xf numFmtId="49" fontId="10" fillId="14" borderId="30" xfId="9" applyNumberFormat="1" applyFont="1" applyFill="1" applyBorder="1" applyAlignment="1">
      <alignment vertical="top"/>
    </xf>
    <xf numFmtId="49" fontId="7" fillId="15" borderId="46" xfId="9" applyNumberFormat="1" applyFont="1" applyFill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center" wrapText="1"/>
    </xf>
    <xf numFmtId="49" fontId="7" fillId="15" borderId="60" xfId="9" applyNumberFormat="1" applyFont="1" applyFill="1" applyBorder="1" applyAlignment="1">
      <alignment horizontal="center" vertical="center" wrapText="1"/>
    </xf>
    <xf numFmtId="0" fontId="7" fillId="0" borderId="64" xfId="9" applyFont="1" applyBorder="1" applyAlignment="1">
      <alignment horizontal="left" vertical="center" wrapText="1"/>
    </xf>
    <xf numFmtId="164" fontId="7" fillId="12" borderId="13" xfId="9" applyNumberFormat="1" applyFont="1" applyFill="1" applyBorder="1" applyAlignment="1">
      <alignment horizontal="center" vertical="center"/>
    </xf>
    <xf numFmtId="0" fontId="7" fillId="12" borderId="13" xfId="9" applyFont="1" applyFill="1" applyBorder="1" applyAlignment="1">
      <alignment horizontal="center" vertical="center"/>
    </xf>
    <xf numFmtId="49" fontId="7" fillId="15" borderId="65" xfId="9" applyNumberFormat="1" applyFont="1" applyFill="1" applyBorder="1" applyAlignment="1">
      <alignment horizontal="center" vertical="center" wrapText="1"/>
    </xf>
    <xf numFmtId="0" fontId="7" fillId="0" borderId="22" xfId="9" applyFont="1" applyBorder="1" applyAlignment="1">
      <alignment horizontal="left" vertical="center" wrapText="1"/>
    </xf>
    <xf numFmtId="0" fontId="7" fillId="0" borderId="62" xfId="9" applyFont="1" applyBorder="1" applyAlignment="1">
      <alignment horizontal="center" vertical="top"/>
    </xf>
    <xf numFmtId="164" fontId="45" fillId="0" borderId="0" xfId="9" applyNumberFormat="1" applyFont="1" applyAlignment="1">
      <alignment horizontal="center" vertical="top"/>
    </xf>
    <xf numFmtId="49" fontId="7" fillId="0" borderId="60" xfId="9" applyNumberFormat="1" applyFont="1" applyBorder="1" applyAlignment="1">
      <alignment horizontal="center" vertical="center" wrapText="1"/>
    </xf>
    <xf numFmtId="0" fontId="7" fillId="0" borderId="62" xfId="9" applyFont="1" applyBorder="1" applyAlignment="1">
      <alignment horizontal="center" vertical="center"/>
    </xf>
    <xf numFmtId="49" fontId="7" fillId="0" borderId="40" xfId="9" applyNumberFormat="1" applyFont="1" applyBorder="1" applyAlignment="1">
      <alignment horizontal="center" vertical="center" wrapText="1"/>
    </xf>
    <xf numFmtId="0" fontId="7" fillId="0" borderId="41" xfId="9" applyFont="1" applyBorder="1" applyAlignment="1">
      <alignment horizontal="left" vertical="top" wrapText="1"/>
    </xf>
    <xf numFmtId="0" fontId="7" fillId="0" borderId="34" xfId="7" applyFont="1" applyBorder="1" applyAlignment="1">
      <alignment vertical="center" wrapText="1"/>
    </xf>
    <xf numFmtId="49" fontId="7" fillId="15" borderId="2" xfId="9" applyNumberFormat="1" applyFont="1" applyFill="1" applyBorder="1" applyAlignment="1">
      <alignment vertical="center" wrapText="1"/>
    </xf>
    <xf numFmtId="0" fontId="7" fillId="0" borderId="25" xfId="9" applyFont="1" applyBorder="1" applyAlignment="1">
      <alignment horizontal="center" vertical="top"/>
    </xf>
    <xf numFmtId="0" fontId="5" fillId="0" borderId="47" xfId="9" applyBorder="1" applyAlignment="1">
      <alignment vertical="top" wrapText="1"/>
    </xf>
    <xf numFmtId="49" fontId="7" fillId="0" borderId="2" xfId="9" applyNumberFormat="1" applyFont="1" applyBorder="1" applyAlignment="1">
      <alignment horizontal="center" vertical="center"/>
    </xf>
    <xf numFmtId="0" fontId="7" fillId="13" borderId="2" xfId="7" applyFont="1" applyFill="1" applyBorder="1" applyAlignment="1">
      <alignment horizontal="left" vertical="center" wrapText="1"/>
    </xf>
    <xf numFmtId="49" fontId="7" fillId="15" borderId="18" xfId="9" applyNumberFormat="1" applyFont="1" applyFill="1" applyBorder="1" applyAlignment="1">
      <alignment vertical="center" wrapText="1"/>
    </xf>
    <xf numFmtId="0" fontId="7" fillId="0" borderId="58" xfId="9" applyFont="1" applyBorder="1" applyAlignment="1">
      <alignment horizontal="center" vertical="top"/>
    </xf>
    <xf numFmtId="0" fontId="5" fillId="0" borderId="52" xfId="9" applyBorder="1" applyAlignment="1">
      <alignment vertical="top" wrapText="1"/>
    </xf>
    <xf numFmtId="49" fontId="7" fillId="0" borderId="18" xfId="9" applyNumberFormat="1" applyFont="1" applyBorder="1" applyAlignment="1">
      <alignment horizontal="center" vertical="center"/>
    </xf>
    <xf numFmtId="49" fontId="7" fillId="15" borderId="34" xfId="9" applyNumberFormat="1" applyFont="1" applyFill="1" applyBorder="1" applyAlignment="1">
      <alignment vertical="center" wrapText="1"/>
    </xf>
    <xf numFmtId="0" fontId="7" fillId="0" borderId="50" xfId="9" applyFont="1" applyBorder="1" applyAlignment="1">
      <alignment horizontal="center" vertical="top"/>
    </xf>
    <xf numFmtId="0" fontId="5" fillId="0" borderId="49" xfId="9" applyBorder="1" applyAlignment="1">
      <alignment vertical="top" wrapText="1"/>
    </xf>
    <xf numFmtId="49" fontId="7" fillId="0" borderId="34" xfId="9" applyNumberFormat="1" applyFont="1" applyBorder="1" applyAlignment="1">
      <alignment horizontal="center" vertical="center"/>
    </xf>
    <xf numFmtId="0" fontId="5" fillId="0" borderId="26" xfId="9" applyBorder="1" applyAlignment="1">
      <alignment vertical="top" wrapText="1"/>
    </xf>
    <xf numFmtId="0" fontId="10" fillId="25" borderId="9" xfId="9" applyFont="1" applyFill="1" applyBorder="1" applyAlignment="1">
      <alignment horizontal="center" vertical="center"/>
    </xf>
    <xf numFmtId="0" fontId="5" fillId="0" borderId="44" xfId="9" applyBorder="1" applyAlignment="1">
      <alignment vertical="top" wrapText="1"/>
    </xf>
    <xf numFmtId="164" fontId="7" fillId="0" borderId="29" xfId="9" applyNumberFormat="1" applyFont="1" applyBorder="1" applyAlignment="1">
      <alignment horizontal="center" vertical="center"/>
    </xf>
    <xf numFmtId="49" fontId="7" fillId="0" borderId="30" xfId="9" applyNumberFormat="1" applyFont="1" applyBorder="1" applyAlignment="1">
      <alignment horizontal="center" vertical="center"/>
    </xf>
    <xf numFmtId="0" fontId="7" fillId="0" borderId="52" xfId="9" applyFont="1" applyBorder="1" applyAlignment="1">
      <alignment horizontal="center" vertical="top"/>
    </xf>
    <xf numFmtId="164" fontId="10" fillId="12" borderId="30" xfId="9" applyNumberFormat="1" applyFont="1" applyFill="1" applyBorder="1" applyAlignment="1">
      <alignment horizontal="center" vertical="center"/>
    </xf>
    <xf numFmtId="49" fontId="7" fillId="0" borderId="51" xfId="9" applyNumberFormat="1" applyFont="1" applyBorder="1" applyAlignment="1">
      <alignment horizontal="center" vertical="center" wrapText="1"/>
    </xf>
    <xf numFmtId="0" fontId="7" fillId="0" borderId="53" xfId="9" applyFont="1" applyBorder="1" applyAlignment="1">
      <alignment vertical="top" wrapText="1"/>
    </xf>
    <xf numFmtId="0" fontId="7" fillId="0" borderId="13" xfId="7" applyFont="1" applyBorder="1" applyAlignment="1">
      <alignment vertical="center" wrapText="1"/>
    </xf>
    <xf numFmtId="0" fontId="7" fillId="12" borderId="30" xfId="9" applyFont="1" applyFill="1" applyBorder="1" applyAlignment="1">
      <alignment horizontal="center" vertical="center"/>
    </xf>
    <xf numFmtId="0" fontId="7" fillId="0" borderId="47" xfId="9" applyFont="1" applyBorder="1" applyAlignment="1">
      <alignment horizontal="center" vertical="top"/>
    </xf>
    <xf numFmtId="0" fontId="7" fillId="0" borderId="47" xfId="9" applyFont="1" applyBorder="1" applyAlignment="1">
      <alignment horizontal="left" vertical="top" wrapText="1"/>
    </xf>
    <xf numFmtId="164" fontId="10" fillId="11" borderId="9" xfId="9" applyNumberFormat="1" applyFont="1" applyFill="1" applyBorder="1" applyAlignment="1">
      <alignment horizontal="center" vertical="center"/>
    </xf>
    <xf numFmtId="49" fontId="10" fillId="13" borderId="3" xfId="9" applyNumberFormat="1" applyFont="1" applyFill="1" applyBorder="1" applyAlignment="1">
      <alignment vertical="top" wrapText="1"/>
    </xf>
    <xf numFmtId="49" fontId="7" fillId="15" borderId="65" xfId="9" applyNumberFormat="1" applyFont="1" applyFill="1" applyBorder="1" applyAlignment="1">
      <alignment vertical="center" wrapText="1"/>
    </xf>
    <xf numFmtId="0" fontId="7" fillId="0" borderId="52" xfId="9" applyFont="1" applyBorder="1" applyAlignment="1">
      <alignment horizontal="left" vertical="top" wrapText="1"/>
    </xf>
    <xf numFmtId="0" fontId="81" fillId="0" borderId="0" xfId="0" applyFont="1" applyAlignment="1">
      <alignment vertical="center"/>
    </xf>
    <xf numFmtId="0" fontId="7" fillId="0" borderId="54" xfId="9" applyFont="1" applyBorder="1" applyAlignment="1">
      <alignment horizontal="center" vertical="top"/>
    </xf>
    <xf numFmtId="0" fontId="7" fillId="0" borderId="54" xfId="9" applyFont="1" applyBorder="1" applyAlignment="1">
      <alignment horizontal="left" vertical="top" wrapText="1"/>
    </xf>
    <xf numFmtId="49" fontId="7" fillId="0" borderId="5" xfId="9" applyNumberFormat="1" applyFont="1" applyBorder="1" applyAlignment="1">
      <alignment horizontal="center" vertical="center"/>
    </xf>
    <xf numFmtId="0" fontId="7" fillId="0" borderId="49" xfId="9" applyFont="1" applyBorder="1" applyAlignment="1">
      <alignment horizontal="center" vertical="top"/>
    </xf>
    <xf numFmtId="0" fontId="7" fillId="0" borderId="49" xfId="9" applyFont="1" applyBorder="1" applyAlignment="1">
      <alignment horizontal="left" vertical="top" wrapText="1"/>
    </xf>
    <xf numFmtId="164" fontId="21" fillId="0" borderId="0" xfId="9" applyNumberFormat="1" applyFont="1" applyAlignment="1">
      <alignment horizontal="center"/>
    </xf>
    <xf numFmtId="0" fontId="21" fillId="0" borderId="0" xfId="9" applyFont="1" applyAlignment="1">
      <alignment horizontal="center"/>
    </xf>
    <xf numFmtId="49" fontId="7" fillId="0" borderId="15" xfId="9" applyNumberFormat="1" applyFont="1" applyBorder="1" applyAlignment="1">
      <alignment horizontal="center" vertical="center" wrapText="1"/>
    </xf>
    <xf numFmtId="164" fontId="21" fillId="0" borderId="0" xfId="9" applyNumberFormat="1" applyFont="1" applyAlignment="1">
      <alignment horizontal="center" vertical="top"/>
    </xf>
    <xf numFmtId="49" fontId="7" fillId="15" borderId="6" xfId="9" applyNumberFormat="1" applyFont="1" applyFill="1" applyBorder="1" applyAlignment="1">
      <alignment horizontal="center" vertical="center" wrapText="1"/>
    </xf>
    <xf numFmtId="0" fontId="7" fillId="0" borderId="29" xfId="7" applyFont="1" applyBorder="1" applyAlignment="1">
      <alignment vertical="center" wrapText="1"/>
    </xf>
    <xf numFmtId="0" fontId="7" fillId="0" borderId="46" xfId="9" applyFont="1" applyBorder="1" applyAlignment="1">
      <alignment horizontal="center" vertical="top" wrapText="1"/>
    </xf>
    <xf numFmtId="0" fontId="7" fillId="0" borderId="4" xfId="9" applyFont="1" applyBorder="1" applyAlignment="1">
      <alignment horizontal="justify" vertical="center"/>
    </xf>
    <xf numFmtId="0" fontId="5" fillId="0" borderId="3" xfId="9" applyBorder="1" applyAlignment="1">
      <alignment vertical="center" wrapText="1"/>
    </xf>
    <xf numFmtId="0" fontId="5" fillId="0" borderId="3" xfId="9" applyBorder="1" applyAlignment="1">
      <alignment horizontal="center" vertical="top" wrapText="1"/>
    </xf>
    <xf numFmtId="0" fontId="5" fillId="0" borderId="3" xfId="9" applyBorder="1" applyAlignment="1">
      <alignment vertical="top" textRotation="90" wrapText="1"/>
    </xf>
    <xf numFmtId="0" fontId="5" fillId="0" borderId="3" xfId="9" applyBorder="1" applyAlignment="1">
      <alignment vertical="top" wrapText="1"/>
    </xf>
    <xf numFmtId="49" fontId="10" fillId="0" borderId="3" xfId="9" applyNumberFormat="1" applyFont="1" applyBorder="1" applyAlignment="1">
      <alignment vertical="top" wrapText="1"/>
    </xf>
    <xf numFmtId="0" fontId="10" fillId="0" borderId="3" xfId="9" applyFont="1" applyBorder="1" applyAlignment="1">
      <alignment vertical="center"/>
    </xf>
    <xf numFmtId="0" fontId="10" fillId="0" borderId="4" xfId="9" applyFont="1" applyBorder="1" applyAlignment="1">
      <alignment vertical="center"/>
    </xf>
    <xf numFmtId="49" fontId="10" fillId="8" borderId="4" xfId="9" applyNumberFormat="1" applyFont="1" applyFill="1" applyBorder="1" applyAlignment="1">
      <alignment horizontal="center" vertical="top"/>
    </xf>
    <xf numFmtId="0" fontId="7" fillId="0" borderId="65" xfId="9" applyFont="1" applyBorder="1" applyAlignment="1">
      <alignment horizontal="center" vertical="top" wrapText="1"/>
    </xf>
    <xf numFmtId="0" fontId="5" fillId="0" borderId="0" xfId="9" applyAlignment="1">
      <alignment vertical="center" wrapText="1"/>
    </xf>
    <xf numFmtId="0" fontId="5" fillId="0" borderId="0" xfId="9" applyAlignment="1">
      <alignment vertical="top" textRotation="90" wrapText="1"/>
    </xf>
    <xf numFmtId="0" fontId="5" fillId="0" borderId="0" xfId="9" applyAlignment="1">
      <alignment vertical="top" wrapText="1"/>
    </xf>
    <xf numFmtId="49" fontId="10" fillId="0" borderId="0" xfId="9" applyNumberFormat="1" applyFont="1" applyAlignment="1">
      <alignment vertical="top" wrapText="1"/>
    </xf>
    <xf numFmtId="0" fontId="10" fillId="0" borderId="0" xfId="9" applyFont="1" applyAlignment="1">
      <alignment vertical="center"/>
    </xf>
    <xf numFmtId="0" fontId="10" fillId="0" borderId="19" xfId="9" applyFont="1" applyBorder="1" applyAlignment="1">
      <alignment vertical="center"/>
    </xf>
    <xf numFmtId="49" fontId="10" fillId="8" borderId="19" xfId="9" applyNumberFormat="1" applyFont="1" applyFill="1" applyBorder="1" applyAlignment="1">
      <alignment horizontal="center" vertical="top"/>
    </xf>
    <xf numFmtId="0" fontId="5" fillId="0" borderId="2" xfId="9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15" xfId="0" quotePrefix="1" applyNumberFormat="1" applyFont="1" applyBorder="1" applyAlignment="1">
      <alignment horizontal="center" vertical="center"/>
    </xf>
    <xf numFmtId="0" fontId="5" fillId="0" borderId="18" xfId="9" applyBorder="1" applyAlignment="1">
      <alignment vertical="center" wrapText="1"/>
    </xf>
    <xf numFmtId="0" fontId="7" fillId="4" borderId="60" xfId="9" applyFont="1" applyFill="1" applyBorder="1" applyAlignment="1">
      <alignment vertical="top" wrapText="1"/>
    </xf>
    <xf numFmtId="0" fontId="7" fillId="0" borderId="40" xfId="9" applyFont="1" applyBorder="1" applyAlignment="1">
      <alignment horizontal="center" vertical="top" wrapText="1"/>
    </xf>
    <xf numFmtId="0" fontId="7" fillId="0" borderId="8" xfId="9" applyFont="1" applyBorder="1" applyAlignment="1">
      <alignment horizontal="justify" vertical="center"/>
    </xf>
    <xf numFmtId="0" fontId="5" fillId="0" borderId="34" xfId="9" applyBorder="1" applyAlignment="1">
      <alignment vertical="center" wrapText="1"/>
    </xf>
    <xf numFmtId="0" fontId="5" fillId="0" borderId="23" xfId="9" applyBorder="1" applyAlignment="1">
      <alignment vertical="center" wrapText="1"/>
    </xf>
    <xf numFmtId="0" fontId="5" fillId="0" borderId="23" xfId="9" applyBorder="1" applyAlignment="1">
      <alignment horizontal="center" vertical="top" wrapText="1"/>
    </xf>
    <xf numFmtId="0" fontId="5" fillId="0" borderId="23" xfId="9" applyBorder="1" applyAlignment="1">
      <alignment vertical="top" textRotation="90" wrapText="1"/>
    </xf>
    <xf numFmtId="0" fontId="5" fillId="0" borderId="23" xfId="9" applyBorder="1" applyAlignment="1">
      <alignment vertical="top" wrapText="1"/>
    </xf>
    <xf numFmtId="49" fontId="10" fillId="0" borderId="23" xfId="9" applyNumberFormat="1" applyFont="1" applyBorder="1" applyAlignment="1">
      <alignment vertical="top" wrapText="1"/>
    </xf>
    <xf numFmtId="0" fontId="10" fillId="0" borderId="23" xfId="9" applyFont="1" applyBorder="1" applyAlignment="1">
      <alignment vertical="center"/>
    </xf>
    <xf numFmtId="0" fontId="10" fillId="0" borderId="35" xfId="9" applyFont="1" applyBorder="1" applyAlignment="1">
      <alignment vertical="center"/>
    </xf>
    <xf numFmtId="0" fontId="5" fillId="8" borderId="10" xfId="9" applyFill="1" applyBorder="1" applyAlignment="1">
      <alignment vertical="top" wrapText="1"/>
    </xf>
    <xf numFmtId="0" fontId="5" fillId="8" borderId="11" xfId="9" applyFill="1" applyBorder="1" applyAlignment="1">
      <alignment vertical="top" wrapText="1"/>
    </xf>
    <xf numFmtId="0" fontId="5" fillId="8" borderId="11" xfId="9" applyFill="1" applyBorder="1" applyAlignment="1">
      <alignment vertical="center" wrapText="1"/>
    </xf>
    <xf numFmtId="0" fontId="5" fillId="8" borderId="11" xfId="9" applyFill="1" applyBorder="1" applyAlignment="1">
      <alignment horizontal="center" vertical="top" wrapText="1"/>
    </xf>
    <xf numFmtId="0" fontId="5" fillId="8" borderId="11" xfId="9" applyFill="1" applyBorder="1" applyAlignment="1">
      <alignment vertical="top" textRotation="90" wrapText="1"/>
    </xf>
    <xf numFmtId="0" fontId="6" fillId="0" borderId="18" xfId="9" applyFont="1" applyBorder="1" applyAlignment="1">
      <alignment horizontal="center" vertical="top"/>
    </xf>
    <xf numFmtId="0" fontId="6" fillId="0" borderId="84" xfId="0" applyFont="1" applyBorder="1" applyAlignment="1">
      <alignment vertical="center" wrapText="1"/>
    </xf>
    <xf numFmtId="0" fontId="6" fillId="0" borderId="85" xfId="0" applyFont="1" applyBorder="1" applyAlignment="1">
      <alignment vertical="center" wrapText="1"/>
    </xf>
    <xf numFmtId="0" fontId="6" fillId="0" borderId="32" xfId="9" applyFont="1" applyBorder="1" applyAlignment="1">
      <alignment horizontal="center" vertical="center" wrapText="1"/>
    </xf>
    <xf numFmtId="0" fontId="6" fillId="0" borderId="41" xfId="9" applyFont="1" applyBorder="1" applyAlignment="1">
      <alignment vertical="top" wrapText="1"/>
    </xf>
    <xf numFmtId="0" fontId="10" fillId="9" borderId="11" xfId="9" applyFont="1" applyFill="1" applyBorder="1" applyAlignment="1">
      <alignment horizontal="left" vertical="center"/>
    </xf>
    <xf numFmtId="0" fontId="14" fillId="9" borderId="11" xfId="9" applyFont="1" applyFill="1" applyBorder="1" applyAlignment="1">
      <alignment horizontal="left" vertical="center"/>
    </xf>
    <xf numFmtId="0" fontId="14" fillId="9" borderId="11" xfId="9" applyFont="1" applyFill="1" applyBorder="1" applyAlignment="1">
      <alignment horizontal="center" vertical="top"/>
    </xf>
    <xf numFmtId="0" fontId="14" fillId="9" borderId="11" xfId="9" applyFont="1" applyFill="1" applyBorder="1" applyAlignment="1">
      <alignment horizontal="left" vertical="top" textRotation="90"/>
    </xf>
    <xf numFmtId="0" fontId="6" fillId="9" borderId="11" xfId="9" applyFont="1" applyFill="1" applyBorder="1" applyAlignment="1">
      <alignment horizontal="left" vertical="center"/>
    </xf>
    <xf numFmtId="0" fontId="14" fillId="10" borderId="12" xfId="9" applyFont="1" applyFill="1" applyBorder="1" applyAlignment="1">
      <alignment vertical="top"/>
    </xf>
    <xf numFmtId="0" fontId="32" fillId="0" borderId="0" xfId="9" applyFont="1" applyAlignment="1">
      <alignment horizontal="center" vertical="top"/>
    </xf>
    <xf numFmtId="0" fontId="6" fillId="0" borderId="0" xfId="4" applyFont="1" applyAlignment="1">
      <alignment vertical="top" wrapText="1"/>
    </xf>
    <xf numFmtId="0" fontId="82" fillId="0" borderId="0" xfId="15"/>
    <xf numFmtId="0" fontId="5" fillId="0" borderId="0" xfId="15" applyFont="1"/>
    <xf numFmtId="164" fontId="10" fillId="0" borderId="0" xfId="15" applyNumberFormat="1" applyFont="1" applyAlignment="1">
      <alignment vertical="top" wrapText="1"/>
    </xf>
    <xf numFmtId="164" fontId="7" fillId="0" borderId="0" xfId="15" applyNumberFormat="1" applyFont="1" applyAlignment="1">
      <alignment vertical="top" wrapText="1"/>
    </xf>
    <xf numFmtId="0" fontId="60" fillId="0" borderId="0" xfId="15" applyFont="1" applyAlignment="1">
      <alignment vertical="top"/>
    </xf>
    <xf numFmtId="0" fontId="30" fillId="0" borderId="0" xfId="15" applyFont="1" applyAlignment="1">
      <alignment vertical="top"/>
    </xf>
    <xf numFmtId="0" fontId="7" fillId="0" borderId="0" xfId="15" applyFont="1" applyAlignment="1">
      <alignment vertical="top"/>
    </xf>
    <xf numFmtId="164" fontId="22" fillId="0" borderId="0" xfId="15" applyNumberFormat="1" applyFont="1" applyAlignment="1">
      <alignment horizontal="right" vertical="top" wrapText="1"/>
    </xf>
    <xf numFmtId="164" fontId="7" fillId="0" borderId="0" xfId="5" applyNumberFormat="1" applyFont="1" applyAlignment="1">
      <alignment vertical="top" wrapText="1"/>
    </xf>
    <xf numFmtId="0" fontId="83" fillId="0" borderId="0" xfId="15" applyFont="1" applyAlignment="1">
      <alignment vertical="center" wrapText="1"/>
    </xf>
    <xf numFmtId="49" fontId="61" fillId="0" borderId="0" xfId="15" applyNumberFormat="1" applyFont="1" applyAlignment="1">
      <alignment vertical="top" wrapText="1"/>
    </xf>
    <xf numFmtId="0" fontId="21" fillId="0" borderId="0" xfId="15" applyFont="1" applyAlignment="1">
      <alignment horizontal="center" vertical="top"/>
    </xf>
    <xf numFmtId="49" fontId="19" fillId="0" borderId="0" xfId="15" applyNumberFormat="1" applyFont="1" applyAlignment="1">
      <alignment vertical="top"/>
    </xf>
    <xf numFmtId="49" fontId="7" fillId="0" borderId="0" xfId="15" applyNumberFormat="1" applyFont="1" applyAlignment="1">
      <alignment vertical="top"/>
    </xf>
    <xf numFmtId="0" fontId="45" fillId="0" borderId="0" xfId="15" applyFont="1" applyAlignment="1">
      <alignment horizontal="center" vertical="top"/>
    </xf>
    <xf numFmtId="164" fontId="17" fillId="0" borderId="29" xfId="4" applyNumberFormat="1" applyFont="1" applyBorder="1" applyAlignment="1">
      <alignment horizontal="center" vertical="top" wrapText="1"/>
    </xf>
    <xf numFmtId="164" fontId="17" fillId="5" borderId="9" xfId="4" applyNumberFormat="1" applyFont="1" applyFill="1" applyBorder="1" applyAlignment="1">
      <alignment horizontal="center" vertical="top" wrapText="1"/>
    </xf>
    <xf numFmtId="164" fontId="10" fillId="5" borderId="29" xfId="4" applyNumberFormat="1" applyFont="1" applyFill="1" applyBorder="1" applyAlignment="1">
      <alignment horizontal="center" vertical="top" wrapText="1"/>
    </xf>
    <xf numFmtId="49" fontId="7" fillId="0" borderId="23" xfId="15" applyNumberFormat="1" applyFont="1" applyBorder="1" applyAlignment="1">
      <alignment vertical="top"/>
    </xf>
    <xf numFmtId="49" fontId="7" fillId="0" borderId="23" xfId="15" applyNumberFormat="1" applyFont="1" applyBorder="1" applyAlignment="1">
      <alignment vertical="top" textRotation="90"/>
    </xf>
    <xf numFmtId="0" fontId="7" fillId="5" borderId="10" xfId="15" applyFont="1" applyFill="1" applyBorder="1" applyAlignment="1">
      <alignment vertical="top"/>
    </xf>
    <xf numFmtId="0" fontId="7" fillId="5" borderId="11" xfId="15" applyFont="1" applyFill="1" applyBorder="1" applyAlignment="1">
      <alignment vertical="top"/>
    </xf>
    <xf numFmtId="0" fontId="7" fillId="5" borderId="12" xfId="15" applyFont="1" applyFill="1" applyBorder="1" applyAlignment="1">
      <alignment vertical="top"/>
    </xf>
    <xf numFmtId="164" fontId="17" fillId="5" borderId="9" xfId="15" applyNumberFormat="1" applyFont="1" applyFill="1" applyBorder="1" applyAlignment="1">
      <alignment horizontal="center" vertical="top"/>
    </xf>
    <xf numFmtId="49" fontId="10" fillId="10" borderId="2" xfId="12" applyNumberFormat="1" applyFont="1" applyFill="1" applyBorder="1" applyAlignment="1">
      <alignment vertical="top"/>
    </xf>
    <xf numFmtId="49" fontId="10" fillId="10" borderId="3" xfId="12" applyNumberFormat="1" applyFont="1" applyFill="1" applyBorder="1" applyAlignment="1">
      <alignment vertical="top"/>
    </xf>
    <xf numFmtId="49" fontId="10" fillId="10" borderId="4" xfId="12" applyNumberFormat="1" applyFont="1" applyFill="1" applyBorder="1" applyAlignment="1">
      <alignment vertical="top"/>
    </xf>
    <xf numFmtId="164" fontId="17" fillId="10" borderId="24" xfId="12" applyNumberFormat="1" applyFont="1" applyFill="1" applyBorder="1" applyAlignment="1">
      <alignment horizontal="center" vertical="top"/>
    </xf>
    <xf numFmtId="49" fontId="10" fillId="9" borderId="44" xfId="15" applyNumberFormat="1" applyFont="1" applyFill="1" applyBorder="1" applyAlignment="1">
      <alignment horizontal="center" vertical="top" wrapText="1"/>
    </xf>
    <xf numFmtId="0" fontId="7" fillId="8" borderId="10" xfId="15" applyFont="1" applyFill="1" applyBorder="1" applyAlignment="1">
      <alignment vertical="top"/>
    </xf>
    <xf numFmtId="0" fontId="7" fillId="8" borderId="11" xfId="15" applyFont="1" applyFill="1" applyBorder="1" applyAlignment="1">
      <alignment vertical="top"/>
    </xf>
    <xf numFmtId="0" fontId="7" fillId="8" borderId="12" xfId="15" applyFont="1" applyFill="1" applyBorder="1" applyAlignment="1">
      <alignment vertical="top"/>
    </xf>
    <xf numFmtId="164" fontId="10" fillId="8" borderId="9" xfId="15" applyNumberFormat="1" applyFont="1" applyFill="1" applyBorder="1" applyAlignment="1">
      <alignment horizontal="center" vertical="top"/>
    </xf>
    <xf numFmtId="0" fontId="10" fillId="8" borderId="9" xfId="15" applyFont="1" applyFill="1" applyBorder="1" applyAlignment="1">
      <alignment horizontal="center" vertical="top"/>
    </xf>
    <xf numFmtId="49" fontId="10" fillId="14" borderId="9" xfId="15" applyNumberFormat="1" applyFont="1" applyFill="1" applyBorder="1" applyAlignment="1">
      <alignment horizontal="center" vertical="top"/>
    </xf>
    <xf numFmtId="49" fontId="10" fillId="9" borderId="12" xfId="15" applyNumberFormat="1" applyFont="1" applyFill="1" applyBorder="1" applyAlignment="1">
      <alignment horizontal="center" vertical="top"/>
    </xf>
    <xf numFmtId="49" fontId="7" fillId="15" borderId="60" xfId="15" applyNumberFormat="1" applyFont="1" applyFill="1" applyBorder="1" applyAlignment="1">
      <alignment horizontal="center" vertical="center" wrapText="1"/>
    </xf>
    <xf numFmtId="0" fontId="7" fillId="4" borderId="57" xfId="15" applyFont="1" applyFill="1" applyBorder="1" applyAlignment="1">
      <alignment horizontal="center" vertical="center"/>
    </xf>
    <xf numFmtId="0" fontId="7" fillId="4" borderId="62" xfId="15" applyFont="1" applyFill="1" applyBorder="1" applyAlignment="1">
      <alignment vertical="center" wrapText="1"/>
    </xf>
    <xf numFmtId="164" fontId="10" fillId="18" borderId="1" xfId="15" applyNumberFormat="1" applyFont="1" applyFill="1" applyBorder="1" applyAlignment="1">
      <alignment horizontal="center" vertical="top"/>
    </xf>
    <xf numFmtId="0" fontId="10" fillId="23" borderId="4" xfId="15" applyFont="1" applyFill="1" applyBorder="1" applyAlignment="1">
      <alignment horizontal="center" vertical="top"/>
    </xf>
    <xf numFmtId="49" fontId="7" fillId="0" borderId="24" xfId="15" applyNumberFormat="1" applyFont="1" applyBorder="1" applyAlignment="1">
      <alignment horizontal="center" vertical="top" wrapText="1"/>
    </xf>
    <xf numFmtId="0" fontId="5" fillId="4" borderId="24" xfId="15" applyFont="1" applyFill="1" applyBorder="1" applyAlignment="1">
      <alignment horizontal="center" vertical="top" wrapText="1"/>
    </xf>
    <xf numFmtId="49" fontId="10" fillId="8" borderId="24" xfId="15" applyNumberFormat="1" applyFont="1" applyFill="1" applyBorder="1" applyAlignment="1">
      <alignment horizontal="center" vertical="top"/>
    </xf>
    <xf numFmtId="49" fontId="10" fillId="9" borderId="24" xfId="15" applyNumberFormat="1" applyFont="1" applyFill="1" applyBorder="1" applyAlignment="1">
      <alignment horizontal="center" vertical="top"/>
    </xf>
    <xf numFmtId="164" fontId="42" fillId="0" borderId="0" xfId="15" applyNumberFormat="1" applyFont="1"/>
    <xf numFmtId="0" fontId="5" fillId="8" borderId="0" xfId="15" applyFont="1" applyFill="1"/>
    <xf numFmtId="0" fontId="42" fillId="8" borderId="0" xfId="15" applyFont="1" applyFill="1"/>
    <xf numFmtId="0" fontId="7" fillId="0" borderId="2" xfId="6" applyFont="1" applyBorder="1" applyAlignment="1">
      <alignment horizontal="center" vertical="top"/>
    </xf>
    <xf numFmtId="0" fontId="7" fillId="0" borderId="43" xfId="15" applyFont="1" applyBorder="1" applyAlignment="1">
      <alignment horizontal="center" vertical="top" wrapText="1"/>
    </xf>
    <xf numFmtId="0" fontId="7" fillId="0" borderId="45" xfId="15" applyFont="1" applyBorder="1" applyAlignment="1">
      <alignment horizontal="left" vertical="top" wrapText="1"/>
    </xf>
    <xf numFmtId="164" fontId="7" fillId="0" borderId="13" xfId="15" applyNumberFormat="1" applyFont="1" applyBorder="1" applyAlignment="1">
      <alignment horizontal="center" vertical="top"/>
    </xf>
    <xf numFmtId="0" fontId="7" fillId="0" borderId="22" xfId="15" applyFont="1" applyBorder="1" applyAlignment="1">
      <alignment horizontal="center" vertical="top"/>
    </xf>
    <xf numFmtId="0" fontId="7" fillId="0" borderId="15" xfId="7" applyFont="1" applyBorder="1" applyAlignment="1">
      <alignment vertical="top" wrapText="1"/>
    </xf>
    <xf numFmtId="49" fontId="7" fillId="0" borderId="13" xfId="15" applyNumberFormat="1" applyFont="1" applyBorder="1" applyAlignment="1">
      <alignment horizontal="center" vertical="top" wrapText="1"/>
    </xf>
    <xf numFmtId="0" fontId="5" fillId="4" borderId="13" xfId="15" applyFont="1" applyFill="1" applyBorder="1" applyAlignment="1">
      <alignment horizontal="center" vertical="top" wrapText="1"/>
    </xf>
    <xf numFmtId="49" fontId="10" fillId="8" borderId="13" xfId="15" applyNumberFormat="1" applyFont="1" applyFill="1" applyBorder="1" applyAlignment="1">
      <alignment horizontal="center" vertical="top"/>
    </xf>
    <xf numFmtId="0" fontId="42" fillId="0" borderId="0" xfId="15" applyFont="1"/>
    <xf numFmtId="0" fontId="7" fillId="0" borderId="60" xfId="15" applyFont="1" applyBorder="1" applyAlignment="1">
      <alignment horizontal="center" vertical="center"/>
    </xf>
    <xf numFmtId="0" fontId="7" fillId="0" borderId="57" xfId="15" applyFont="1" applyBorder="1" applyAlignment="1">
      <alignment horizontal="center" vertical="center"/>
    </xf>
    <xf numFmtId="0" fontId="7" fillId="0" borderId="62" xfId="15" applyFont="1" applyBorder="1" applyAlignment="1">
      <alignment vertical="center" wrapText="1"/>
    </xf>
    <xf numFmtId="164" fontId="7" fillId="0" borderId="29" xfId="15" applyNumberFormat="1" applyFont="1" applyBorder="1" applyAlignment="1">
      <alignment horizontal="center" vertical="top"/>
    </xf>
    <xf numFmtId="0" fontId="7" fillId="0" borderId="29" xfId="15" applyFont="1" applyBorder="1" applyAlignment="1">
      <alignment horizontal="center" vertical="top"/>
    </xf>
    <xf numFmtId="0" fontId="45" fillId="0" borderId="6" xfId="7" applyFont="1" applyBorder="1" applyAlignment="1">
      <alignment vertical="top" wrapText="1"/>
    </xf>
    <xf numFmtId="49" fontId="7" fillId="0" borderId="30" xfId="15" applyNumberFormat="1" applyFont="1" applyBorder="1" applyAlignment="1">
      <alignment horizontal="center" vertical="top" wrapText="1"/>
    </xf>
    <xf numFmtId="49" fontId="7" fillId="0" borderId="60" xfId="15" applyNumberFormat="1" applyFont="1" applyBorder="1" applyAlignment="1">
      <alignment horizontal="center" vertical="center" wrapText="1"/>
    </xf>
    <xf numFmtId="0" fontId="7" fillId="4" borderId="64" xfId="15" applyFont="1" applyFill="1" applyBorder="1" applyAlignment="1">
      <alignment vertical="center" wrapText="1"/>
    </xf>
    <xf numFmtId="164" fontId="10" fillId="18" borderId="39" xfId="15" applyNumberFormat="1" applyFont="1" applyFill="1" applyBorder="1" applyAlignment="1">
      <alignment horizontal="center" vertical="top"/>
    </xf>
    <xf numFmtId="49" fontId="7" fillId="0" borderId="3" xfId="15" applyNumberFormat="1" applyFont="1" applyBorder="1" applyAlignment="1">
      <alignment vertical="top" wrapText="1"/>
    </xf>
    <xf numFmtId="0" fontId="7" fillId="0" borderId="65" xfId="15" applyFont="1" applyBorder="1" applyAlignment="1">
      <alignment horizontal="center" vertical="top"/>
    </xf>
    <xf numFmtId="0" fontId="7" fillId="0" borderId="27" xfId="15" applyFont="1" applyBorder="1" applyAlignment="1">
      <alignment horizontal="center" vertical="top"/>
    </xf>
    <xf numFmtId="0" fontId="7" fillId="0" borderId="28" xfId="15" applyFont="1" applyBorder="1" applyAlignment="1">
      <alignment vertical="top" wrapText="1"/>
    </xf>
    <xf numFmtId="164" fontId="7" fillId="0" borderId="17" xfId="15" applyNumberFormat="1" applyFont="1" applyBorder="1" applyAlignment="1">
      <alignment horizontal="center" vertical="top"/>
    </xf>
    <xf numFmtId="49" fontId="7" fillId="0" borderId="0" xfId="15" applyNumberFormat="1" applyFont="1" applyAlignment="1">
      <alignment vertical="top" wrapText="1"/>
    </xf>
    <xf numFmtId="49" fontId="7" fillId="15" borderId="40" xfId="15" applyNumberFormat="1" applyFont="1" applyFill="1" applyBorder="1" applyAlignment="1">
      <alignment horizontal="center" vertical="center" wrapText="1"/>
    </xf>
    <xf numFmtId="0" fontId="7" fillId="4" borderId="32" xfId="15" applyFont="1" applyFill="1" applyBorder="1" applyAlignment="1">
      <alignment horizontal="center" vertical="center"/>
    </xf>
    <xf numFmtId="0" fontId="7" fillId="4" borderId="33" xfId="15" applyFont="1" applyFill="1" applyBorder="1" applyAlignment="1">
      <alignment vertical="center" wrapText="1"/>
    </xf>
    <xf numFmtId="164" fontId="7" fillId="0" borderId="8" xfId="15" applyNumberFormat="1" applyFont="1" applyBorder="1" applyAlignment="1">
      <alignment horizontal="center" vertical="top"/>
    </xf>
    <xf numFmtId="0" fontId="5" fillId="4" borderId="30" xfId="15" applyFont="1" applyFill="1" applyBorder="1" applyAlignment="1">
      <alignment horizontal="center" vertical="top" wrapText="1"/>
    </xf>
    <xf numFmtId="164" fontId="7" fillId="0" borderId="0" xfId="15" applyNumberFormat="1" applyFont="1" applyAlignment="1">
      <alignment horizontal="center" vertical="top"/>
    </xf>
    <xf numFmtId="0" fontId="10" fillId="0" borderId="0" xfId="15" applyFont="1" applyAlignment="1">
      <alignment horizontal="center" vertical="top"/>
    </xf>
    <xf numFmtId="0" fontId="7" fillId="0" borderId="46" xfId="15" applyFont="1" applyBorder="1" applyAlignment="1">
      <alignment vertical="center"/>
    </xf>
    <xf numFmtId="0" fontId="7" fillId="0" borderId="25" xfId="15" applyFont="1" applyBorder="1" applyAlignment="1">
      <alignment vertical="center"/>
    </xf>
    <xf numFmtId="0" fontId="7" fillId="0" borderId="26" xfId="15" applyFont="1" applyBorder="1" applyAlignment="1">
      <alignment vertical="center" wrapText="1"/>
    </xf>
    <xf numFmtId="164" fontId="10" fillId="12" borderId="24" xfId="15" applyNumberFormat="1" applyFont="1" applyFill="1" applyBorder="1" applyAlignment="1">
      <alignment horizontal="center" vertical="top"/>
    </xf>
    <xf numFmtId="0" fontId="10" fillId="12" borderId="39" xfId="15" applyFont="1" applyFill="1" applyBorder="1" applyAlignment="1">
      <alignment horizontal="center" vertical="top"/>
    </xf>
    <xf numFmtId="49" fontId="7" fillId="0" borderId="24" xfId="15" applyNumberFormat="1" applyFont="1" applyBorder="1" applyAlignment="1">
      <alignment vertical="top" wrapText="1"/>
    </xf>
    <xf numFmtId="49" fontId="10" fillId="12" borderId="0" xfId="15" applyNumberFormat="1" applyFont="1" applyFill="1" applyAlignment="1">
      <alignment vertical="top" wrapText="1"/>
    </xf>
    <xf numFmtId="0" fontId="7" fillId="0" borderId="0" xfId="15" applyFont="1" applyAlignment="1">
      <alignment horizontal="center" vertical="top"/>
    </xf>
    <xf numFmtId="0" fontId="7" fillId="0" borderId="48" xfId="15" applyFont="1" applyBorder="1" applyAlignment="1">
      <alignment vertical="center"/>
    </xf>
    <xf numFmtId="0" fontId="7" fillId="0" borderId="50" xfId="15" applyFont="1" applyBorder="1" applyAlignment="1">
      <alignment vertical="center"/>
    </xf>
    <xf numFmtId="0" fontId="7" fillId="0" borderId="44" xfId="15" applyFont="1" applyBorder="1" applyAlignment="1">
      <alignment vertical="center" wrapText="1"/>
    </xf>
    <xf numFmtId="164" fontId="7" fillId="12" borderId="29" xfId="15" applyNumberFormat="1" applyFont="1" applyFill="1" applyBorder="1" applyAlignment="1">
      <alignment horizontal="center" vertical="top"/>
    </xf>
    <xf numFmtId="0" fontId="7" fillId="12" borderId="29" xfId="15" applyFont="1" applyFill="1" applyBorder="1" applyAlignment="1">
      <alignment horizontal="center" vertical="top"/>
    </xf>
    <xf numFmtId="49" fontId="7" fillId="0" borderId="34" xfId="15" applyNumberFormat="1" applyFont="1" applyBorder="1" applyAlignment="1">
      <alignment vertical="top" wrapText="1"/>
    </xf>
    <xf numFmtId="49" fontId="7" fillId="0" borderId="30" xfId="15" applyNumberFormat="1" applyFont="1" applyBorder="1" applyAlignment="1">
      <alignment vertical="top" wrapText="1"/>
    </xf>
    <xf numFmtId="0" fontId="7" fillId="0" borderId="36" xfId="15" applyFont="1" applyBorder="1" applyAlignment="1">
      <alignment horizontal="center" vertical="center"/>
    </xf>
    <xf numFmtId="0" fontId="7" fillId="0" borderId="63" xfId="15" applyFont="1" applyBorder="1" applyAlignment="1">
      <alignment vertical="center"/>
    </xf>
    <xf numFmtId="0" fontId="7" fillId="0" borderId="38" xfId="15" applyFont="1" applyBorder="1" applyAlignment="1">
      <alignment vertical="center" wrapText="1"/>
    </xf>
    <xf numFmtId="164" fontId="7" fillId="12" borderId="13" xfId="15" applyNumberFormat="1" applyFont="1" applyFill="1" applyBorder="1" applyAlignment="1">
      <alignment horizontal="center" vertical="top"/>
    </xf>
    <xf numFmtId="0" fontId="7" fillId="12" borderId="19" xfId="15" applyFont="1" applyFill="1" applyBorder="1" applyAlignment="1">
      <alignment horizontal="center" vertical="top"/>
    </xf>
    <xf numFmtId="0" fontId="7" fillId="0" borderId="31" xfId="7" applyFont="1" applyBorder="1" applyAlignment="1">
      <alignment vertical="top" wrapText="1"/>
    </xf>
    <xf numFmtId="0" fontId="7" fillId="0" borderId="40" xfId="15" applyFont="1" applyBorder="1" applyAlignment="1">
      <alignment horizontal="center" vertical="center"/>
    </xf>
    <xf numFmtId="0" fontId="7" fillId="0" borderId="32" xfId="15" applyFont="1" applyBorder="1" applyAlignment="1">
      <alignment horizontal="center" vertical="center"/>
    </xf>
    <xf numFmtId="0" fontId="7" fillId="0" borderId="33" xfId="15" applyFont="1" applyBorder="1" applyAlignment="1">
      <alignment vertical="center" wrapText="1"/>
    </xf>
    <xf numFmtId="0" fontId="45" fillId="0" borderId="29" xfId="7" applyFont="1" applyBorder="1" applyAlignment="1">
      <alignment vertical="top" wrapText="1"/>
    </xf>
    <xf numFmtId="49" fontId="10" fillId="12" borderId="23" xfId="15" applyNumberFormat="1" applyFont="1" applyFill="1" applyBorder="1" applyAlignment="1">
      <alignment vertical="top" wrapText="1"/>
    </xf>
    <xf numFmtId="49" fontId="10" fillId="14" borderId="30" xfId="15" applyNumberFormat="1" applyFont="1" applyFill="1" applyBorder="1" applyAlignment="1">
      <alignment horizontal="center" vertical="top"/>
    </xf>
    <xf numFmtId="0" fontId="7" fillId="0" borderId="46" xfId="15" applyFont="1" applyBorder="1" applyAlignment="1">
      <alignment horizontal="center" vertical="center" wrapText="1"/>
    </xf>
    <xf numFmtId="0" fontId="7" fillId="0" borderId="69" xfId="15" applyFont="1" applyBorder="1" applyAlignment="1">
      <alignment horizontal="center" vertical="center"/>
    </xf>
    <xf numFmtId="0" fontId="7" fillId="0" borderId="68" xfId="15" applyFont="1" applyBorder="1" applyAlignment="1">
      <alignment horizontal="justify" vertical="center"/>
    </xf>
    <xf numFmtId="0" fontId="26" fillId="0" borderId="11" xfId="15" applyFont="1" applyBorder="1" applyAlignment="1">
      <alignment vertical="top" wrapText="1"/>
    </xf>
    <xf numFmtId="49" fontId="10" fillId="0" borderId="11" xfId="15" applyNumberFormat="1" applyFont="1" applyBorder="1" applyAlignment="1">
      <alignment vertical="top" wrapText="1"/>
    </xf>
    <xf numFmtId="0" fontId="10" fillId="0" borderId="11" xfId="15" applyFont="1" applyBorder="1" applyAlignment="1">
      <alignment vertical="top"/>
    </xf>
    <xf numFmtId="0" fontId="10" fillId="0" borderId="12" xfId="15" applyFont="1" applyBorder="1" applyAlignment="1">
      <alignment vertical="top"/>
    </xf>
    <xf numFmtId="49" fontId="10" fillId="9" borderId="35" xfId="15" applyNumberFormat="1" applyFont="1" applyFill="1" applyBorder="1" applyAlignment="1">
      <alignment horizontal="center" vertical="top"/>
    </xf>
    <xf numFmtId="0" fontId="26" fillId="8" borderId="10" xfId="15" applyFont="1" applyFill="1" applyBorder="1" applyAlignment="1">
      <alignment vertical="top" wrapText="1"/>
    </xf>
    <xf numFmtId="0" fontId="26" fillId="8" borderId="11" xfId="15" applyFont="1" applyFill="1" applyBorder="1" applyAlignment="1">
      <alignment vertical="top" wrapText="1"/>
    </xf>
    <xf numFmtId="49" fontId="10" fillId="8" borderId="11" xfId="15" applyNumberFormat="1" applyFont="1" applyFill="1" applyBorder="1" applyAlignment="1">
      <alignment vertical="top" wrapText="1"/>
    </xf>
    <xf numFmtId="0" fontId="10" fillId="8" borderId="11" xfId="15" applyFont="1" applyFill="1" applyBorder="1" applyAlignment="1">
      <alignment vertical="top"/>
    </xf>
    <xf numFmtId="0" fontId="10" fillId="8" borderId="12" xfId="15" applyFont="1" applyFill="1" applyBorder="1" applyAlignment="1">
      <alignment vertical="top"/>
    </xf>
    <xf numFmtId="9" fontId="7" fillId="8" borderId="10" xfId="15" applyNumberFormat="1" applyFont="1" applyFill="1" applyBorder="1" applyAlignment="1">
      <alignment horizontal="center" vertical="top"/>
    </xf>
    <xf numFmtId="0" fontId="7" fillId="8" borderId="11" xfId="15" applyFont="1" applyFill="1" applyBorder="1" applyAlignment="1">
      <alignment horizontal="left" vertical="top"/>
    </xf>
    <xf numFmtId="0" fontId="7" fillId="8" borderId="12" xfId="15" applyFont="1" applyFill="1" applyBorder="1" applyAlignment="1">
      <alignment horizontal="left" vertical="top"/>
    </xf>
    <xf numFmtId="164" fontId="17" fillId="8" borderId="9" xfId="15" applyNumberFormat="1" applyFont="1" applyFill="1" applyBorder="1" applyAlignment="1">
      <alignment horizontal="center" vertical="top"/>
    </xf>
    <xf numFmtId="0" fontId="7" fillId="0" borderId="2" xfId="15" applyFont="1" applyBorder="1" applyAlignment="1">
      <alignment horizontal="center" vertical="center" wrapText="1"/>
    </xf>
    <xf numFmtId="0" fontId="7" fillId="0" borderId="25" xfId="15" applyFont="1" applyBorder="1" applyAlignment="1">
      <alignment horizontal="center" vertical="center"/>
    </xf>
    <xf numFmtId="164" fontId="10" fillId="23" borderId="9" xfId="15" applyNumberFormat="1" applyFont="1" applyFill="1" applyBorder="1" applyAlignment="1">
      <alignment horizontal="center" vertical="top"/>
    </xf>
    <xf numFmtId="0" fontId="10" fillId="23" borderId="1" xfId="15" applyFont="1" applyFill="1" applyBorder="1" applyAlignment="1">
      <alignment horizontal="center" vertical="top"/>
    </xf>
    <xf numFmtId="49" fontId="7" fillId="0" borderId="24" xfId="15" applyNumberFormat="1" applyFont="1" applyBorder="1" applyAlignment="1">
      <alignment horizontal="center" vertical="top"/>
    </xf>
    <xf numFmtId="49" fontId="10" fillId="4" borderId="0" xfId="15" applyNumberFormat="1" applyFont="1" applyFill="1" applyAlignment="1">
      <alignment horizontal="center" vertical="top" wrapText="1"/>
    </xf>
    <xf numFmtId="49" fontId="10" fillId="12" borderId="3" xfId="15" applyNumberFormat="1" applyFont="1" applyFill="1" applyBorder="1" applyAlignment="1">
      <alignment vertical="top" wrapText="1"/>
    </xf>
    <xf numFmtId="164" fontId="10" fillId="0" borderId="9" xfId="15" applyNumberFormat="1" applyFont="1" applyBorder="1" applyAlignment="1">
      <alignment horizontal="center" vertical="top"/>
    </xf>
    <xf numFmtId="0" fontId="5" fillId="0" borderId="0" xfId="15" applyFont="1" applyAlignment="1">
      <alignment horizontal="center" vertical="center"/>
    </xf>
    <xf numFmtId="49" fontId="7" fillId="0" borderId="30" xfId="15" applyNumberFormat="1" applyFont="1" applyBorder="1" applyAlignment="1">
      <alignment horizontal="center" vertical="top"/>
    </xf>
    <xf numFmtId="164" fontId="17" fillId="23" borderId="9" xfId="15" applyNumberFormat="1" applyFont="1" applyFill="1" applyBorder="1" applyAlignment="1">
      <alignment horizontal="center" vertical="top"/>
    </xf>
    <xf numFmtId="49" fontId="10" fillId="4" borderId="13" xfId="15" applyNumberFormat="1" applyFont="1" applyFill="1" applyBorder="1" applyAlignment="1">
      <alignment horizontal="center" vertical="top" wrapText="1"/>
    </xf>
    <xf numFmtId="0" fontId="7" fillId="0" borderId="48" xfId="15" applyFont="1" applyBorder="1" applyAlignment="1">
      <alignment horizontal="center" vertical="center" wrapText="1"/>
    </xf>
    <xf numFmtId="0" fontId="7" fillId="0" borderId="50" xfId="15" applyFont="1" applyBorder="1" applyAlignment="1">
      <alignment horizontal="center" vertical="center"/>
    </xf>
    <xf numFmtId="164" fontId="45" fillId="0" borderId="13" xfId="15" applyNumberFormat="1" applyFont="1" applyBorder="1" applyAlignment="1">
      <alignment horizontal="center" vertical="top"/>
    </xf>
    <xf numFmtId="49" fontId="7" fillId="0" borderId="3" xfId="15" applyNumberFormat="1" applyFont="1" applyBorder="1" applyAlignment="1">
      <alignment vertical="top"/>
    </xf>
    <xf numFmtId="0" fontId="7" fillId="0" borderId="51" xfId="15" applyFont="1" applyBorder="1" applyAlignment="1">
      <alignment horizontal="center" vertical="center" wrapText="1"/>
    </xf>
    <xf numFmtId="0" fontId="7" fillId="0" borderId="58" xfId="15" applyFont="1" applyBorder="1" applyAlignment="1">
      <alignment horizontal="center" vertical="center"/>
    </xf>
    <xf numFmtId="0" fontId="7" fillId="0" borderId="52" xfId="15" applyFont="1" applyBorder="1" applyAlignment="1">
      <alignment vertical="center" wrapText="1"/>
    </xf>
    <xf numFmtId="164" fontId="45" fillId="0" borderId="24" xfId="15" applyNumberFormat="1" applyFont="1" applyBorder="1" applyAlignment="1">
      <alignment horizontal="center" vertical="top"/>
    </xf>
    <xf numFmtId="0" fontId="7" fillId="0" borderId="17" xfId="15" applyFont="1" applyBorder="1" applyAlignment="1">
      <alignment horizontal="center" vertical="top"/>
    </xf>
    <xf numFmtId="49" fontId="7" fillId="0" borderId="13" xfId="15" applyNumberFormat="1" applyFont="1" applyBorder="1" applyAlignment="1">
      <alignment horizontal="center" vertical="top"/>
    </xf>
    <xf numFmtId="164" fontId="7" fillId="0" borderId="14" xfId="15" applyNumberFormat="1" applyFont="1" applyBorder="1" applyAlignment="1">
      <alignment horizontal="center" vertical="top"/>
    </xf>
    <xf numFmtId="0" fontId="7" fillId="0" borderId="0" xfId="7" applyFont="1" applyAlignment="1">
      <alignment vertical="top" wrapText="1"/>
    </xf>
    <xf numFmtId="0" fontId="7" fillId="0" borderId="49" xfId="15" applyFont="1" applyBorder="1" applyAlignment="1">
      <alignment vertical="center" wrapText="1"/>
    </xf>
    <xf numFmtId="0" fontId="7" fillId="0" borderId="8" xfId="15" applyFont="1" applyBorder="1" applyAlignment="1">
      <alignment horizontal="center" vertical="top"/>
    </xf>
    <xf numFmtId="0" fontId="7" fillId="0" borderId="16" xfId="7" applyFont="1" applyBorder="1" applyAlignment="1">
      <alignment vertical="top" wrapText="1"/>
    </xf>
    <xf numFmtId="0" fontId="7" fillId="0" borderId="46" xfId="15" applyFont="1" applyBorder="1" applyAlignment="1">
      <alignment vertical="center" wrapText="1"/>
    </xf>
    <xf numFmtId="164" fontId="7" fillId="15" borderId="47" xfId="15" applyNumberFormat="1" applyFont="1" applyFill="1" applyBorder="1" applyAlignment="1">
      <alignment vertical="center" wrapText="1"/>
    </xf>
    <xf numFmtId="0" fontId="7" fillId="0" borderId="45" xfId="15" applyFont="1" applyBorder="1" applyAlignment="1">
      <alignment vertical="top" wrapText="1"/>
    </xf>
    <xf numFmtId="0" fontId="10" fillId="23" borderId="11" xfId="15" applyFont="1" applyFill="1" applyBorder="1" applyAlignment="1">
      <alignment horizontal="center" vertical="top"/>
    </xf>
    <xf numFmtId="0" fontId="42" fillId="0" borderId="0" xfId="15" applyFont="1" applyAlignment="1">
      <alignment horizontal="right"/>
    </xf>
    <xf numFmtId="0" fontId="7" fillId="0" borderId="60" xfId="15" applyFont="1" applyBorder="1" applyAlignment="1">
      <alignment horizontal="center" vertical="center" wrapText="1"/>
    </xf>
    <xf numFmtId="164" fontId="7" fillId="15" borderId="57" xfId="15" applyNumberFormat="1" applyFont="1" applyFill="1" applyBorder="1" applyAlignment="1">
      <alignment horizontal="center" vertical="center" wrapText="1"/>
    </xf>
    <xf numFmtId="0" fontId="7" fillId="0" borderId="64" xfId="15" applyFont="1" applyBorder="1" applyAlignment="1">
      <alignment vertical="top" wrapText="1"/>
    </xf>
    <xf numFmtId="164" fontId="7" fillId="0" borderId="4" xfId="15" applyNumberFormat="1" applyFont="1" applyBorder="1" applyAlignment="1">
      <alignment horizontal="center" vertical="top"/>
    </xf>
    <xf numFmtId="0" fontId="7" fillId="0" borderId="1" xfId="15" applyFont="1" applyBorder="1" applyAlignment="1">
      <alignment horizontal="center" vertical="top"/>
    </xf>
    <xf numFmtId="0" fontId="7" fillId="0" borderId="64" xfId="15" applyFont="1" applyBorder="1" applyAlignment="1">
      <alignment vertical="center" wrapText="1"/>
    </xf>
    <xf numFmtId="0" fontId="7" fillId="0" borderId="5" xfId="15" applyFont="1" applyBorder="1" applyAlignment="1">
      <alignment horizontal="center" vertical="top"/>
    </xf>
    <xf numFmtId="0" fontId="7" fillId="0" borderId="40" xfId="15" applyFont="1" applyBorder="1" applyAlignment="1">
      <alignment horizontal="center" vertical="center" wrapText="1"/>
    </xf>
    <xf numFmtId="164" fontId="7" fillId="15" borderId="32" xfId="15" applyNumberFormat="1" applyFont="1" applyFill="1" applyBorder="1" applyAlignment="1">
      <alignment horizontal="center" vertical="center" wrapText="1"/>
    </xf>
    <xf numFmtId="0" fontId="7" fillId="0" borderId="33" xfId="15" applyFont="1" applyBorder="1" applyAlignment="1">
      <alignment vertical="top" wrapText="1"/>
    </xf>
    <xf numFmtId="164" fontId="10" fillId="0" borderId="0" xfId="15" applyNumberFormat="1" applyFont="1" applyAlignment="1">
      <alignment horizontal="center" vertical="top"/>
    </xf>
    <xf numFmtId="164" fontId="17" fillId="12" borderId="1" xfId="15" applyNumberFormat="1" applyFont="1" applyFill="1" applyBorder="1" applyAlignment="1">
      <alignment horizontal="center" vertical="top"/>
    </xf>
    <xf numFmtId="0" fontId="10" fillId="12" borderId="1" xfId="15" applyFont="1" applyFill="1" applyBorder="1" applyAlignment="1">
      <alignment horizontal="center" vertical="top"/>
    </xf>
    <xf numFmtId="164" fontId="7" fillId="12" borderId="14" xfId="15" applyNumberFormat="1" applyFont="1" applyFill="1" applyBorder="1" applyAlignment="1">
      <alignment horizontal="center" vertical="top"/>
    </xf>
    <xf numFmtId="0" fontId="7" fillId="12" borderId="14" xfId="15" applyFont="1" applyFill="1" applyBorder="1" applyAlignment="1">
      <alignment horizontal="center" vertical="top"/>
    </xf>
    <xf numFmtId="49" fontId="7" fillId="0" borderId="13" xfId="15" applyNumberFormat="1" applyFont="1" applyBorder="1" applyAlignment="1">
      <alignment vertical="top" wrapText="1"/>
    </xf>
    <xf numFmtId="0" fontId="7" fillId="12" borderId="5" xfId="15" applyFont="1" applyFill="1" applyBorder="1" applyAlignment="1">
      <alignment horizontal="center" vertical="top"/>
    </xf>
    <xf numFmtId="164" fontId="45" fillId="12" borderId="14" xfId="15" applyNumberFormat="1" applyFont="1" applyFill="1" applyBorder="1" applyAlignment="1">
      <alignment horizontal="center" vertical="top"/>
    </xf>
    <xf numFmtId="164" fontId="45" fillId="12" borderId="29" xfId="15" applyNumberFormat="1" applyFont="1" applyFill="1" applyBorder="1" applyAlignment="1">
      <alignment horizontal="center" vertical="top"/>
    </xf>
    <xf numFmtId="0" fontId="7" fillId="0" borderId="6" xfId="7" applyFont="1" applyBorder="1" applyAlignment="1">
      <alignment vertical="top" wrapText="1"/>
    </xf>
    <xf numFmtId="49" fontId="7" fillId="0" borderId="42" xfId="15" applyNumberFormat="1" applyFont="1" applyBorder="1" applyAlignment="1">
      <alignment horizontal="center" vertical="center" wrapText="1"/>
    </xf>
    <xf numFmtId="0" fontId="7" fillId="4" borderId="56" xfId="15" applyFont="1" applyFill="1" applyBorder="1" applyAlignment="1">
      <alignment horizontal="center" vertical="center"/>
    </xf>
    <xf numFmtId="0" fontId="7" fillId="4" borderId="45" xfId="15" applyFont="1" applyFill="1" applyBorder="1" applyAlignment="1">
      <alignment vertical="center" wrapText="1"/>
    </xf>
    <xf numFmtId="164" fontId="10" fillId="18" borderId="22" xfId="15" applyNumberFormat="1" applyFont="1" applyFill="1" applyBorder="1" applyAlignment="1">
      <alignment horizontal="center" vertical="top"/>
    </xf>
    <xf numFmtId="49" fontId="7" fillId="0" borderId="2" xfId="15" applyNumberFormat="1" applyFont="1" applyBorder="1" applyAlignment="1">
      <alignment vertical="top" wrapText="1"/>
    </xf>
    <xf numFmtId="49" fontId="7" fillId="0" borderId="48" xfId="15" applyNumberFormat="1" applyFont="1" applyBorder="1" applyAlignment="1">
      <alignment horizontal="center" vertical="center" wrapText="1"/>
    </xf>
    <xf numFmtId="0" fontId="7" fillId="4" borderId="50" xfId="15" applyFont="1" applyFill="1" applyBorder="1" applyAlignment="1">
      <alignment horizontal="center" vertical="center"/>
    </xf>
    <xf numFmtId="0" fontId="7" fillId="4" borderId="44" xfId="15" applyFont="1" applyFill="1" applyBorder="1" applyAlignment="1">
      <alignment vertical="center" wrapText="1"/>
    </xf>
    <xf numFmtId="164" fontId="7" fillId="0" borderId="9" xfId="15" applyNumberFormat="1" applyFont="1" applyBorder="1" applyAlignment="1">
      <alignment horizontal="center" vertical="top"/>
    </xf>
    <xf numFmtId="164" fontId="10" fillId="18" borderId="70" xfId="15" applyNumberFormat="1" applyFont="1" applyFill="1" applyBorder="1" applyAlignment="1">
      <alignment horizontal="center" vertical="top"/>
    </xf>
    <xf numFmtId="164" fontId="7" fillId="0" borderId="22" xfId="15" applyNumberFormat="1" applyFont="1" applyBorder="1" applyAlignment="1">
      <alignment horizontal="center" vertical="top"/>
    </xf>
    <xf numFmtId="49" fontId="7" fillId="0" borderId="51" xfId="15" applyNumberFormat="1" applyFont="1" applyBorder="1" applyAlignment="1">
      <alignment horizontal="center" vertical="center" wrapText="1"/>
    </xf>
    <xf numFmtId="0" fontId="7" fillId="4" borderId="58" xfId="15" applyFont="1" applyFill="1" applyBorder="1" applyAlignment="1">
      <alignment horizontal="center" vertical="center"/>
    </xf>
    <xf numFmtId="0" fontId="7" fillId="4" borderId="53" xfId="15" applyFont="1" applyFill="1" applyBorder="1" applyAlignment="1">
      <alignment vertical="center" wrapText="1"/>
    </xf>
    <xf numFmtId="164" fontId="10" fillId="18" borderId="24" xfId="15" applyNumberFormat="1" applyFont="1" applyFill="1" applyBorder="1" applyAlignment="1">
      <alignment horizontal="center" vertical="top"/>
    </xf>
    <xf numFmtId="0" fontId="7" fillId="4" borderId="57" xfId="15" applyFont="1" applyFill="1" applyBorder="1" applyAlignment="1">
      <alignment vertical="top"/>
    </xf>
    <xf numFmtId="49" fontId="7" fillId="0" borderId="65" xfId="15" applyNumberFormat="1" applyFont="1" applyBorder="1" applyAlignment="1">
      <alignment horizontal="center" vertical="center" wrapText="1"/>
    </xf>
    <xf numFmtId="0" fontId="7" fillId="4" borderId="27" xfId="15" applyFont="1" applyFill="1" applyBorder="1" applyAlignment="1">
      <alignment horizontal="center" vertical="center"/>
    </xf>
    <xf numFmtId="164" fontId="7" fillId="0" borderId="19" xfId="15" applyNumberFormat="1" applyFont="1" applyBorder="1" applyAlignment="1">
      <alignment horizontal="center" vertical="top"/>
    </xf>
    <xf numFmtId="0" fontId="7" fillId="0" borderId="14" xfId="15" applyFont="1" applyBorder="1" applyAlignment="1">
      <alignment horizontal="center" vertical="top"/>
    </xf>
    <xf numFmtId="49" fontId="7" fillId="15" borderId="48" xfId="15" applyNumberFormat="1" applyFont="1" applyFill="1" applyBorder="1" applyAlignment="1">
      <alignment horizontal="center" vertical="center" wrapText="1"/>
    </xf>
    <xf numFmtId="164" fontId="17" fillId="0" borderId="0" xfId="15" applyNumberFormat="1" applyFont="1" applyAlignment="1">
      <alignment horizontal="center" vertical="top"/>
    </xf>
    <xf numFmtId="164" fontId="10" fillId="12" borderId="1" xfId="15" applyNumberFormat="1" applyFont="1" applyFill="1" applyBorder="1" applyAlignment="1">
      <alignment horizontal="center" vertical="top"/>
    </xf>
    <xf numFmtId="49" fontId="10" fillId="12" borderId="24" xfId="15" applyNumberFormat="1" applyFont="1" applyFill="1" applyBorder="1" applyAlignment="1">
      <alignment vertical="top" wrapText="1"/>
    </xf>
    <xf numFmtId="49" fontId="10" fillId="12" borderId="13" xfId="15" applyNumberFormat="1" applyFont="1" applyFill="1" applyBorder="1" applyAlignment="1">
      <alignment vertical="top" wrapText="1"/>
    </xf>
    <xf numFmtId="0" fontId="7" fillId="4" borderId="40" xfId="15" applyFont="1" applyFill="1" applyBorder="1" applyAlignment="1">
      <alignment horizontal="center" vertical="center" wrapText="1"/>
    </xf>
    <xf numFmtId="0" fontId="7" fillId="0" borderId="33" xfId="15" applyFont="1" applyBorder="1" applyAlignment="1">
      <alignment horizontal="justify" vertical="center"/>
    </xf>
    <xf numFmtId="49" fontId="7" fillId="0" borderId="23" xfId="15" applyNumberFormat="1" applyFont="1" applyBorder="1" applyAlignment="1">
      <alignment vertical="top" wrapText="1"/>
    </xf>
    <xf numFmtId="164" fontId="45" fillId="0" borderId="0" xfId="15" applyNumberFormat="1" applyFont="1" applyAlignment="1">
      <alignment horizontal="center" vertical="top"/>
    </xf>
    <xf numFmtId="0" fontId="7" fillId="0" borderId="53" xfId="15" applyFont="1" applyBorder="1" applyAlignment="1">
      <alignment horizontal="justify" vertical="center"/>
    </xf>
    <xf numFmtId="0" fontId="7" fillId="12" borderId="13" xfId="15" applyFont="1" applyFill="1" applyBorder="1" applyAlignment="1">
      <alignment horizontal="center" vertical="top"/>
    </xf>
    <xf numFmtId="0" fontId="7" fillId="0" borderId="66" xfId="15" applyFont="1" applyBorder="1" applyAlignment="1">
      <alignment horizontal="center" vertical="center" wrapText="1"/>
    </xf>
    <xf numFmtId="164" fontId="7" fillId="12" borderId="9" xfId="15" applyNumberFormat="1" applyFont="1" applyFill="1" applyBorder="1" applyAlignment="1">
      <alignment horizontal="center" vertical="top"/>
    </xf>
    <xf numFmtId="0" fontId="7" fillId="12" borderId="9" xfId="15" applyFont="1" applyFill="1" applyBorder="1" applyAlignment="1">
      <alignment horizontal="center" vertical="top"/>
    </xf>
    <xf numFmtId="0" fontId="7" fillId="0" borderId="12" xfId="7" applyFont="1" applyBorder="1" applyAlignment="1">
      <alignment vertical="top" wrapText="1"/>
    </xf>
    <xf numFmtId="49" fontId="10" fillId="12" borderId="30" xfId="15" applyNumberFormat="1" applyFont="1" applyFill="1" applyBorder="1" applyAlignment="1">
      <alignment vertical="top" wrapText="1"/>
    </xf>
    <xf numFmtId="0" fontId="7" fillId="0" borderId="51" xfId="15" applyFont="1" applyBorder="1" applyAlignment="1">
      <alignment horizontal="left" vertical="top" wrapText="1"/>
    </xf>
    <xf numFmtId="0" fontId="7" fillId="0" borderId="53" xfId="15" applyFont="1" applyBorder="1" applyAlignment="1">
      <alignment vertical="center" wrapText="1"/>
    </xf>
    <xf numFmtId="164" fontId="10" fillId="25" borderId="13" xfId="15" applyNumberFormat="1" applyFont="1" applyFill="1" applyBorder="1" applyAlignment="1">
      <alignment horizontal="center" vertical="top"/>
    </xf>
    <xf numFmtId="0" fontId="10" fillId="25" borderId="4" xfId="15" applyFont="1" applyFill="1" applyBorder="1" applyAlignment="1">
      <alignment horizontal="center" vertical="top"/>
    </xf>
    <xf numFmtId="0" fontId="7" fillId="0" borderId="63" xfId="15" applyFont="1" applyBorder="1" applyAlignment="1">
      <alignment horizontal="center" vertical="center"/>
    </xf>
    <xf numFmtId="0" fontId="7" fillId="0" borderId="40" xfId="15" applyFont="1" applyBorder="1" applyAlignment="1">
      <alignment horizontal="center" vertical="top" wrapText="1"/>
    </xf>
    <xf numFmtId="0" fontId="7" fillId="0" borderId="52" xfId="15" applyFont="1" applyBorder="1" applyAlignment="1">
      <alignment horizontal="justify" vertical="center"/>
    </xf>
    <xf numFmtId="164" fontId="10" fillId="18" borderId="18" xfId="15" applyNumberFormat="1" applyFont="1" applyFill="1" applyBorder="1" applyAlignment="1">
      <alignment horizontal="center" vertical="top"/>
    </xf>
    <xf numFmtId="0" fontId="10" fillId="25" borderId="24" xfId="15" applyFont="1" applyFill="1" applyBorder="1" applyAlignment="1">
      <alignment horizontal="center" vertical="top"/>
    </xf>
    <xf numFmtId="0" fontId="5" fillId="4" borderId="0" xfId="15" applyFont="1" applyFill="1" applyAlignment="1">
      <alignment horizontal="center" vertical="top" wrapText="1"/>
    </xf>
    <xf numFmtId="164" fontId="10" fillId="0" borderId="14" xfId="15" applyNumberFormat="1" applyFont="1" applyBorder="1" applyAlignment="1">
      <alignment horizontal="center" vertical="top"/>
    </xf>
    <xf numFmtId="0" fontId="7" fillId="4" borderId="33" xfId="15" applyFont="1" applyFill="1" applyBorder="1" applyAlignment="1">
      <alignment vertical="top"/>
    </xf>
    <xf numFmtId="164" fontId="10" fillId="0" borderId="29" xfId="15" applyNumberFormat="1" applyFont="1" applyBorder="1" applyAlignment="1">
      <alignment horizontal="center" vertical="top"/>
    </xf>
    <xf numFmtId="164" fontId="10" fillId="18" borderId="2" xfId="15" applyNumberFormat="1" applyFont="1" applyFill="1" applyBorder="1" applyAlignment="1">
      <alignment horizontal="center" vertical="top"/>
    </xf>
    <xf numFmtId="164" fontId="7" fillId="0" borderId="15" xfId="15" applyNumberFormat="1" applyFont="1" applyBorder="1" applyAlignment="1">
      <alignment horizontal="center" vertical="top"/>
    </xf>
    <xf numFmtId="164" fontId="5" fillId="0" borderId="0" xfId="15" applyNumberFormat="1" applyFont="1"/>
    <xf numFmtId="164" fontId="7" fillId="0" borderId="20" xfId="15" applyNumberFormat="1" applyFont="1" applyBorder="1" applyAlignment="1">
      <alignment horizontal="center" vertical="top"/>
    </xf>
    <xf numFmtId="49" fontId="7" fillId="0" borderId="36" xfId="15" applyNumberFormat="1" applyFont="1" applyBorder="1" applyAlignment="1">
      <alignment horizontal="center" vertical="center" wrapText="1"/>
    </xf>
    <xf numFmtId="164" fontId="10" fillId="0" borderId="6" xfId="15" applyNumberFormat="1" applyFont="1" applyBorder="1" applyAlignment="1">
      <alignment horizontal="center" vertical="top"/>
    </xf>
    <xf numFmtId="0" fontId="27" fillId="0" borderId="2" xfId="15" applyFont="1" applyBorder="1" applyAlignment="1">
      <alignment horizontal="center" vertical="top" wrapText="1"/>
    </xf>
    <xf numFmtId="0" fontId="27" fillId="0" borderId="47" xfId="15" applyFont="1" applyBorder="1" applyAlignment="1">
      <alignment horizontal="center" vertical="top" wrapText="1"/>
    </xf>
    <xf numFmtId="0" fontId="45" fillId="0" borderId="26" xfId="15" applyFont="1" applyBorder="1" applyAlignment="1">
      <alignment horizontal="justify" vertical="center"/>
    </xf>
    <xf numFmtId="49" fontId="7" fillId="15" borderId="15" xfId="15" applyNumberFormat="1" applyFont="1" applyFill="1" applyBorder="1" applyAlignment="1">
      <alignment horizontal="center" vertical="center" wrapText="1"/>
    </xf>
    <xf numFmtId="0" fontId="7" fillId="4" borderId="62" xfId="15" applyFont="1" applyFill="1" applyBorder="1" applyAlignment="1">
      <alignment horizontal="center" vertical="center"/>
    </xf>
    <xf numFmtId="164" fontId="45" fillId="0" borderId="14" xfId="15" applyNumberFormat="1" applyFont="1" applyBorder="1" applyAlignment="1">
      <alignment horizontal="center" vertical="top"/>
    </xf>
    <xf numFmtId="49" fontId="7" fillId="15" borderId="34" xfId="15" applyNumberFormat="1" applyFont="1" applyFill="1" applyBorder="1" applyAlignment="1">
      <alignment horizontal="center" vertical="center" wrapText="1"/>
    </xf>
    <xf numFmtId="0" fontId="7" fillId="4" borderId="49" xfId="15" applyFont="1" applyFill="1" applyBorder="1" applyAlignment="1">
      <alignment horizontal="center" vertical="center"/>
    </xf>
    <xf numFmtId="0" fontId="7" fillId="0" borderId="30" xfId="15" applyFont="1" applyBorder="1" applyAlignment="1">
      <alignment horizontal="center"/>
    </xf>
    <xf numFmtId="164" fontId="17" fillId="12" borderId="24" xfId="15" applyNumberFormat="1" applyFont="1" applyFill="1" applyBorder="1" applyAlignment="1">
      <alignment horizontal="center" vertical="top"/>
    </xf>
    <xf numFmtId="0" fontId="10" fillId="12" borderId="9" xfId="15" applyFont="1" applyFill="1" applyBorder="1" applyAlignment="1">
      <alignment horizontal="center" vertical="top"/>
    </xf>
    <xf numFmtId="164" fontId="7" fillId="12" borderId="24" xfId="15" applyNumberFormat="1" applyFont="1" applyFill="1" applyBorder="1" applyAlignment="1">
      <alignment horizontal="center" vertical="top"/>
    </xf>
    <xf numFmtId="0" fontId="7" fillId="12" borderId="1" xfId="15" applyFont="1" applyFill="1" applyBorder="1" applyAlignment="1">
      <alignment horizontal="center" vertical="top"/>
    </xf>
    <xf numFmtId="49" fontId="7" fillId="0" borderId="18" xfId="15" applyNumberFormat="1" applyFont="1" applyBorder="1" applyAlignment="1">
      <alignment vertical="top"/>
    </xf>
    <xf numFmtId="164" fontId="7" fillId="12" borderId="60" xfId="15" applyNumberFormat="1" applyFont="1" applyFill="1" applyBorder="1" applyAlignment="1">
      <alignment horizontal="center" vertical="top"/>
    </xf>
    <xf numFmtId="0" fontId="7" fillId="0" borderId="54" xfId="15" applyFont="1" applyBorder="1" applyAlignment="1">
      <alignment horizontal="justify" vertical="center"/>
    </xf>
    <xf numFmtId="164" fontId="45" fillId="12" borderId="5" xfId="15" applyNumberFormat="1" applyFont="1" applyFill="1" applyBorder="1" applyAlignment="1">
      <alignment horizontal="center" vertical="top"/>
    </xf>
    <xf numFmtId="0" fontId="7" fillId="0" borderId="27" xfId="15" applyFont="1" applyBorder="1" applyAlignment="1">
      <alignment horizontal="center" vertical="center"/>
    </xf>
    <xf numFmtId="0" fontId="7" fillId="0" borderId="54" xfId="15" applyFont="1" applyBorder="1" applyAlignment="1">
      <alignment vertical="center" wrapText="1"/>
    </xf>
    <xf numFmtId="164" fontId="7" fillId="0" borderId="0" xfId="15" applyNumberFormat="1" applyFont="1" applyAlignment="1">
      <alignment vertical="center" textRotation="90"/>
    </xf>
    <xf numFmtId="49" fontId="7" fillId="0" borderId="46" xfId="15" applyNumberFormat="1" applyFont="1" applyBorder="1" applyAlignment="1">
      <alignment vertical="center" wrapText="1"/>
    </xf>
    <xf numFmtId="164" fontId="10" fillId="18" borderId="31" xfId="15" applyNumberFormat="1" applyFont="1" applyFill="1" applyBorder="1" applyAlignment="1">
      <alignment horizontal="center" vertical="top"/>
    </xf>
    <xf numFmtId="0" fontId="10" fillId="23" borderId="19" xfId="15" applyFont="1" applyFill="1" applyBorder="1" applyAlignment="1">
      <alignment horizontal="center" vertical="top"/>
    </xf>
    <xf numFmtId="0" fontId="28" fillId="0" borderId="0" xfId="15" applyFont="1" applyAlignment="1">
      <alignment vertical="center"/>
    </xf>
    <xf numFmtId="49" fontId="7" fillId="0" borderId="51" xfId="15" applyNumberFormat="1" applyFont="1" applyBorder="1" applyAlignment="1">
      <alignment vertical="center" wrapText="1"/>
    </xf>
    <xf numFmtId="0" fontId="7" fillId="0" borderId="58" xfId="15" applyFont="1" applyBorder="1" applyAlignment="1">
      <alignment vertical="center"/>
    </xf>
    <xf numFmtId="0" fontId="45" fillId="0" borderId="0" xfId="15" applyFont="1" applyAlignment="1">
      <alignment horizontal="center" vertical="center"/>
    </xf>
    <xf numFmtId="0" fontId="7" fillId="0" borderId="48" xfId="16" applyNumberFormat="1" applyFont="1" applyFill="1" applyBorder="1" applyAlignment="1">
      <alignment horizontal="center" vertical="center" wrapText="1"/>
    </xf>
    <xf numFmtId="164" fontId="7" fillId="0" borderId="5" xfId="15" applyNumberFormat="1" applyFont="1" applyBorder="1" applyAlignment="1">
      <alignment horizontal="center" vertical="top"/>
    </xf>
    <xf numFmtId="0" fontId="7" fillId="0" borderId="13" xfId="15" applyFont="1" applyBorder="1" applyAlignment="1">
      <alignment horizontal="center"/>
    </xf>
    <xf numFmtId="0" fontId="7" fillId="0" borderId="7" xfId="7" applyFont="1" applyBorder="1" applyAlignment="1">
      <alignment vertical="top" wrapText="1"/>
    </xf>
    <xf numFmtId="164" fontId="17" fillId="18" borderId="1" xfId="15" applyNumberFormat="1" applyFont="1" applyFill="1" applyBorder="1" applyAlignment="1">
      <alignment horizontal="center" vertical="top"/>
    </xf>
    <xf numFmtId="164" fontId="7" fillId="4" borderId="29" xfId="15" applyNumberFormat="1" applyFont="1" applyFill="1" applyBorder="1" applyAlignment="1">
      <alignment horizontal="center" vertical="top"/>
    </xf>
    <xf numFmtId="49" fontId="7" fillId="15" borderId="0" xfId="15" applyNumberFormat="1" applyFont="1" applyFill="1" applyAlignment="1">
      <alignment vertical="center" wrapText="1"/>
    </xf>
    <xf numFmtId="164" fontId="45" fillId="4" borderId="5" xfId="15" applyNumberFormat="1" applyFont="1" applyFill="1" applyBorder="1" applyAlignment="1">
      <alignment horizontal="center" vertical="top"/>
    </xf>
    <xf numFmtId="0" fontId="7" fillId="0" borderId="13" xfId="15" applyFont="1" applyBorder="1" applyAlignment="1">
      <alignment horizontal="center" vertical="top"/>
    </xf>
    <xf numFmtId="0" fontId="7" fillId="4" borderId="26" xfId="15" applyFont="1" applyFill="1" applyBorder="1" applyAlignment="1">
      <alignment vertical="center" wrapText="1"/>
    </xf>
    <xf numFmtId="0" fontId="10" fillId="12" borderId="4" xfId="15" applyFont="1" applyFill="1" applyBorder="1" applyAlignment="1">
      <alignment horizontal="center" vertical="top"/>
    </xf>
    <xf numFmtId="49" fontId="7" fillId="15" borderId="46" xfId="15" applyNumberFormat="1" applyFont="1" applyFill="1" applyBorder="1" applyAlignment="1">
      <alignment vertical="center" wrapText="1"/>
    </xf>
    <xf numFmtId="0" fontId="7" fillId="4" borderId="25" xfId="15" applyFont="1" applyFill="1" applyBorder="1" applyAlignment="1">
      <alignment vertical="center"/>
    </xf>
    <xf numFmtId="164" fontId="17" fillId="18" borderId="24" xfId="15" applyNumberFormat="1" applyFont="1" applyFill="1" applyBorder="1" applyAlignment="1">
      <alignment horizontal="center" vertical="top"/>
    </xf>
    <xf numFmtId="0" fontId="7" fillId="0" borderId="20" xfId="7" applyFont="1" applyBorder="1" applyAlignment="1">
      <alignment vertical="top" wrapText="1"/>
    </xf>
    <xf numFmtId="0" fontId="5" fillId="4" borderId="4" xfId="15" applyFont="1" applyFill="1" applyBorder="1" applyAlignment="1">
      <alignment horizontal="center" vertical="top" wrapText="1"/>
    </xf>
    <xf numFmtId="49" fontId="7" fillId="15" borderId="51" xfId="15" applyNumberFormat="1" applyFont="1" applyFill="1" applyBorder="1" applyAlignment="1">
      <alignment vertical="center" wrapText="1"/>
    </xf>
    <xf numFmtId="0" fontId="7" fillId="4" borderId="58" xfId="15" applyFont="1" applyFill="1" applyBorder="1" applyAlignment="1">
      <alignment vertical="center"/>
    </xf>
    <xf numFmtId="164" fontId="45" fillId="0" borderId="20" xfId="15" applyNumberFormat="1" applyFont="1" applyBorder="1" applyAlignment="1">
      <alignment horizontal="center" vertical="top"/>
    </xf>
    <xf numFmtId="0" fontId="7" fillId="4" borderId="5" xfId="15" applyFont="1" applyFill="1" applyBorder="1" applyAlignment="1">
      <alignment horizontal="center" vertical="top"/>
    </xf>
    <xf numFmtId="0" fontId="7" fillId="0" borderId="5" xfId="7" applyFont="1" applyBorder="1" applyAlignment="1">
      <alignment vertical="top" wrapText="1"/>
    </xf>
    <xf numFmtId="49" fontId="7" fillId="0" borderId="19" xfId="15" applyNumberFormat="1" applyFont="1" applyBorder="1" applyAlignment="1">
      <alignment horizontal="center" vertical="top" wrapText="1"/>
    </xf>
    <xf numFmtId="0" fontId="5" fillId="4" borderId="19" xfId="15" applyFont="1" applyFill="1" applyBorder="1" applyAlignment="1">
      <alignment horizontal="center" vertical="top" wrapText="1"/>
    </xf>
    <xf numFmtId="0" fontId="7" fillId="4" borderId="29" xfId="15" applyFont="1" applyFill="1" applyBorder="1" applyAlignment="1">
      <alignment horizontal="center" vertical="top"/>
    </xf>
    <xf numFmtId="0" fontId="7" fillId="0" borderId="35" xfId="7" applyFont="1" applyBorder="1" applyAlignment="1">
      <alignment vertical="top" wrapText="1"/>
    </xf>
    <xf numFmtId="0" fontId="5" fillId="4" borderId="35" xfId="15" applyFont="1" applyFill="1" applyBorder="1" applyAlignment="1">
      <alignment horizontal="center" vertical="top" wrapText="1"/>
    </xf>
    <xf numFmtId="0" fontId="7" fillId="4" borderId="32" xfId="15" applyFont="1" applyFill="1" applyBorder="1" applyAlignment="1">
      <alignment vertical="center"/>
    </xf>
    <xf numFmtId="0" fontId="7" fillId="4" borderId="35" xfId="15" applyFont="1" applyFill="1" applyBorder="1" applyAlignment="1">
      <alignment vertical="center" wrapText="1"/>
    </xf>
    <xf numFmtId="49" fontId="7" fillId="0" borderId="66" xfId="15" applyNumberFormat="1" applyFont="1" applyBorder="1" applyAlignment="1">
      <alignment horizontal="center" vertical="center" wrapText="1"/>
    </xf>
    <xf numFmtId="0" fontId="7" fillId="4" borderId="69" xfId="15" applyFont="1" applyFill="1" applyBorder="1" applyAlignment="1">
      <alignment horizontal="center" vertical="center"/>
    </xf>
    <xf numFmtId="0" fontId="7" fillId="4" borderId="12" xfId="15" applyFont="1" applyFill="1" applyBorder="1" applyAlignment="1">
      <alignment vertical="center" wrapText="1"/>
    </xf>
    <xf numFmtId="164" fontId="45" fillId="0" borderId="29" xfId="15" applyNumberFormat="1" applyFont="1" applyBorder="1" applyAlignment="1">
      <alignment horizontal="center" vertical="top"/>
    </xf>
    <xf numFmtId="0" fontId="7" fillId="4" borderId="22" xfId="15" applyFont="1" applyFill="1" applyBorder="1" applyAlignment="1">
      <alignment horizontal="center" vertical="top"/>
    </xf>
    <xf numFmtId="2" fontId="7" fillId="15" borderId="0" xfId="15" applyNumberFormat="1" applyFont="1" applyFill="1" applyAlignment="1">
      <alignment vertical="center" wrapText="1"/>
    </xf>
    <xf numFmtId="0" fontId="10" fillId="23" borderId="24" xfId="15" applyFont="1" applyFill="1" applyBorder="1" applyAlignment="1">
      <alignment horizontal="center" vertical="top"/>
    </xf>
    <xf numFmtId="49" fontId="7" fillId="0" borderId="60" xfId="15" applyNumberFormat="1" applyFont="1" applyBorder="1" applyAlignment="1">
      <alignment vertical="center" wrapText="1"/>
    </xf>
    <xf numFmtId="0" fontId="7" fillId="0" borderId="22" xfId="7" applyFont="1" applyBorder="1" applyAlignment="1">
      <alignment vertical="top" wrapText="1"/>
    </xf>
    <xf numFmtId="49" fontId="7" fillId="0" borderId="40" xfId="15" applyNumberFormat="1" applyFont="1" applyBorder="1" applyAlignment="1">
      <alignment horizontal="center" vertical="center" wrapText="1"/>
    </xf>
    <xf numFmtId="0" fontId="7" fillId="4" borderId="41" xfId="15" applyFont="1" applyFill="1" applyBorder="1" applyAlignment="1">
      <alignment horizontal="center" vertical="center"/>
    </xf>
    <xf numFmtId="0" fontId="7" fillId="0" borderId="33" xfId="6" applyFont="1" applyBorder="1" applyAlignment="1">
      <alignment vertical="top" wrapText="1"/>
    </xf>
    <xf numFmtId="164" fontId="45" fillId="0" borderId="30" xfId="15" applyNumberFormat="1" applyFont="1" applyBorder="1" applyAlignment="1">
      <alignment horizontal="center" vertical="top"/>
    </xf>
    <xf numFmtId="49" fontId="7" fillId="0" borderId="35" xfId="15" applyNumberFormat="1" applyFont="1" applyBorder="1" applyAlignment="1">
      <alignment horizontal="center" vertical="top" wrapText="1"/>
    </xf>
    <xf numFmtId="49" fontId="7" fillId="0" borderId="18" xfId="15" applyNumberFormat="1" applyFont="1" applyBorder="1" applyAlignment="1">
      <alignment vertical="top" wrapText="1"/>
    </xf>
    <xf numFmtId="0" fontId="7" fillId="0" borderId="39" xfId="15" applyFont="1" applyBorder="1" applyAlignment="1">
      <alignment horizontal="center" vertical="top"/>
    </xf>
    <xf numFmtId="0" fontId="7" fillId="4" borderId="17" xfId="15" applyFont="1" applyFill="1" applyBorder="1" applyAlignment="1">
      <alignment horizontal="center" vertical="top"/>
    </xf>
    <xf numFmtId="0" fontId="7" fillId="4" borderId="54" xfId="15" applyFont="1" applyFill="1" applyBorder="1" applyAlignment="1">
      <alignment vertical="center"/>
    </xf>
    <xf numFmtId="0" fontId="7" fillId="0" borderId="26" xfId="6" applyFont="1" applyBorder="1" applyAlignment="1">
      <alignment vertical="top" wrapText="1"/>
    </xf>
    <xf numFmtId="0" fontId="7" fillId="4" borderId="41" xfId="15" applyFont="1" applyFill="1" applyBorder="1" applyAlignment="1">
      <alignment vertical="center"/>
    </xf>
    <xf numFmtId="0" fontId="7" fillId="4" borderId="8" xfId="15" applyFont="1" applyFill="1" applyBorder="1" applyAlignment="1">
      <alignment horizontal="center" vertical="top"/>
    </xf>
    <xf numFmtId="164" fontId="17" fillId="12" borderId="13" xfId="15" applyNumberFormat="1" applyFont="1" applyFill="1" applyBorder="1" applyAlignment="1">
      <alignment horizontal="center" vertical="top"/>
    </xf>
    <xf numFmtId="0" fontId="10" fillId="12" borderId="24" xfId="15" applyFont="1" applyFill="1" applyBorder="1" applyAlignment="1">
      <alignment horizontal="center" vertical="top"/>
    </xf>
    <xf numFmtId="0" fontId="5" fillId="12" borderId="0" xfId="15" applyFont="1" applyFill="1" applyAlignment="1">
      <alignment vertical="top" wrapText="1"/>
    </xf>
    <xf numFmtId="164" fontId="45" fillId="12" borderId="24" xfId="15" applyNumberFormat="1" applyFont="1" applyFill="1" applyBorder="1" applyAlignment="1">
      <alignment horizontal="center" vertical="top"/>
    </xf>
    <xf numFmtId="0" fontId="7" fillId="0" borderId="68" xfId="15" applyFont="1" applyBorder="1" applyAlignment="1">
      <alignment vertical="center" wrapText="1"/>
    </xf>
    <xf numFmtId="0" fontId="10" fillId="0" borderId="3" xfId="15" applyFont="1" applyBorder="1" applyAlignment="1">
      <alignment vertical="center"/>
    </xf>
    <xf numFmtId="0" fontId="10" fillId="0" borderId="4" xfId="15" applyFont="1" applyBorder="1" applyAlignment="1">
      <alignment vertical="center"/>
    </xf>
    <xf numFmtId="0" fontId="10" fillId="8" borderId="10" xfId="15" applyFont="1" applyFill="1" applyBorder="1" applyAlignment="1">
      <alignment vertical="center"/>
    </xf>
    <xf numFmtId="0" fontId="10" fillId="8" borderId="11" xfId="15" applyFont="1" applyFill="1" applyBorder="1" applyAlignment="1">
      <alignment vertical="center"/>
    </xf>
    <xf numFmtId="0" fontId="7" fillId="4" borderId="10" xfId="15" applyFont="1" applyFill="1" applyBorder="1" applyAlignment="1">
      <alignment horizontal="center" vertical="top"/>
    </xf>
    <xf numFmtId="0" fontId="28" fillId="0" borderId="68" xfId="15" applyFont="1" applyBorder="1" applyAlignment="1">
      <alignment horizontal="justify" vertical="center"/>
    </xf>
    <xf numFmtId="0" fontId="10" fillId="0" borderId="11" xfId="15" applyFont="1" applyBorder="1" applyAlignment="1">
      <alignment horizontal="left" vertical="top"/>
    </xf>
    <xf numFmtId="0" fontId="7" fillId="0" borderId="11" xfId="15" applyFont="1" applyBorder="1" applyAlignment="1">
      <alignment horizontal="left" vertical="top"/>
    </xf>
    <xf numFmtId="49" fontId="10" fillId="10" borderId="24" xfId="15" applyNumberFormat="1" applyFont="1" applyFill="1" applyBorder="1" applyAlignment="1">
      <alignment horizontal="center" vertical="top" wrapText="1"/>
    </xf>
    <xf numFmtId="0" fontId="10" fillId="9" borderId="10" xfId="15" applyFont="1" applyFill="1" applyBorder="1" applyAlignment="1">
      <alignment horizontal="left" vertical="top"/>
    </xf>
    <xf numFmtId="0" fontId="5" fillId="10" borderId="11" xfId="15" applyFont="1" applyFill="1" applyBorder="1"/>
    <xf numFmtId="0" fontId="7" fillId="10" borderId="11" xfId="15" applyFont="1" applyFill="1" applyBorder="1"/>
    <xf numFmtId="0" fontId="10" fillId="9" borderId="23" xfId="15" applyFont="1" applyFill="1" applyBorder="1" applyAlignment="1">
      <alignment horizontal="left" vertical="top"/>
    </xf>
    <xf numFmtId="0" fontId="10" fillId="10" borderId="23" xfId="15" applyFont="1" applyFill="1" applyBorder="1" applyAlignment="1">
      <alignment horizontal="left" vertical="top"/>
    </xf>
    <xf numFmtId="0" fontId="10" fillId="10" borderId="23" xfId="15" applyFont="1" applyFill="1" applyBorder="1"/>
    <xf numFmtId="49" fontId="10" fillId="10" borderId="9" xfId="15" applyNumberFormat="1" applyFont="1" applyFill="1" applyBorder="1" applyAlignment="1">
      <alignment horizontal="center" vertical="top" wrapText="1"/>
    </xf>
    <xf numFmtId="0" fontId="32" fillId="0" borderId="3" xfId="15" applyFont="1" applyBorder="1" applyAlignment="1">
      <alignment horizontal="center" vertical="center"/>
    </xf>
    <xf numFmtId="0" fontId="32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2" fillId="5" borderId="12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6" fillId="0" borderId="22" xfId="4" applyFont="1" applyBorder="1" applyAlignment="1">
      <alignment horizontal="left" vertical="top" wrapText="1"/>
    </xf>
    <xf numFmtId="0" fontId="6" fillId="0" borderId="21" xfId="4" applyFont="1" applyBorder="1" applyAlignment="1">
      <alignment horizontal="left" vertical="top" wrapText="1"/>
    </xf>
    <xf numFmtId="0" fontId="15" fillId="0" borderId="21" xfId="4" applyFont="1" applyBorder="1" applyAlignment="1">
      <alignment horizontal="left" vertical="top" wrapText="1"/>
    </xf>
    <xf numFmtId="0" fontId="15" fillId="0" borderId="20" xfId="4" applyFont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11" xfId="4" applyFont="1" applyBorder="1" applyAlignment="1">
      <alignment horizontal="center" vertical="center" wrapText="1"/>
    </xf>
    <xf numFmtId="49" fontId="20" fillId="14" borderId="29" xfId="0" applyNumberFormat="1" applyFont="1" applyFill="1" applyBorder="1" applyAlignment="1">
      <alignment horizontal="center" vertical="top"/>
    </xf>
    <xf numFmtId="49" fontId="20" fillId="14" borderId="1" xfId="0" applyNumberFormat="1" applyFont="1" applyFill="1" applyBorder="1" applyAlignment="1">
      <alignment horizontal="center" vertical="top"/>
    </xf>
    <xf numFmtId="49" fontId="20" fillId="12" borderId="30" xfId="0" applyNumberFormat="1" applyFont="1" applyFill="1" applyBorder="1" applyAlignment="1">
      <alignment horizontal="center" vertical="top" wrapText="1"/>
    </xf>
    <xf numFmtId="0" fontId="24" fillId="12" borderId="24" xfId="0" applyFont="1" applyFill="1" applyBorder="1" applyAlignment="1">
      <alignment horizontal="center" vertical="top" wrapText="1"/>
    </xf>
    <xf numFmtId="49" fontId="19" fillId="4" borderId="30" xfId="0" applyNumberFormat="1" applyFont="1" applyFill="1" applyBorder="1" applyAlignment="1">
      <alignment horizontal="left" vertical="top" wrapText="1"/>
    </xf>
    <xf numFmtId="49" fontId="19" fillId="4" borderId="13" xfId="0" applyNumberFormat="1" applyFont="1" applyFill="1" applyBorder="1" applyAlignment="1">
      <alignment horizontal="left" vertical="top" wrapText="1"/>
    </xf>
    <xf numFmtId="49" fontId="19" fillId="4" borderId="24" xfId="0" applyNumberFormat="1" applyFont="1" applyFill="1" applyBorder="1" applyAlignment="1">
      <alignment horizontal="left" vertical="top" wrapText="1"/>
    </xf>
    <xf numFmtId="49" fontId="19" fillId="4" borderId="30" xfId="0" applyNumberFormat="1" applyFont="1" applyFill="1" applyBorder="1" applyAlignment="1">
      <alignment horizontal="center" vertical="top"/>
    </xf>
    <xf numFmtId="49" fontId="19" fillId="4" borderId="13" xfId="0" applyNumberFormat="1" applyFont="1" applyFill="1" applyBorder="1" applyAlignment="1">
      <alignment horizontal="center" vertical="top"/>
    </xf>
    <xf numFmtId="49" fontId="19" fillId="4" borderId="24" xfId="0" applyNumberFormat="1" applyFont="1" applyFill="1" applyBorder="1" applyAlignment="1">
      <alignment horizontal="center" vertical="top"/>
    </xf>
    <xf numFmtId="49" fontId="23" fillId="4" borderId="30" xfId="0" applyNumberFormat="1" applyFont="1" applyFill="1" applyBorder="1" applyAlignment="1">
      <alignment horizontal="center" vertical="center" textRotation="90"/>
    </xf>
    <xf numFmtId="49" fontId="23" fillId="4" borderId="13" xfId="0" applyNumberFormat="1" applyFont="1" applyFill="1" applyBorder="1" applyAlignment="1">
      <alignment horizontal="center" vertical="center" textRotation="90"/>
    </xf>
    <xf numFmtId="49" fontId="23" fillId="4" borderId="24" xfId="0" applyNumberFormat="1" applyFont="1" applyFill="1" applyBorder="1" applyAlignment="1">
      <alignment horizontal="center" vertical="center" textRotation="90"/>
    </xf>
    <xf numFmtId="0" fontId="10" fillId="12" borderId="30" xfId="0" applyFont="1" applyFill="1" applyBorder="1" applyAlignment="1">
      <alignment horizontal="center" vertical="center" textRotation="90" wrapText="1"/>
    </xf>
    <xf numFmtId="0" fontId="10" fillId="12" borderId="13" xfId="0" applyFont="1" applyFill="1" applyBorder="1" applyAlignment="1">
      <alignment horizontal="center" vertical="center" textRotation="90" wrapText="1"/>
    </xf>
    <xf numFmtId="0" fontId="10" fillId="12" borderId="24" xfId="0" applyFont="1" applyFill="1" applyBorder="1" applyAlignment="1">
      <alignment horizontal="center" vertical="center" textRotation="90" wrapText="1"/>
    </xf>
    <xf numFmtId="49" fontId="20" fillId="9" borderId="30" xfId="0" applyNumberFormat="1" applyFont="1" applyFill="1" applyBorder="1" applyAlignment="1">
      <alignment horizontal="center" vertical="top"/>
    </xf>
    <xf numFmtId="49" fontId="20" fillId="9" borderId="13" xfId="0" applyNumberFormat="1" applyFont="1" applyFill="1" applyBorder="1" applyAlignment="1">
      <alignment horizontal="center" vertical="top"/>
    </xf>
    <xf numFmtId="49" fontId="20" fillId="9" borderId="24" xfId="0" applyNumberFormat="1" applyFont="1" applyFill="1" applyBorder="1" applyAlignment="1">
      <alignment horizontal="center" vertical="top"/>
    </xf>
    <xf numFmtId="49" fontId="20" fillId="14" borderId="30" xfId="0" applyNumberFormat="1" applyFont="1" applyFill="1" applyBorder="1" applyAlignment="1">
      <alignment horizontal="center" vertical="top"/>
    </xf>
    <xf numFmtId="49" fontId="20" fillId="14" borderId="13" xfId="0" applyNumberFormat="1" applyFont="1" applyFill="1" applyBorder="1" applyAlignment="1">
      <alignment horizontal="center" vertical="top"/>
    </xf>
    <xf numFmtId="49" fontId="20" fillId="14" borderId="24" xfId="0" applyNumberFormat="1" applyFont="1" applyFill="1" applyBorder="1" applyAlignment="1">
      <alignment horizontal="center" vertical="top"/>
    </xf>
    <xf numFmtId="49" fontId="20" fillId="12" borderId="35" xfId="0" applyNumberFormat="1" applyFont="1" applyFill="1" applyBorder="1" applyAlignment="1">
      <alignment horizontal="center" vertical="top" wrapText="1"/>
    </xf>
    <xf numFmtId="49" fontId="20" fillId="12" borderId="19" xfId="0" applyNumberFormat="1" applyFont="1" applyFill="1" applyBorder="1" applyAlignment="1">
      <alignment horizontal="center" vertical="top" wrapText="1"/>
    </xf>
    <xf numFmtId="49" fontId="20" fillId="12" borderId="4" xfId="0" applyNumberFormat="1" applyFont="1" applyFill="1" applyBorder="1" applyAlignment="1">
      <alignment horizontal="center" vertical="top" wrapText="1"/>
    </xf>
    <xf numFmtId="0" fontId="19" fillId="0" borderId="44" xfId="6" applyFont="1" applyBorder="1" applyAlignment="1">
      <alignment horizontal="left" vertical="top" wrapText="1"/>
    </xf>
    <xf numFmtId="0" fontId="19" fillId="0" borderId="26" xfId="6" applyFont="1" applyBorder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7" fillId="0" borderId="0" xfId="4" applyFont="1" applyAlignment="1">
      <alignment horizontal="right" vertical="top"/>
    </xf>
    <xf numFmtId="0" fontId="14" fillId="5" borderId="12" xfId="4" applyFont="1" applyFill="1" applyBorder="1" applyAlignment="1">
      <alignment horizontal="left" vertical="top"/>
    </xf>
    <xf numFmtId="0" fontId="14" fillId="5" borderId="11" xfId="4" applyFont="1" applyFill="1" applyBorder="1" applyAlignment="1">
      <alignment horizontal="left" vertical="top"/>
    </xf>
    <xf numFmtId="0" fontId="14" fillId="5" borderId="10" xfId="4" applyFont="1" applyFill="1" applyBorder="1" applyAlignment="1">
      <alignment horizontal="left" vertical="top"/>
    </xf>
    <xf numFmtId="0" fontId="10" fillId="12" borderId="35" xfId="0" applyFont="1" applyFill="1" applyBorder="1" applyAlignment="1">
      <alignment horizontal="center" vertical="top" wrapText="1"/>
    </xf>
    <xf numFmtId="0" fontId="10" fillId="12" borderId="23" xfId="0" applyFont="1" applyFill="1" applyBorder="1" applyAlignment="1">
      <alignment horizontal="center" vertical="top" wrapText="1"/>
    </xf>
    <xf numFmtId="0" fontId="10" fillId="12" borderId="34" xfId="0" applyFont="1" applyFill="1" applyBorder="1" applyAlignment="1">
      <alignment horizontal="center" vertical="top" wrapText="1"/>
    </xf>
    <xf numFmtId="0" fontId="10" fillId="12" borderId="4" xfId="0" applyFont="1" applyFill="1" applyBorder="1" applyAlignment="1">
      <alignment horizontal="center" vertical="top" wrapText="1"/>
    </xf>
    <xf numFmtId="0" fontId="10" fillId="12" borderId="3" xfId="0" applyFont="1" applyFill="1" applyBorder="1" applyAlignment="1">
      <alignment horizontal="center" vertical="top" wrapText="1"/>
    </xf>
    <xf numFmtId="0" fontId="10" fillId="12" borderId="2" xfId="0" applyFont="1" applyFill="1" applyBorder="1" applyAlignment="1">
      <alignment horizontal="center" vertical="top" wrapText="1"/>
    </xf>
    <xf numFmtId="0" fontId="19" fillId="13" borderId="30" xfId="0" applyFont="1" applyFill="1" applyBorder="1" applyAlignment="1">
      <alignment horizontal="left" vertical="top" wrapText="1"/>
    </xf>
    <xf numFmtId="0" fontId="19" fillId="13" borderId="24" xfId="0" applyFont="1" applyFill="1" applyBorder="1" applyAlignment="1">
      <alignment horizontal="left" vertical="top" wrapText="1"/>
    </xf>
    <xf numFmtId="49" fontId="20" fillId="12" borderId="24" xfId="0" applyNumberFormat="1" applyFont="1" applyFill="1" applyBorder="1" applyAlignment="1">
      <alignment horizontal="center" vertical="top" wrapText="1"/>
    </xf>
    <xf numFmtId="0" fontId="24" fillId="4" borderId="34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/>
    </xf>
    <xf numFmtId="0" fontId="19" fillId="5" borderId="11" xfId="0" applyFont="1" applyFill="1" applyBorder="1" applyAlignment="1">
      <alignment horizontal="center" vertical="top"/>
    </xf>
    <xf numFmtId="0" fontId="19" fillId="5" borderId="10" xfId="0" applyFont="1" applyFill="1" applyBorder="1" applyAlignment="1">
      <alignment horizontal="center" vertical="top"/>
    </xf>
    <xf numFmtId="49" fontId="10" fillId="0" borderId="0" xfId="4" applyNumberFormat="1" applyFont="1" applyAlignment="1">
      <alignment horizontal="center" vertical="top" wrapText="1"/>
    </xf>
    <xf numFmtId="0" fontId="7" fillId="0" borderId="30" xfId="7" applyFont="1" applyBorder="1" applyAlignment="1">
      <alignment horizontal="left" vertical="top" wrapText="1"/>
    </xf>
    <xf numFmtId="0" fontId="7" fillId="0" borderId="24" xfId="7" applyFont="1" applyBorder="1" applyAlignment="1">
      <alignment horizontal="left" vertical="top" wrapText="1"/>
    </xf>
    <xf numFmtId="0" fontId="20" fillId="8" borderId="12" xfId="0" applyFont="1" applyFill="1" applyBorder="1" applyAlignment="1">
      <alignment horizontal="right" vertical="top" wrapText="1"/>
    </xf>
    <xf numFmtId="0" fontId="20" fillId="8" borderId="11" xfId="0" applyFont="1" applyFill="1" applyBorder="1" applyAlignment="1">
      <alignment horizontal="right" vertical="top" wrapText="1"/>
    </xf>
    <xf numFmtId="0" fontId="20" fillId="8" borderId="10" xfId="0" applyFont="1" applyFill="1" applyBorder="1" applyAlignment="1">
      <alignment horizontal="right" vertical="top" wrapText="1"/>
    </xf>
    <xf numFmtId="0" fontId="20" fillId="10" borderId="12" xfId="0" applyFont="1" applyFill="1" applyBorder="1" applyAlignment="1">
      <alignment horizontal="right" vertical="top" wrapText="1"/>
    </xf>
    <xf numFmtId="0" fontId="20" fillId="10" borderId="11" xfId="0" applyFont="1" applyFill="1" applyBorder="1" applyAlignment="1">
      <alignment horizontal="right" vertical="top" wrapText="1"/>
    </xf>
    <xf numFmtId="0" fontId="20" fillId="10" borderId="10" xfId="0" applyFont="1" applyFill="1" applyBorder="1" applyAlignment="1">
      <alignment horizontal="right" vertical="top" wrapText="1"/>
    </xf>
    <xf numFmtId="49" fontId="20" fillId="5" borderId="12" xfId="0" applyNumberFormat="1" applyFont="1" applyFill="1" applyBorder="1" applyAlignment="1">
      <alignment horizontal="right" vertical="top"/>
    </xf>
    <xf numFmtId="49" fontId="20" fillId="5" borderId="11" xfId="0" applyNumberFormat="1" applyFont="1" applyFill="1" applyBorder="1" applyAlignment="1">
      <alignment horizontal="right" vertical="top"/>
    </xf>
    <xf numFmtId="49" fontId="20" fillId="5" borderId="10" xfId="0" applyNumberFormat="1" applyFont="1" applyFill="1" applyBorder="1" applyAlignment="1">
      <alignment horizontal="right" vertical="top"/>
    </xf>
    <xf numFmtId="0" fontId="20" fillId="7" borderId="3" xfId="0" applyFont="1" applyFill="1" applyBorder="1" applyAlignment="1">
      <alignment horizontal="right" vertical="top" wrapText="1"/>
    </xf>
    <xf numFmtId="0" fontId="20" fillId="7" borderId="2" xfId="0" applyFont="1" applyFill="1" applyBorder="1" applyAlignment="1">
      <alignment horizontal="right" vertical="top" wrapText="1"/>
    </xf>
    <xf numFmtId="49" fontId="23" fillId="4" borderId="29" xfId="0" applyNumberFormat="1" applyFont="1" applyFill="1" applyBorder="1" applyAlignment="1">
      <alignment horizontal="center" vertical="top" textRotation="90"/>
    </xf>
    <xf numFmtId="49" fontId="23" fillId="4" borderId="1" xfId="0" applyNumberFormat="1" applyFont="1" applyFill="1" applyBorder="1" applyAlignment="1">
      <alignment horizontal="center" vertical="top" textRotation="90"/>
    </xf>
    <xf numFmtId="0" fontId="0" fillId="11" borderId="12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49" fontId="20" fillId="14" borderId="35" xfId="0" applyNumberFormat="1" applyFont="1" applyFill="1" applyBorder="1" applyAlignment="1">
      <alignment horizontal="center" vertical="top"/>
    </xf>
    <xf numFmtId="49" fontId="20" fillId="14" borderId="4" xfId="0" applyNumberFormat="1" applyFont="1" applyFill="1" applyBorder="1" applyAlignment="1">
      <alignment horizontal="center" vertical="top"/>
    </xf>
    <xf numFmtId="0" fontId="24" fillId="4" borderId="23" xfId="0" applyFont="1" applyFill="1" applyBorder="1" applyAlignment="1">
      <alignment horizontal="center" vertical="top" wrapText="1"/>
    </xf>
    <xf numFmtId="0" fontId="24" fillId="4" borderId="0" xfId="0" applyFont="1" applyFill="1" applyAlignment="1">
      <alignment horizontal="center" vertical="top" wrapText="1"/>
    </xf>
    <xf numFmtId="0" fontId="24" fillId="4" borderId="3" xfId="0" applyFont="1" applyFill="1" applyBorder="1" applyAlignment="1">
      <alignment horizontal="center" vertical="top" wrapText="1"/>
    </xf>
    <xf numFmtId="49" fontId="10" fillId="11" borderId="11" xfId="0" applyNumberFormat="1" applyFont="1" applyFill="1" applyBorder="1" applyAlignment="1">
      <alignment horizontal="center" vertical="top"/>
    </xf>
    <xf numFmtId="49" fontId="10" fillId="11" borderId="10" xfId="0" applyNumberFormat="1" applyFont="1" applyFill="1" applyBorder="1" applyAlignment="1">
      <alignment horizontal="center" vertical="top"/>
    </xf>
    <xf numFmtId="49" fontId="20" fillId="9" borderId="8" xfId="0" applyNumberFormat="1" applyFont="1" applyFill="1" applyBorder="1" applyAlignment="1">
      <alignment horizontal="center" vertical="top"/>
    </xf>
    <xf numFmtId="49" fontId="20" fillId="9" borderId="39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6" fillId="13" borderId="30" xfId="0" applyFont="1" applyFill="1" applyBorder="1" applyAlignment="1">
      <alignment horizontal="center" vertical="center" textRotation="90" wrapText="1"/>
    </xf>
    <xf numFmtId="0" fontId="6" fillId="13" borderId="13" xfId="0" applyFont="1" applyFill="1" applyBorder="1" applyAlignment="1">
      <alignment horizontal="center" vertical="center" textRotation="90" wrapText="1"/>
    </xf>
    <xf numFmtId="0" fontId="6" fillId="13" borderId="24" xfId="0" applyFont="1" applyFill="1" applyBorder="1" applyAlignment="1">
      <alignment horizontal="center" vertical="center" textRotation="90" wrapText="1"/>
    </xf>
    <xf numFmtId="0" fontId="6" fillId="12" borderId="30" xfId="0" applyFont="1" applyFill="1" applyBorder="1" applyAlignment="1">
      <alignment horizontal="center" vertical="center" textRotation="90" wrapText="1"/>
    </xf>
    <xf numFmtId="0" fontId="6" fillId="12" borderId="13" xfId="0" applyFont="1" applyFill="1" applyBorder="1" applyAlignment="1">
      <alignment horizontal="center" vertical="center" textRotation="90" wrapText="1"/>
    </xf>
    <xf numFmtId="0" fontId="6" fillId="12" borderId="24" xfId="0" applyFont="1" applyFill="1" applyBorder="1" applyAlignment="1">
      <alignment horizontal="center" vertical="center" textRotation="90" wrapText="1"/>
    </xf>
    <xf numFmtId="0" fontId="6" fillId="0" borderId="30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7" fillId="13" borderId="30" xfId="0" applyFont="1" applyFill="1" applyBorder="1" applyAlignment="1">
      <alignment horizontal="left" vertical="top" wrapText="1"/>
    </xf>
    <xf numFmtId="0" fontId="7" fillId="13" borderId="24" xfId="0" applyFont="1" applyFill="1" applyBorder="1" applyAlignment="1">
      <alignment horizontal="left" vertical="top" wrapText="1"/>
    </xf>
    <xf numFmtId="0" fontId="6" fillId="0" borderId="17" xfId="4" applyFont="1" applyBorder="1" applyAlignment="1">
      <alignment horizontal="left" vertical="top" wrapText="1"/>
    </xf>
    <xf numFmtId="0" fontId="6" fillId="0" borderId="16" xfId="4" applyFont="1" applyBorder="1" applyAlignment="1">
      <alignment horizontal="left" vertical="top" wrapText="1"/>
    </xf>
    <xf numFmtId="0" fontId="15" fillId="0" borderId="16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6" fillId="0" borderId="15" xfId="4" applyFont="1" applyBorder="1" applyAlignment="1">
      <alignment horizontal="left" vertical="top" wrapText="1"/>
    </xf>
    <xf numFmtId="0" fontId="24" fillId="13" borderId="30" xfId="0" applyFont="1" applyFill="1" applyBorder="1" applyAlignment="1">
      <alignment horizontal="center" vertical="top" wrapText="1"/>
    </xf>
    <xf numFmtId="0" fontId="24" fillId="13" borderId="24" xfId="0" applyFont="1" applyFill="1" applyBorder="1" applyAlignment="1">
      <alignment horizontal="center" vertical="top" wrapText="1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4" applyFont="1" applyBorder="1" applyAlignment="1">
      <alignment horizontal="left" vertical="top" wrapText="1"/>
    </xf>
    <xf numFmtId="0" fontId="6" fillId="0" borderId="17" xfId="5" applyFont="1" applyBorder="1" applyAlignment="1">
      <alignment horizontal="left" vertical="top" wrapText="1"/>
    </xf>
    <xf numFmtId="0" fontId="6" fillId="0" borderId="16" xfId="5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9" fillId="12" borderId="34" xfId="0" applyFont="1" applyFill="1" applyBorder="1" applyAlignment="1">
      <alignment vertical="top" wrapText="1"/>
    </xf>
    <xf numFmtId="0" fontId="19" fillId="12" borderId="2" xfId="0" applyFont="1" applyFill="1" applyBorder="1" applyAlignment="1">
      <alignment vertical="top" wrapText="1"/>
    </xf>
    <xf numFmtId="0" fontId="10" fillId="12" borderId="34" xfId="0" applyFont="1" applyFill="1" applyBorder="1" applyAlignment="1">
      <alignment vertical="top" wrapText="1"/>
    </xf>
    <xf numFmtId="0" fontId="10" fillId="12" borderId="2" xfId="0" applyFont="1" applyFill="1" applyBorder="1" applyAlignment="1">
      <alignment vertical="top" wrapText="1"/>
    </xf>
    <xf numFmtId="49" fontId="20" fillId="12" borderId="23" xfId="0" applyNumberFormat="1" applyFont="1" applyFill="1" applyBorder="1" applyAlignment="1">
      <alignment horizontal="center" vertical="top" wrapText="1"/>
    </xf>
    <xf numFmtId="0" fontId="24" fillId="12" borderId="3" xfId="0" applyFont="1" applyFill="1" applyBorder="1" applyAlignment="1">
      <alignment horizontal="center" vertical="top" wrapText="1"/>
    </xf>
    <xf numFmtId="0" fontId="10" fillId="12" borderId="34" xfId="0" applyFont="1" applyFill="1" applyBorder="1" applyAlignment="1">
      <alignment horizontal="left" vertical="top" wrapText="1"/>
    </xf>
    <xf numFmtId="0" fontId="10" fillId="12" borderId="2" xfId="0" applyFont="1" applyFill="1" applyBorder="1" applyAlignment="1">
      <alignment horizontal="left" vertical="top" wrapText="1"/>
    </xf>
    <xf numFmtId="49" fontId="20" fillId="12" borderId="13" xfId="0" applyNumberFormat="1" applyFont="1" applyFill="1" applyBorder="1" applyAlignment="1">
      <alignment horizontal="center" vertical="top" wrapText="1"/>
    </xf>
    <xf numFmtId="49" fontId="20" fillId="13" borderId="30" xfId="0" applyNumberFormat="1" applyFont="1" applyFill="1" applyBorder="1" applyAlignment="1">
      <alignment horizontal="center" vertical="top" wrapText="1"/>
    </xf>
    <xf numFmtId="49" fontId="20" fillId="13" borderId="24" xfId="0" applyNumberFormat="1" applyFont="1" applyFill="1" applyBorder="1" applyAlignment="1">
      <alignment horizontal="center" vertical="top" wrapText="1"/>
    </xf>
    <xf numFmtId="0" fontId="7" fillId="4" borderId="44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left" vertical="top" wrapText="1"/>
    </xf>
    <xf numFmtId="0" fontId="7" fillId="12" borderId="35" xfId="0" applyFont="1" applyFill="1" applyBorder="1" applyAlignment="1">
      <alignment horizontal="center" vertical="top" wrapText="1"/>
    </xf>
    <xf numFmtId="0" fontId="7" fillId="12" borderId="23" xfId="0" applyFont="1" applyFill="1" applyBorder="1" applyAlignment="1">
      <alignment horizontal="center" vertical="top" wrapText="1"/>
    </xf>
    <xf numFmtId="0" fontId="7" fillId="12" borderId="34" xfId="0" applyFont="1" applyFill="1" applyBorder="1" applyAlignment="1">
      <alignment horizontal="center" vertical="top" wrapText="1"/>
    </xf>
    <xf numFmtId="0" fontId="7" fillId="12" borderId="19" xfId="0" applyFont="1" applyFill="1" applyBorder="1" applyAlignment="1">
      <alignment horizontal="center" vertical="top" wrapText="1"/>
    </xf>
    <xf numFmtId="0" fontId="7" fillId="12" borderId="0" xfId="0" applyFont="1" applyFill="1" applyAlignment="1">
      <alignment horizontal="center" vertical="top" wrapText="1"/>
    </xf>
    <xf numFmtId="0" fontId="7" fillId="12" borderId="18" xfId="0" applyFont="1" applyFill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center" textRotation="90"/>
    </xf>
    <xf numFmtId="0" fontId="6" fillId="0" borderId="46" xfId="0" applyFont="1" applyBorder="1" applyAlignment="1">
      <alignment horizontal="center" vertical="center" textRotation="90"/>
    </xf>
    <xf numFmtId="0" fontId="10" fillId="4" borderId="35" xfId="0" applyFont="1" applyFill="1" applyBorder="1" applyAlignment="1">
      <alignment horizontal="center" vertical="top"/>
    </xf>
    <xf numFmtId="0" fontId="10" fillId="4" borderId="23" xfId="0" applyFont="1" applyFill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0" fontId="10" fillId="4" borderId="19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10" fillId="4" borderId="52" xfId="0" applyFont="1" applyFill="1" applyBorder="1" applyAlignment="1">
      <alignment horizontal="center" vertical="top"/>
    </xf>
    <xf numFmtId="0" fontId="31" fillId="10" borderId="12" xfId="0" applyFont="1" applyFill="1" applyBorder="1" applyAlignment="1">
      <alignment horizontal="left" vertical="top"/>
    </xf>
    <xf numFmtId="0" fontId="31" fillId="10" borderId="11" xfId="0" applyFont="1" applyFill="1" applyBorder="1" applyAlignment="1">
      <alignment horizontal="left" vertical="top"/>
    </xf>
    <xf numFmtId="0" fontId="10" fillId="12" borderId="19" xfId="0" applyFont="1" applyFill="1" applyBorder="1" applyAlignment="1">
      <alignment horizontal="center" vertical="top" wrapText="1"/>
    </xf>
    <xf numFmtId="0" fontId="10" fillId="12" borderId="0" xfId="0" applyFont="1" applyFill="1" applyAlignment="1">
      <alignment horizontal="center" vertical="top" wrapText="1"/>
    </xf>
    <xf numFmtId="0" fontId="10" fillId="12" borderId="18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49" fontId="20" fillId="9" borderId="19" xfId="0" applyNumberFormat="1" applyFont="1" applyFill="1" applyBorder="1" applyAlignment="1">
      <alignment horizontal="center" vertical="top"/>
    </xf>
    <xf numFmtId="49" fontId="20" fillId="12" borderId="0" xfId="0" applyNumberFormat="1" applyFont="1" applyFill="1" applyAlignment="1">
      <alignment horizontal="center" vertical="top" wrapText="1"/>
    </xf>
    <xf numFmtId="49" fontId="22" fillId="8" borderId="30" xfId="0" applyNumberFormat="1" applyFont="1" applyFill="1" applyBorder="1" applyAlignment="1">
      <alignment horizontal="center" vertical="top"/>
    </xf>
    <xf numFmtId="49" fontId="22" fillId="8" borderId="13" xfId="0" applyNumberFormat="1" applyFont="1" applyFill="1" applyBorder="1" applyAlignment="1">
      <alignment horizontal="center" vertical="top"/>
    </xf>
    <xf numFmtId="0" fontId="7" fillId="13" borderId="35" xfId="0" applyFont="1" applyFill="1" applyBorder="1" applyAlignment="1">
      <alignment horizontal="left" vertical="top" wrapText="1"/>
    </xf>
    <xf numFmtId="0" fontId="7" fillId="13" borderId="4" xfId="0" applyFont="1" applyFill="1" applyBorder="1" applyAlignment="1">
      <alignment horizontal="left" vertical="top" wrapText="1"/>
    </xf>
    <xf numFmtId="49" fontId="23" fillId="4" borderId="35" xfId="0" applyNumberFormat="1" applyFont="1" applyFill="1" applyBorder="1" applyAlignment="1">
      <alignment horizontal="center" vertical="center" textRotation="90"/>
    </xf>
    <xf numFmtId="49" fontId="23" fillId="4" borderId="19" xfId="0" applyNumberFormat="1" applyFont="1" applyFill="1" applyBorder="1" applyAlignment="1">
      <alignment horizontal="center" vertical="center" textRotation="90"/>
    </xf>
    <xf numFmtId="49" fontId="23" fillId="4" borderId="4" xfId="0" applyNumberFormat="1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/>
    </xf>
    <xf numFmtId="0" fontId="10" fillId="8" borderId="12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10" fillId="8" borderId="10" xfId="0" applyFont="1" applyFill="1" applyBorder="1" applyAlignment="1">
      <alignment horizontal="left" vertical="top"/>
    </xf>
    <xf numFmtId="0" fontId="14" fillId="0" borderId="30" xfId="4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left" vertical="top" wrapText="1"/>
    </xf>
    <xf numFmtId="0" fontId="7" fillId="13" borderId="18" xfId="0" applyFont="1" applyFill="1" applyBorder="1" applyAlignment="1">
      <alignment horizontal="left" vertical="top" wrapText="1"/>
    </xf>
    <xf numFmtId="0" fontId="7" fillId="13" borderId="2" xfId="0" applyFont="1" applyFill="1" applyBorder="1" applyAlignment="1">
      <alignment horizontal="left" vertical="top" wrapText="1"/>
    </xf>
    <xf numFmtId="0" fontId="10" fillId="12" borderId="35" xfId="0" applyFont="1" applyFill="1" applyBorder="1" applyAlignment="1">
      <alignment horizontal="left" vertical="top" wrapText="1"/>
    </xf>
    <xf numFmtId="0" fontId="10" fillId="12" borderId="23" xfId="0" applyFont="1" applyFill="1" applyBorder="1" applyAlignment="1">
      <alignment horizontal="left" vertical="top" wrapText="1"/>
    </xf>
    <xf numFmtId="0" fontId="10" fillId="12" borderId="19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18" xfId="0" applyFont="1" applyFill="1" applyBorder="1" applyAlignment="1">
      <alignment horizontal="left" vertical="top" wrapText="1"/>
    </xf>
    <xf numFmtId="49" fontId="10" fillId="13" borderId="30" xfId="0" applyNumberFormat="1" applyFont="1" applyFill="1" applyBorder="1" applyAlignment="1">
      <alignment horizontal="center" vertical="top" wrapText="1"/>
    </xf>
    <xf numFmtId="49" fontId="10" fillId="13" borderId="13" xfId="0" applyNumberFormat="1" applyFont="1" applyFill="1" applyBorder="1" applyAlignment="1">
      <alignment horizontal="center" vertical="top" wrapText="1"/>
    </xf>
    <xf numFmtId="49" fontId="10" fillId="13" borderId="24" xfId="0" applyNumberFormat="1" applyFont="1" applyFill="1" applyBorder="1" applyAlignment="1">
      <alignment horizontal="center" vertical="top" wrapText="1"/>
    </xf>
    <xf numFmtId="0" fontId="7" fillId="13" borderId="31" xfId="0" applyFont="1" applyFill="1" applyBorder="1" applyAlignment="1">
      <alignment horizontal="left" vertical="top" wrapText="1"/>
    </xf>
    <xf numFmtId="0" fontId="10" fillId="12" borderId="30" xfId="0" applyFont="1" applyFill="1" applyBorder="1" applyAlignment="1">
      <alignment horizontal="left" vertical="top" wrapText="1"/>
    </xf>
    <xf numFmtId="0" fontId="10" fillId="12" borderId="24" xfId="0" applyFont="1" applyFill="1" applyBorder="1" applyAlignment="1">
      <alignment horizontal="left" vertical="top" wrapText="1"/>
    </xf>
    <xf numFmtId="49" fontId="20" fillId="9" borderId="35" xfId="0" applyNumberFormat="1" applyFont="1" applyFill="1" applyBorder="1" applyAlignment="1">
      <alignment horizontal="center" vertical="top"/>
    </xf>
    <xf numFmtId="49" fontId="20" fillId="9" borderId="4" xfId="0" applyNumberFormat="1" applyFont="1" applyFill="1" applyBorder="1" applyAlignment="1">
      <alignment horizontal="center" vertical="top"/>
    </xf>
    <xf numFmtId="0" fontId="19" fillId="4" borderId="44" xfId="0" applyFont="1" applyFill="1" applyBorder="1" applyAlignment="1">
      <alignment horizontal="left" vertical="top" wrapText="1"/>
    </xf>
    <xf numFmtId="0" fontId="19" fillId="4" borderId="26" xfId="0" applyFont="1" applyFill="1" applyBorder="1" applyAlignment="1">
      <alignment horizontal="left" vertical="top" wrapText="1"/>
    </xf>
    <xf numFmtId="0" fontId="19" fillId="4" borderId="50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1" fontId="19" fillId="4" borderId="48" xfId="0" applyNumberFormat="1" applyFont="1" applyFill="1" applyBorder="1" applyAlignment="1">
      <alignment horizontal="center" vertical="center"/>
    </xf>
    <xf numFmtId="1" fontId="19" fillId="4" borderId="46" xfId="0" applyNumberFormat="1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4" xfId="5" applyFont="1" applyFill="1" applyBorder="1" applyAlignment="1">
      <alignment horizontal="left" vertical="top" wrapText="1"/>
    </xf>
    <xf numFmtId="0" fontId="19" fillId="4" borderId="26" xfId="5" applyFont="1" applyFill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19" fillId="0" borderId="44" xfId="6" applyFont="1" applyBorder="1" applyAlignment="1">
      <alignment horizontal="left" vertical="center" wrapText="1"/>
    </xf>
    <xf numFmtId="0" fontId="19" fillId="0" borderId="26" xfId="6" applyFont="1" applyBorder="1" applyAlignment="1">
      <alignment horizontal="left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0" borderId="35" xfId="6" applyFont="1" applyBorder="1" applyAlignment="1">
      <alignment horizontal="left" vertical="top" wrapText="1"/>
    </xf>
    <xf numFmtId="0" fontId="19" fillId="0" borderId="4" xfId="6" applyFont="1" applyBorder="1" applyAlignment="1">
      <alignment horizontal="left" vertical="top" wrapText="1"/>
    </xf>
    <xf numFmtId="0" fontId="6" fillId="10" borderId="29" xfId="0" applyFont="1" applyFill="1" applyBorder="1" applyAlignment="1">
      <alignment horizontal="center" vertical="center" textRotation="90" wrapText="1"/>
    </xf>
    <xf numFmtId="0" fontId="6" fillId="10" borderId="14" xfId="0" applyFont="1" applyFill="1" applyBorder="1" applyAlignment="1">
      <alignment horizontal="center" vertical="center" textRotation="90" wrapText="1"/>
    </xf>
    <xf numFmtId="0" fontId="6" fillId="10" borderId="1" xfId="0" applyFont="1" applyFill="1" applyBorder="1" applyAlignment="1">
      <alignment horizontal="center" vertical="center" textRotation="90" wrapText="1"/>
    </xf>
    <xf numFmtId="0" fontId="6" fillId="8" borderId="29" xfId="0" applyFont="1" applyFill="1" applyBorder="1" applyAlignment="1">
      <alignment horizontal="center" vertical="center" textRotation="90" wrapText="1"/>
    </xf>
    <xf numFmtId="0" fontId="6" fillId="8" borderId="14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6" fillId="12" borderId="7" xfId="0" applyFont="1" applyFill="1" applyBorder="1" applyAlignment="1">
      <alignment horizontal="center" vertical="center" textRotation="90" wrapText="1"/>
    </xf>
    <xf numFmtId="0" fontId="6" fillId="12" borderId="16" xfId="0" applyFont="1" applyFill="1" applyBorder="1" applyAlignment="1">
      <alignment horizontal="center" vertical="center" textRotation="90" wrapText="1"/>
    </xf>
    <xf numFmtId="0" fontId="6" fillId="12" borderId="61" xfId="0" applyFont="1" applyFill="1" applyBorder="1" applyAlignment="1">
      <alignment horizontal="center" vertical="center" textRotation="90" wrapText="1"/>
    </xf>
    <xf numFmtId="49" fontId="20" fillId="13" borderId="13" xfId="0" applyNumberFormat="1" applyFont="1" applyFill="1" applyBorder="1" applyAlignment="1">
      <alignment horizontal="center" vertical="top" wrapText="1"/>
    </xf>
    <xf numFmtId="0" fontId="7" fillId="13" borderId="6" xfId="0" applyFont="1" applyFill="1" applyBorder="1" applyAlignment="1">
      <alignment horizontal="left" vertical="top" wrapText="1"/>
    </xf>
    <xf numFmtId="0" fontId="7" fillId="13" borderId="15" xfId="0" applyFont="1" applyFill="1" applyBorder="1" applyAlignment="1">
      <alignment horizontal="left" vertical="top" wrapText="1"/>
    </xf>
    <xf numFmtId="49" fontId="20" fillId="14" borderId="19" xfId="0" applyNumberFormat="1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center" wrapText="1"/>
    </xf>
    <xf numFmtId="49" fontId="14" fillId="14" borderId="30" xfId="9" applyNumberFormat="1" applyFont="1" applyFill="1" applyBorder="1" applyAlignment="1">
      <alignment horizontal="center" vertical="top"/>
    </xf>
    <xf numFmtId="49" fontId="14" fillId="14" borderId="13" xfId="9" applyNumberFormat="1" applyFont="1" applyFill="1" applyBorder="1" applyAlignment="1">
      <alignment horizontal="center" vertical="top"/>
    </xf>
    <xf numFmtId="49" fontId="14" fillId="14" borderId="24" xfId="9" applyNumberFormat="1" applyFont="1" applyFill="1" applyBorder="1" applyAlignment="1">
      <alignment horizontal="center" vertical="top"/>
    </xf>
    <xf numFmtId="49" fontId="14" fillId="12" borderId="30" xfId="9" applyNumberFormat="1" applyFont="1" applyFill="1" applyBorder="1" applyAlignment="1">
      <alignment horizontal="center" vertical="top" wrapText="1"/>
    </xf>
    <xf numFmtId="49" fontId="14" fillId="12" borderId="13" xfId="9" applyNumberFormat="1" applyFont="1" applyFill="1" applyBorder="1" applyAlignment="1">
      <alignment horizontal="center" vertical="top" wrapText="1"/>
    </xf>
    <xf numFmtId="49" fontId="14" fillId="12" borderId="24" xfId="9" applyNumberFormat="1" applyFont="1" applyFill="1" applyBorder="1" applyAlignment="1">
      <alignment horizontal="center" vertical="top" wrapText="1"/>
    </xf>
    <xf numFmtId="0" fontId="53" fillId="13" borderId="30" xfId="9" applyFont="1" applyFill="1" applyBorder="1" applyAlignment="1">
      <alignment horizontal="center" vertical="top" wrapText="1"/>
    </xf>
    <xf numFmtId="0" fontId="53" fillId="13" borderId="13" xfId="9" applyFont="1" applyFill="1" applyBorder="1" applyAlignment="1">
      <alignment horizontal="center" vertical="top" wrapText="1"/>
    </xf>
    <xf numFmtId="0" fontId="53" fillId="13" borderId="24" xfId="9" applyFont="1" applyFill="1" applyBorder="1" applyAlignment="1">
      <alignment horizontal="center" vertical="top" wrapText="1"/>
    </xf>
    <xf numFmtId="49" fontId="14" fillId="14" borderId="35" xfId="9" applyNumberFormat="1" applyFont="1" applyFill="1" applyBorder="1" applyAlignment="1">
      <alignment horizontal="center" vertical="top"/>
    </xf>
    <xf numFmtId="49" fontId="14" fillId="14" borderId="19" xfId="9" applyNumberFormat="1" applyFont="1" applyFill="1" applyBorder="1" applyAlignment="1">
      <alignment horizontal="center" vertical="top"/>
    </xf>
    <xf numFmtId="49" fontId="14" fillId="14" borderId="4" xfId="9" applyNumberFormat="1" applyFont="1" applyFill="1" applyBorder="1" applyAlignment="1">
      <alignment horizontal="center" vertical="top"/>
    </xf>
    <xf numFmtId="49" fontId="31" fillId="14" borderId="29" xfId="9" applyNumberFormat="1" applyFont="1" applyFill="1" applyBorder="1" applyAlignment="1">
      <alignment horizontal="center" vertical="top"/>
    </xf>
    <xf numFmtId="49" fontId="31" fillId="14" borderId="13" xfId="9" applyNumberFormat="1" applyFont="1" applyFill="1" applyBorder="1" applyAlignment="1">
      <alignment horizontal="center" vertical="top"/>
    </xf>
    <xf numFmtId="49" fontId="31" fillId="14" borderId="1" xfId="9" applyNumberFormat="1" applyFont="1" applyFill="1" applyBorder="1" applyAlignment="1">
      <alignment horizontal="center" vertical="top"/>
    </xf>
    <xf numFmtId="49" fontId="31" fillId="12" borderId="30" xfId="9" applyNumberFormat="1" applyFont="1" applyFill="1" applyBorder="1" applyAlignment="1">
      <alignment horizontal="center" vertical="top" wrapText="1"/>
    </xf>
    <xf numFmtId="49" fontId="31" fillId="12" borderId="13" xfId="9" applyNumberFormat="1" applyFont="1" applyFill="1" applyBorder="1" applyAlignment="1">
      <alignment horizontal="center" vertical="top" wrapText="1"/>
    </xf>
    <xf numFmtId="0" fontId="47" fillId="12" borderId="24" xfId="9" applyFont="1" applyFill="1" applyBorder="1" applyAlignment="1">
      <alignment horizontal="center" vertical="top" wrapText="1"/>
    </xf>
    <xf numFmtId="0" fontId="12" fillId="12" borderId="30" xfId="9" applyFont="1" applyFill="1" applyBorder="1" applyAlignment="1">
      <alignment horizontal="center" vertical="center" textRotation="90" wrapText="1"/>
    </xf>
    <xf numFmtId="0" fontId="12" fillId="12" borderId="13" xfId="9" applyFont="1" applyFill="1" applyBorder="1" applyAlignment="1">
      <alignment horizontal="center" vertical="center" textRotation="90" wrapText="1"/>
    </xf>
    <xf numFmtId="0" fontId="12" fillId="12" borderId="24" xfId="9" applyFont="1" applyFill="1" applyBorder="1" applyAlignment="1">
      <alignment horizontal="center" vertical="center" textRotation="90" wrapText="1"/>
    </xf>
    <xf numFmtId="49" fontId="7" fillId="4" borderId="30" xfId="9" applyNumberFormat="1" applyFont="1" applyFill="1" applyBorder="1" applyAlignment="1">
      <alignment horizontal="center" vertical="center" textRotation="89"/>
    </xf>
    <xf numFmtId="49" fontId="7" fillId="4" borderId="13" xfId="9" applyNumberFormat="1" applyFont="1" applyFill="1" applyBorder="1" applyAlignment="1">
      <alignment horizontal="center" vertical="center" textRotation="89"/>
    </xf>
    <xf numFmtId="49" fontId="7" fillId="4" borderId="24" xfId="9" applyNumberFormat="1" applyFont="1" applyFill="1" applyBorder="1" applyAlignment="1">
      <alignment horizontal="center" vertical="center" textRotation="89"/>
    </xf>
    <xf numFmtId="0" fontId="6" fillId="13" borderId="30" xfId="0" applyFont="1" applyFill="1" applyBorder="1" applyAlignment="1">
      <alignment horizontal="left" vertical="top" wrapText="1"/>
    </xf>
    <xf numFmtId="0" fontId="6" fillId="13" borderId="13" xfId="0" applyFont="1" applyFill="1" applyBorder="1" applyAlignment="1">
      <alignment horizontal="left" vertical="top" wrapText="1"/>
    </xf>
    <xf numFmtId="0" fontId="6" fillId="13" borderId="24" xfId="0" applyFont="1" applyFill="1" applyBorder="1" applyAlignment="1">
      <alignment horizontal="left" vertical="top" wrapText="1"/>
    </xf>
    <xf numFmtId="0" fontId="14" fillId="12" borderId="35" xfId="9" applyFont="1" applyFill="1" applyBorder="1" applyAlignment="1">
      <alignment horizontal="left" vertical="top" wrapText="1"/>
    </xf>
    <xf numFmtId="0" fontId="6" fillId="12" borderId="23" xfId="9" applyFont="1" applyFill="1" applyBorder="1" applyAlignment="1">
      <alignment horizontal="left" vertical="top" wrapText="1"/>
    </xf>
    <xf numFmtId="0" fontId="6" fillId="12" borderId="34" xfId="9" applyFont="1" applyFill="1" applyBorder="1" applyAlignment="1">
      <alignment horizontal="left" vertical="top" wrapText="1"/>
    </xf>
    <xf numFmtId="0" fontId="14" fillId="12" borderId="19" xfId="9" applyFont="1" applyFill="1" applyBorder="1" applyAlignment="1">
      <alignment horizontal="left" vertical="top" wrapText="1"/>
    </xf>
    <xf numFmtId="0" fontId="6" fillId="12" borderId="0" xfId="9" applyFont="1" applyFill="1" applyAlignment="1">
      <alignment horizontal="left" vertical="top" wrapText="1"/>
    </xf>
    <xf numFmtId="0" fontId="6" fillId="12" borderId="18" xfId="9" applyFont="1" applyFill="1" applyBorder="1" applyAlignment="1">
      <alignment horizontal="left" vertical="top" wrapText="1"/>
    </xf>
    <xf numFmtId="0" fontId="6" fillId="12" borderId="19" xfId="9" applyFont="1" applyFill="1" applyBorder="1" applyAlignment="1">
      <alignment horizontal="left" vertical="top" wrapText="1"/>
    </xf>
    <xf numFmtId="0" fontId="6" fillId="12" borderId="4" xfId="9" applyFont="1" applyFill="1" applyBorder="1" applyAlignment="1">
      <alignment horizontal="left" vertical="top" wrapText="1"/>
    </xf>
    <xf numFmtId="0" fontId="6" fillId="12" borderId="3" xfId="9" applyFont="1" applyFill="1" applyBorder="1" applyAlignment="1">
      <alignment horizontal="left" vertical="top" wrapText="1"/>
    </xf>
    <xf numFmtId="0" fontId="6" fillId="12" borderId="2" xfId="9" applyFont="1" applyFill="1" applyBorder="1" applyAlignment="1">
      <alignment horizontal="left" vertical="top" wrapText="1"/>
    </xf>
    <xf numFmtId="49" fontId="7" fillId="4" borderId="29" xfId="9" applyNumberFormat="1" applyFont="1" applyFill="1" applyBorder="1" applyAlignment="1">
      <alignment horizontal="center" vertical="center" textRotation="89"/>
    </xf>
    <xf numFmtId="49" fontId="7" fillId="4" borderId="1" xfId="9" applyNumberFormat="1" applyFont="1" applyFill="1" applyBorder="1" applyAlignment="1">
      <alignment horizontal="center" vertical="center" textRotation="89"/>
    </xf>
    <xf numFmtId="49" fontId="14" fillId="0" borderId="13" xfId="9" applyNumberFormat="1" applyFont="1" applyBorder="1" applyAlignment="1">
      <alignment horizontal="center" vertical="top" wrapText="1"/>
    </xf>
    <xf numFmtId="49" fontId="14" fillId="0" borderId="24" xfId="9" applyNumberFormat="1" applyFont="1" applyBorder="1" applyAlignment="1">
      <alignment horizontal="center" vertical="top" wrapText="1"/>
    </xf>
    <xf numFmtId="0" fontId="14" fillId="12" borderId="30" xfId="9" applyFont="1" applyFill="1" applyBorder="1" applyAlignment="1">
      <alignment horizontal="center" vertical="center" textRotation="90" wrapText="1"/>
    </xf>
    <xf numFmtId="0" fontId="14" fillId="12" borderId="13" xfId="9" applyFont="1" applyFill="1" applyBorder="1" applyAlignment="1">
      <alignment horizontal="center" vertical="center" textRotation="90" wrapText="1"/>
    </xf>
    <xf numFmtId="0" fontId="14" fillId="12" borderId="24" xfId="9" applyFont="1" applyFill="1" applyBorder="1" applyAlignment="1">
      <alignment horizontal="center" vertical="center" textRotation="90" wrapText="1"/>
    </xf>
    <xf numFmtId="49" fontId="7" fillId="4" borderId="30" xfId="9" applyNumberFormat="1" applyFont="1" applyFill="1" applyBorder="1" applyAlignment="1">
      <alignment horizontal="center" vertical="center" textRotation="90"/>
    </xf>
    <xf numFmtId="49" fontId="7" fillId="4" borderId="13" xfId="9" applyNumberFormat="1" applyFont="1" applyFill="1" applyBorder="1" applyAlignment="1">
      <alignment horizontal="center" vertical="center" textRotation="90"/>
    </xf>
    <xf numFmtId="0" fontId="6" fillId="13" borderId="34" xfId="9" applyFont="1" applyFill="1" applyBorder="1" applyAlignment="1">
      <alignment horizontal="left" vertical="top" wrapText="1"/>
    </xf>
    <xf numFmtId="0" fontId="6" fillId="13" borderId="18" xfId="9" applyFont="1" applyFill="1" applyBorder="1" applyAlignment="1">
      <alignment horizontal="left" vertical="top" wrapText="1"/>
    </xf>
    <xf numFmtId="0" fontId="6" fillId="13" borderId="2" xfId="9" applyFont="1" applyFill="1" applyBorder="1" applyAlignment="1">
      <alignment horizontal="left" vertical="top" wrapText="1"/>
    </xf>
    <xf numFmtId="0" fontId="15" fillId="4" borderId="30" xfId="9" applyFont="1" applyFill="1" applyBorder="1" applyAlignment="1">
      <alignment horizontal="center" vertical="top" wrapText="1"/>
    </xf>
    <xf numFmtId="0" fontId="15" fillId="4" borderId="13" xfId="9" applyFont="1" applyFill="1" applyBorder="1" applyAlignment="1">
      <alignment horizontal="center" vertical="top" wrapText="1"/>
    </xf>
    <xf numFmtId="0" fontId="15" fillId="4" borderId="24" xfId="9" applyFont="1" applyFill="1" applyBorder="1" applyAlignment="1">
      <alignment horizontal="center" vertical="top" wrapText="1"/>
    </xf>
    <xf numFmtId="49" fontId="6" fillId="4" borderId="30" xfId="9" applyNumberFormat="1" applyFont="1" applyFill="1" applyBorder="1" applyAlignment="1">
      <alignment horizontal="center" vertical="top"/>
    </xf>
    <xf numFmtId="49" fontId="6" fillId="4" borderId="13" xfId="9" applyNumberFormat="1" applyFont="1" applyFill="1" applyBorder="1" applyAlignment="1">
      <alignment horizontal="center" vertical="top"/>
    </xf>
    <xf numFmtId="49" fontId="6" fillId="4" borderId="24" xfId="9" applyNumberFormat="1" applyFont="1" applyFill="1" applyBorder="1" applyAlignment="1">
      <alignment horizontal="center" vertical="top"/>
    </xf>
    <xf numFmtId="49" fontId="7" fillId="4" borderId="29" xfId="9" applyNumberFormat="1" applyFont="1" applyFill="1" applyBorder="1" applyAlignment="1">
      <alignment horizontal="center" vertical="center" textRotation="90"/>
    </xf>
    <xf numFmtId="49" fontId="7" fillId="4" borderId="1" xfId="9" applyNumberFormat="1" applyFont="1" applyFill="1" applyBorder="1" applyAlignment="1">
      <alignment horizontal="center" vertical="center" textRotation="90"/>
    </xf>
    <xf numFmtId="49" fontId="14" fillId="13" borderId="30" xfId="9" applyNumberFormat="1" applyFont="1" applyFill="1" applyBorder="1" applyAlignment="1">
      <alignment horizontal="center" vertical="top" wrapText="1"/>
    </xf>
    <xf numFmtId="49" fontId="14" fillId="13" borderId="13" xfId="9" applyNumberFormat="1" applyFont="1" applyFill="1" applyBorder="1" applyAlignment="1">
      <alignment horizontal="center" vertical="top" wrapText="1"/>
    </xf>
    <xf numFmtId="49" fontId="14" fillId="13" borderId="24" xfId="9" applyNumberFormat="1" applyFont="1" applyFill="1" applyBorder="1" applyAlignment="1">
      <alignment horizontal="center" vertical="top" wrapText="1"/>
    </xf>
    <xf numFmtId="49" fontId="6" fillId="0" borderId="30" xfId="9" applyNumberFormat="1" applyFont="1" applyBorder="1" applyAlignment="1">
      <alignment horizontal="center" vertical="top"/>
    </xf>
    <xf numFmtId="49" fontId="6" fillId="0" borderId="13" xfId="9" applyNumberFormat="1" applyFont="1" applyBorder="1" applyAlignment="1">
      <alignment horizontal="center" vertical="top"/>
    </xf>
    <xf numFmtId="49" fontId="6" fillId="0" borderId="24" xfId="9" applyNumberFormat="1" applyFont="1" applyBorder="1" applyAlignment="1">
      <alignment horizontal="center" vertical="top"/>
    </xf>
    <xf numFmtId="49" fontId="14" fillId="9" borderId="30" xfId="9" applyNumberFormat="1" applyFont="1" applyFill="1" applyBorder="1" applyAlignment="1">
      <alignment horizontal="center" vertical="top"/>
    </xf>
    <xf numFmtId="49" fontId="14" fillId="9" borderId="13" xfId="9" applyNumberFormat="1" applyFont="1" applyFill="1" applyBorder="1" applyAlignment="1">
      <alignment horizontal="center" vertical="top"/>
    </xf>
    <xf numFmtId="49" fontId="14" fillId="9" borderId="24" xfId="9" applyNumberFormat="1" applyFont="1" applyFill="1" applyBorder="1" applyAlignment="1">
      <alignment horizontal="center" vertical="top"/>
    </xf>
    <xf numFmtId="49" fontId="14" fillId="9" borderId="8" xfId="9" applyNumberFormat="1" applyFont="1" applyFill="1" applyBorder="1" applyAlignment="1">
      <alignment horizontal="center" vertical="top"/>
    </xf>
    <xf numFmtId="49" fontId="14" fillId="9" borderId="19" xfId="9" applyNumberFormat="1" applyFont="1" applyFill="1" applyBorder="1" applyAlignment="1">
      <alignment horizontal="center" vertical="top"/>
    </xf>
    <xf numFmtId="49" fontId="14" fillId="9" borderId="39" xfId="9" applyNumberFormat="1" applyFont="1" applyFill="1" applyBorder="1" applyAlignment="1">
      <alignment horizontal="center" vertical="top"/>
    </xf>
    <xf numFmtId="49" fontId="14" fillId="14" borderId="29" xfId="9" applyNumberFormat="1" applyFont="1" applyFill="1" applyBorder="1" applyAlignment="1">
      <alignment horizontal="center" vertical="top"/>
    </xf>
    <xf numFmtId="49" fontId="14" fillId="14" borderId="1" xfId="9" applyNumberFormat="1" applyFont="1" applyFill="1" applyBorder="1" applyAlignment="1">
      <alignment horizontal="center" vertical="top"/>
    </xf>
    <xf numFmtId="0" fontId="15" fillId="12" borderId="24" xfId="9" applyFont="1" applyFill="1" applyBorder="1" applyAlignment="1">
      <alignment horizontal="center" vertical="top" wrapText="1"/>
    </xf>
    <xf numFmtId="0" fontId="6" fillId="0" borderId="30" xfId="9" applyFont="1" applyBorder="1" applyAlignment="1">
      <alignment horizontal="left" vertical="top" wrapText="1"/>
    </xf>
    <xf numFmtId="0" fontId="6" fillId="0" borderId="13" xfId="9" applyFont="1" applyBorder="1" applyAlignment="1">
      <alignment horizontal="left" vertical="top" wrapText="1"/>
    </xf>
    <xf numFmtId="0" fontId="6" fillId="0" borderId="24" xfId="9" applyFont="1" applyBorder="1" applyAlignment="1">
      <alignment horizontal="left" vertical="top" wrapText="1"/>
    </xf>
    <xf numFmtId="0" fontId="11" fillId="13" borderId="34" xfId="9" applyFont="1" applyFill="1" applyBorder="1" applyAlignment="1">
      <alignment horizontal="left" vertical="top" wrapText="1"/>
    </xf>
    <xf numFmtId="0" fontId="11" fillId="13" borderId="18" xfId="9" applyFont="1" applyFill="1" applyBorder="1" applyAlignment="1">
      <alignment horizontal="left" vertical="top" wrapText="1"/>
    </xf>
    <xf numFmtId="0" fontId="11" fillId="13" borderId="2" xfId="9" applyFont="1" applyFill="1" applyBorder="1" applyAlignment="1">
      <alignment horizontal="left" vertical="top" wrapText="1"/>
    </xf>
    <xf numFmtId="49" fontId="7" fillId="4" borderId="29" xfId="9" applyNumberFormat="1" applyFont="1" applyFill="1" applyBorder="1" applyAlignment="1">
      <alignment horizontal="center" vertical="center" textRotation="87"/>
    </xf>
    <xf numFmtId="49" fontId="7" fillId="4" borderId="13" xfId="9" applyNumberFormat="1" applyFont="1" applyFill="1" applyBorder="1" applyAlignment="1">
      <alignment horizontal="center" vertical="center" textRotation="87"/>
    </xf>
    <xf numFmtId="49" fontId="7" fillId="4" borderId="1" xfId="9" applyNumberFormat="1" applyFont="1" applyFill="1" applyBorder="1" applyAlignment="1">
      <alignment horizontal="center" vertical="center" textRotation="87"/>
    </xf>
    <xf numFmtId="0" fontId="26" fillId="0" borderId="30" xfId="9" applyFont="1" applyBorder="1" applyAlignment="1">
      <alignment horizontal="center" vertical="top" wrapText="1"/>
    </xf>
    <xf numFmtId="0" fontId="26" fillId="0" borderId="13" xfId="9" applyFont="1" applyBorder="1" applyAlignment="1">
      <alignment horizontal="center" vertical="top" wrapText="1"/>
    </xf>
    <xf numFmtId="0" fontId="26" fillId="0" borderId="24" xfId="9" applyFont="1" applyBorder="1" applyAlignment="1">
      <alignment horizontal="center" vertical="top" wrapText="1"/>
    </xf>
    <xf numFmtId="49" fontId="7" fillId="4" borderId="24" xfId="9" applyNumberFormat="1" applyFont="1" applyFill="1" applyBorder="1" applyAlignment="1">
      <alignment horizontal="center" vertical="center" textRotation="90"/>
    </xf>
    <xf numFmtId="49" fontId="31" fillId="14" borderId="30" xfId="9" applyNumberFormat="1" applyFont="1" applyFill="1" applyBorder="1" applyAlignment="1">
      <alignment horizontal="center" vertical="top"/>
    </xf>
    <xf numFmtId="49" fontId="31" fillId="14" borderId="24" xfId="9" applyNumberFormat="1" applyFont="1" applyFill="1" applyBorder="1" applyAlignment="1">
      <alignment horizontal="center" vertical="top"/>
    </xf>
    <xf numFmtId="49" fontId="20" fillId="14" borderId="30" xfId="9" applyNumberFormat="1" applyFont="1" applyFill="1" applyBorder="1" applyAlignment="1">
      <alignment horizontal="center" vertical="top"/>
    </xf>
    <xf numFmtId="49" fontId="20" fillId="14" borderId="13" xfId="9" applyNumberFormat="1" applyFont="1" applyFill="1" applyBorder="1" applyAlignment="1">
      <alignment horizontal="center" vertical="top"/>
    </xf>
    <xf numFmtId="49" fontId="20" fillId="14" borderId="24" xfId="9" applyNumberFormat="1" applyFont="1" applyFill="1" applyBorder="1" applyAlignment="1">
      <alignment horizontal="center" vertical="top"/>
    </xf>
    <xf numFmtId="49" fontId="14" fillId="13" borderId="34" xfId="9" applyNumberFormat="1" applyFont="1" applyFill="1" applyBorder="1" applyAlignment="1">
      <alignment horizontal="center" vertical="top" wrapText="1"/>
    </xf>
    <xf numFmtId="49" fontId="14" fillId="13" borderId="18" xfId="9" applyNumberFormat="1" applyFont="1" applyFill="1" applyBorder="1" applyAlignment="1">
      <alignment horizontal="center" vertical="top" wrapText="1"/>
    </xf>
    <xf numFmtId="49" fontId="14" fillId="13" borderId="2" xfId="9" applyNumberFormat="1" applyFont="1" applyFill="1" applyBorder="1" applyAlignment="1">
      <alignment horizontal="center" vertical="top" wrapText="1"/>
    </xf>
    <xf numFmtId="0" fontId="6" fillId="5" borderId="30" xfId="12" applyFont="1" applyFill="1" applyBorder="1" applyAlignment="1">
      <alignment horizontal="left" vertical="top" wrapText="1"/>
    </xf>
    <xf numFmtId="0" fontId="6" fillId="5" borderId="13" xfId="12" applyFont="1" applyFill="1" applyBorder="1" applyAlignment="1">
      <alignment horizontal="left" vertical="top" wrapText="1"/>
    </xf>
    <xf numFmtId="0" fontId="6" fillId="5" borderId="24" xfId="12" applyFont="1" applyFill="1" applyBorder="1" applyAlignment="1">
      <alignment horizontal="left" vertical="top" wrapText="1"/>
    </xf>
    <xf numFmtId="0" fontId="20" fillId="10" borderId="12" xfId="9" applyFont="1" applyFill="1" applyBorder="1" applyAlignment="1">
      <alignment horizontal="right" vertical="top" wrapText="1"/>
    </xf>
    <xf numFmtId="0" fontId="20" fillId="10" borderId="11" xfId="9" applyFont="1" applyFill="1" applyBorder="1" applyAlignment="1">
      <alignment horizontal="right" vertical="top" wrapText="1"/>
    </xf>
    <xf numFmtId="0" fontId="20" fillId="10" borderId="10" xfId="9" applyFont="1" applyFill="1" applyBorder="1" applyAlignment="1">
      <alignment horizontal="right" vertical="top" wrapText="1"/>
    </xf>
    <xf numFmtId="0" fontId="6" fillId="13" borderId="34" xfId="0" applyFont="1" applyFill="1" applyBorder="1" applyAlignment="1">
      <alignment horizontal="left" vertical="top" wrapText="1"/>
    </xf>
    <xf numFmtId="0" fontId="6" fillId="13" borderId="18" xfId="0" applyFont="1" applyFill="1" applyBorder="1" applyAlignment="1">
      <alignment horizontal="left" vertical="top" wrapText="1"/>
    </xf>
    <xf numFmtId="0" fontId="6" fillId="13" borderId="2" xfId="0" applyFont="1" applyFill="1" applyBorder="1" applyAlignment="1">
      <alignment horizontal="left" vertical="top" wrapText="1"/>
    </xf>
    <xf numFmtId="0" fontId="6" fillId="13" borderId="23" xfId="0" applyFont="1" applyFill="1" applyBorder="1" applyAlignment="1">
      <alignment horizontal="left" vertical="top" wrapText="1"/>
    </xf>
    <xf numFmtId="0" fontId="6" fillId="13" borderId="0" xfId="0" applyFont="1" applyFill="1" applyAlignment="1">
      <alignment horizontal="left" vertical="top" wrapText="1"/>
    </xf>
    <xf numFmtId="0" fontId="6" fillId="13" borderId="3" xfId="0" applyFont="1" applyFill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49" fontId="35" fillId="13" borderId="30" xfId="9" applyNumberFormat="1" applyFont="1" applyFill="1" applyBorder="1" applyAlignment="1">
      <alignment horizontal="center" vertical="top" wrapText="1"/>
    </xf>
    <xf numFmtId="49" fontId="35" fillId="13" borderId="13" xfId="9" applyNumberFormat="1" applyFont="1" applyFill="1" applyBorder="1" applyAlignment="1">
      <alignment horizontal="center" vertical="top" wrapText="1"/>
    </xf>
    <xf numFmtId="49" fontId="35" fillId="13" borderId="24" xfId="9" applyNumberFormat="1" applyFont="1" applyFill="1" applyBorder="1" applyAlignment="1">
      <alignment horizontal="center" vertical="top" wrapText="1"/>
    </xf>
    <xf numFmtId="0" fontId="15" fillId="4" borderId="35" xfId="9" applyFont="1" applyFill="1" applyBorder="1" applyAlignment="1">
      <alignment horizontal="center" vertical="top" wrapText="1"/>
    </xf>
    <xf numFmtId="0" fontId="15" fillId="4" borderId="19" xfId="9" applyFont="1" applyFill="1" applyBorder="1" applyAlignment="1">
      <alignment horizontal="center" vertical="top" wrapText="1"/>
    </xf>
    <xf numFmtId="0" fontId="15" fillId="4" borderId="4" xfId="9" applyFont="1" applyFill="1" applyBorder="1" applyAlignment="1">
      <alignment horizontal="center" vertical="top" wrapText="1"/>
    </xf>
    <xf numFmtId="0" fontId="18" fillId="13" borderId="30" xfId="0" applyFont="1" applyFill="1" applyBorder="1" applyAlignment="1">
      <alignment horizontal="left" vertical="top" wrapText="1"/>
    </xf>
    <xf numFmtId="0" fontId="18" fillId="13" borderId="13" xfId="0" applyFont="1" applyFill="1" applyBorder="1" applyAlignment="1">
      <alignment horizontal="left" vertical="top" wrapText="1"/>
    </xf>
    <xf numFmtId="0" fontId="18" fillId="13" borderId="24" xfId="0" applyFont="1" applyFill="1" applyBorder="1" applyAlignment="1">
      <alignment horizontal="left" vertical="top" wrapText="1"/>
    </xf>
    <xf numFmtId="0" fontId="20" fillId="8" borderId="3" xfId="9" applyFont="1" applyFill="1" applyBorder="1" applyAlignment="1">
      <alignment horizontal="right" vertical="top" wrapText="1"/>
    </xf>
    <xf numFmtId="0" fontId="20" fillId="8" borderId="2" xfId="9" applyFont="1" applyFill="1" applyBorder="1" applyAlignment="1">
      <alignment horizontal="right" vertical="top" wrapText="1"/>
    </xf>
    <xf numFmtId="0" fontId="14" fillId="0" borderId="30" xfId="9" applyFont="1" applyBorder="1" applyAlignment="1">
      <alignment horizontal="center" vertical="top" wrapText="1"/>
    </xf>
    <xf numFmtId="0" fontId="14" fillId="0" borderId="13" xfId="9" applyFont="1" applyBorder="1" applyAlignment="1">
      <alignment horizontal="center" vertical="top" wrapText="1"/>
    </xf>
    <xf numFmtId="0" fontId="14" fillId="0" borderId="24" xfId="9" applyFont="1" applyBorder="1" applyAlignment="1">
      <alignment horizontal="center" vertical="top" wrapText="1"/>
    </xf>
    <xf numFmtId="0" fontId="12" fillId="12" borderId="18" xfId="9" applyFont="1" applyFill="1" applyBorder="1" applyAlignment="1">
      <alignment horizontal="left" vertical="top" wrapText="1"/>
    </xf>
    <xf numFmtId="0" fontId="11" fillId="12" borderId="18" xfId="9" applyFont="1" applyFill="1" applyBorder="1" applyAlignment="1">
      <alignment horizontal="left" vertical="top" wrapText="1"/>
    </xf>
    <xf numFmtId="0" fontId="11" fillId="12" borderId="2" xfId="9" applyFont="1" applyFill="1" applyBorder="1" applyAlignment="1">
      <alignment horizontal="left" vertical="top" wrapText="1"/>
    </xf>
    <xf numFmtId="0" fontId="6" fillId="13" borderId="30" xfId="9" applyFont="1" applyFill="1" applyBorder="1" applyAlignment="1">
      <alignment horizontal="left" vertical="top" wrapText="1"/>
    </xf>
    <xf numFmtId="0" fontId="6" fillId="13" borderId="13" xfId="9" applyFont="1" applyFill="1" applyBorder="1" applyAlignment="1">
      <alignment horizontal="left" vertical="top" wrapText="1"/>
    </xf>
    <xf numFmtId="0" fontId="6" fillId="13" borderId="24" xfId="9" applyFont="1" applyFill="1" applyBorder="1" applyAlignment="1">
      <alignment horizontal="left" vertical="top" wrapText="1"/>
    </xf>
    <xf numFmtId="49" fontId="14" fillId="0" borderId="30" xfId="9" applyNumberFormat="1" applyFont="1" applyBorder="1" applyAlignment="1">
      <alignment horizontal="center" vertical="top" wrapText="1"/>
    </xf>
    <xf numFmtId="49" fontId="14" fillId="8" borderId="30" xfId="9" applyNumberFormat="1" applyFont="1" applyFill="1" applyBorder="1" applyAlignment="1">
      <alignment horizontal="center" vertical="top"/>
    </xf>
    <xf numFmtId="49" fontId="14" fillId="8" borderId="13" xfId="9" applyNumberFormat="1" applyFont="1" applyFill="1" applyBorder="1" applyAlignment="1">
      <alignment horizontal="center" vertical="top"/>
    </xf>
    <xf numFmtId="49" fontId="14" fillId="8" borderId="24" xfId="9" applyNumberFormat="1" applyFont="1" applyFill="1" applyBorder="1" applyAlignment="1">
      <alignment horizontal="center" vertical="top"/>
    </xf>
    <xf numFmtId="0" fontId="14" fillId="4" borderId="35" xfId="9" applyFont="1" applyFill="1" applyBorder="1" applyAlignment="1">
      <alignment horizontal="center" vertical="top"/>
    </xf>
    <xf numFmtId="0" fontId="14" fillId="4" borderId="23" xfId="9" applyFont="1" applyFill="1" applyBorder="1" applyAlignment="1">
      <alignment horizontal="center" vertical="top"/>
    </xf>
    <xf numFmtId="0" fontId="14" fillId="4" borderId="34" xfId="9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horizontal="left" vertical="top" wrapText="1"/>
    </xf>
    <xf numFmtId="49" fontId="6" fillId="0" borderId="13" xfId="9" applyNumberFormat="1" applyFont="1" applyBorder="1" applyAlignment="1">
      <alignment horizontal="left" vertical="top" wrapText="1"/>
    </xf>
    <xf numFmtId="49" fontId="6" fillId="0" borderId="24" xfId="9" applyNumberFormat="1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6" fillId="4" borderId="35" xfId="9" applyNumberFormat="1" applyFont="1" applyFill="1" applyBorder="1" applyAlignment="1">
      <alignment horizontal="center" vertical="top"/>
    </xf>
    <xf numFmtId="49" fontId="6" fillId="4" borderId="19" xfId="9" applyNumberFormat="1" applyFont="1" applyFill="1" applyBorder="1" applyAlignment="1">
      <alignment horizontal="center" vertical="top"/>
    </xf>
    <xf numFmtId="49" fontId="6" fillId="4" borderId="4" xfId="9" applyNumberFormat="1" applyFont="1" applyFill="1" applyBorder="1" applyAlignment="1">
      <alignment horizontal="center" vertical="top"/>
    </xf>
    <xf numFmtId="0" fontId="6" fillId="13" borderId="35" xfId="12" applyFont="1" applyFill="1" applyBorder="1" applyAlignment="1">
      <alignment horizontal="left" vertical="top" wrapText="1"/>
    </xf>
    <xf numFmtId="0" fontId="6" fillId="13" borderId="19" xfId="12" applyFont="1" applyFill="1" applyBorder="1" applyAlignment="1">
      <alignment horizontal="left" vertical="top" wrapText="1"/>
    </xf>
    <xf numFmtId="0" fontId="6" fillId="13" borderId="4" xfId="12" applyFont="1" applyFill="1" applyBorder="1" applyAlignment="1">
      <alignment horizontal="left" vertical="top" wrapText="1"/>
    </xf>
    <xf numFmtId="0" fontId="14" fillId="8" borderId="11" xfId="9" applyFont="1" applyFill="1" applyBorder="1" applyAlignment="1">
      <alignment horizontal="right" vertical="top" wrapText="1"/>
    </xf>
    <xf numFmtId="0" fontId="14" fillId="8" borderId="10" xfId="9" applyFont="1" applyFill="1" applyBorder="1" applyAlignment="1">
      <alignment horizontal="right" vertical="top" wrapText="1"/>
    </xf>
    <xf numFmtId="0" fontId="14" fillId="10" borderId="3" xfId="9" applyFont="1" applyFill="1" applyBorder="1" applyAlignment="1">
      <alignment horizontal="right" vertical="top" wrapText="1"/>
    </xf>
    <xf numFmtId="0" fontId="14" fillId="10" borderId="2" xfId="9" applyFont="1" applyFill="1" applyBorder="1" applyAlignment="1">
      <alignment horizontal="right" vertical="top" wrapText="1"/>
    </xf>
    <xf numFmtId="0" fontId="14" fillId="10" borderId="12" xfId="9" applyFont="1" applyFill="1" applyBorder="1" applyAlignment="1">
      <alignment horizontal="left"/>
    </xf>
    <xf numFmtId="0" fontId="14" fillId="10" borderId="11" xfId="9" applyFont="1" applyFill="1" applyBorder="1" applyAlignment="1">
      <alignment horizontal="left"/>
    </xf>
    <xf numFmtId="0" fontId="14" fillId="10" borderId="10" xfId="9" applyFont="1" applyFill="1" applyBorder="1" applyAlignment="1">
      <alignment horizontal="left"/>
    </xf>
    <xf numFmtId="0" fontId="6" fillId="5" borderId="30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24" xfId="0" applyFont="1" applyFill="1" applyBorder="1" applyAlignment="1">
      <alignment horizontal="left" vertical="top" wrapText="1"/>
    </xf>
    <xf numFmtId="49" fontId="10" fillId="13" borderId="30" xfId="9" applyNumberFormat="1" applyFont="1" applyFill="1" applyBorder="1" applyAlignment="1">
      <alignment horizontal="center" vertical="top"/>
    </xf>
    <xf numFmtId="49" fontId="10" fillId="13" borderId="13" xfId="9" applyNumberFormat="1" applyFont="1" applyFill="1" applyBorder="1" applyAlignment="1">
      <alignment horizontal="center" vertical="top"/>
    </xf>
    <xf numFmtId="49" fontId="10" fillId="13" borderId="24" xfId="9" applyNumberFormat="1" applyFont="1" applyFill="1" applyBorder="1" applyAlignment="1">
      <alignment horizontal="center" vertical="top"/>
    </xf>
    <xf numFmtId="0" fontId="14" fillId="8" borderId="12" xfId="9" applyFont="1" applyFill="1" applyBorder="1" applyAlignment="1">
      <alignment horizontal="right" vertical="top" wrapText="1"/>
    </xf>
    <xf numFmtId="49" fontId="14" fillId="0" borderId="12" xfId="9" applyNumberFormat="1" applyFont="1" applyBorder="1" applyAlignment="1">
      <alignment horizontal="center" vertical="top" wrapText="1"/>
    </xf>
    <xf numFmtId="49" fontId="14" fillId="0" borderId="11" xfId="9" applyNumberFormat="1" applyFont="1" applyBorder="1" applyAlignment="1">
      <alignment horizontal="center" vertical="top" wrapText="1"/>
    </xf>
    <xf numFmtId="49" fontId="14" fillId="0" borderId="10" xfId="9" applyNumberFormat="1" applyFont="1" applyBorder="1" applyAlignment="1">
      <alignment horizontal="center" vertical="top" wrapText="1"/>
    </xf>
    <xf numFmtId="49" fontId="14" fillId="8" borderId="11" xfId="9" applyNumberFormat="1" applyFont="1" applyFill="1" applyBorder="1" applyAlignment="1">
      <alignment horizontal="left" vertical="top" wrapText="1"/>
    </xf>
    <xf numFmtId="49" fontId="14" fillId="8" borderId="10" xfId="9" applyNumberFormat="1" applyFont="1" applyFill="1" applyBorder="1" applyAlignment="1">
      <alignment horizontal="left" vertical="top" wrapText="1"/>
    </xf>
    <xf numFmtId="49" fontId="7" fillId="4" borderId="31" xfId="9" applyNumberFormat="1" applyFont="1" applyFill="1" applyBorder="1" applyAlignment="1">
      <alignment horizontal="center" vertical="center" textRotation="90"/>
    </xf>
    <xf numFmtId="0" fontId="14" fillId="12" borderId="34" xfId="9" applyFont="1" applyFill="1" applyBorder="1" applyAlignment="1">
      <alignment horizontal="left" vertical="top" wrapText="1"/>
    </xf>
    <xf numFmtId="0" fontId="14" fillId="12" borderId="18" xfId="9" applyFont="1" applyFill="1" applyBorder="1" applyAlignment="1">
      <alignment horizontal="left" vertical="top" wrapText="1"/>
    </xf>
    <xf numFmtId="49" fontId="6" fillId="0" borderId="35" xfId="9" applyNumberFormat="1" applyFont="1" applyBorder="1" applyAlignment="1">
      <alignment horizontal="left" vertical="top" wrapText="1"/>
    </xf>
    <xf numFmtId="49" fontId="6" fillId="0" borderId="19" xfId="9" applyNumberFormat="1" applyFont="1" applyBorder="1" applyAlignment="1">
      <alignment horizontal="left" vertical="top" wrapText="1"/>
    </xf>
    <xf numFmtId="49" fontId="6" fillId="4" borderId="30" xfId="9" applyNumberFormat="1" applyFont="1" applyFill="1" applyBorder="1" applyAlignment="1">
      <alignment horizontal="left" vertical="top"/>
    </xf>
    <xf numFmtId="49" fontId="6" fillId="4" borderId="13" xfId="9" applyNumberFormat="1" applyFont="1" applyFill="1" applyBorder="1" applyAlignment="1">
      <alignment horizontal="left" vertical="top"/>
    </xf>
    <xf numFmtId="49" fontId="6" fillId="4" borderId="24" xfId="9" applyNumberFormat="1" applyFont="1" applyFill="1" applyBorder="1" applyAlignment="1">
      <alignment horizontal="left" vertical="top"/>
    </xf>
    <xf numFmtId="0" fontId="14" fillId="12" borderId="30" xfId="9" applyFont="1" applyFill="1" applyBorder="1" applyAlignment="1">
      <alignment horizontal="left" vertical="center" textRotation="90" wrapText="1"/>
    </xf>
    <xf numFmtId="0" fontId="14" fillId="12" borderId="13" xfId="9" applyFont="1" applyFill="1" applyBorder="1" applyAlignment="1">
      <alignment horizontal="left" vertical="center" textRotation="90" wrapText="1"/>
    </xf>
    <xf numFmtId="0" fontId="14" fillId="12" borderId="24" xfId="9" applyFont="1" applyFill="1" applyBorder="1" applyAlignment="1">
      <alignment horizontal="left" vertical="center" textRotation="90" wrapText="1"/>
    </xf>
    <xf numFmtId="49" fontId="14" fillId="8" borderId="3" xfId="9" applyNumberFormat="1" applyFont="1" applyFill="1" applyBorder="1" applyAlignment="1">
      <alignment horizontal="left" vertical="top" wrapText="1"/>
    </xf>
    <xf numFmtId="49" fontId="14" fillId="8" borderId="2" xfId="9" applyNumberFormat="1" applyFont="1" applyFill="1" applyBorder="1" applyAlignment="1">
      <alignment horizontal="left" vertical="top" wrapText="1"/>
    </xf>
    <xf numFmtId="0" fontId="6" fillId="13" borderId="30" xfId="12" applyFont="1" applyFill="1" applyBorder="1" applyAlignment="1">
      <alignment horizontal="left" vertical="top" wrapText="1"/>
    </xf>
    <xf numFmtId="0" fontId="6" fillId="13" borderId="13" xfId="12" applyFont="1" applyFill="1" applyBorder="1" applyAlignment="1">
      <alignment horizontal="left" vertical="top" wrapText="1"/>
    </xf>
    <xf numFmtId="0" fontId="6" fillId="13" borderId="24" xfId="12" applyFont="1" applyFill="1" applyBorder="1" applyAlignment="1">
      <alignment horizontal="left" vertical="top" wrapText="1"/>
    </xf>
    <xf numFmtId="0" fontId="14" fillId="10" borderId="12" xfId="9" applyFont="1" applyFill="1" applyBorder="1" applyAlignment="1">
      <alignment horizontal="right" vertical="top" wrapText="1"/>
    </xf>
    <xf numFmtId="0" fontId="14" fillId="10" borderId="11" xfId="9" applyFont="1" applyFill="1" applyBorder="1" applyAlignment="1">
      <alignment horizontal="right" vertical="top" wrapText="1"/>
    </xf>
    <xf numFmtId="0" fontId="14" fillId="17" borderId="3" xfId="9" applyFont="1" applyFill="1" applyBorder="1" applyAlignment="1">
      <alignment horizontal="right" vertical="top" wrapText="1"/>
    </xf>
    <xf numFmtId="0" fontId="14" fillId="17" borderId="2" xfId="9" applyFont="1" applyFill="1" applyBorder="1" applyAlignment="1">
      <alignment horizontal="right" vertical="top" wrapText="1"/>
    </xf>
    <xf numFmtId="0" fontId="14" fillId="5" borderId="12" xfId="9" applyFont="1" applyFill="1" applyBorder="1" applyAlignment="1">
      <alignment horizontal="right" vertical="top" wrapText="1"/>
    </xf>
    <xf numFmtId="0" fontId="14" fillId="5" borderId="11" xfId="9" applyFont="1" applyFill="1" applyBorder="1" applyAlignment="1">
      <alignment horizontal="right" vertical="top" wrapText="1"/>
    </xf>
    <xf numFmtId="0" fontId="14" fillId="5" borderId="10" xfId="9" applyFont="1" applyFill="1" applyBorder="1" applyAlignment="1">
      <alignment horizontal="right" vertical="top" wrapText="1"/>
    </xf>
    <xf numFmtId="0" fontId="6" fillId="0" borderId="17" xfId="10" applyFont="1" applyBorder="1" applyAlignment="1">
      <alignment horizontal="left" vertical="top" wrapText="1"/>
    </xf>
    <xf numFmtId="0" fontId="6" fillId="0" borderId="16" xfId="10" applyFont="1" applyBorder="1" applyAlignment="1">
      <alignment horizontal="left" vertical="top" wrapText="1"/>
    </xf>
    <xf numFmtId="0" fontId="6" fillId="0" borderId="15" xfId="10" applyFont="1" applyBorder="1" applyAlignment="1">
      <alignment horizontal="left" vertical="top" wrapText="1"/>
    </xf>
    <xf numFmtId="0" fontId="15" fillId="0" borderId="16" xfId="10" applyFont="1" applyBorder="1" applyAlignment="1">
      <alignment horizontal="left" vertical="top" wrapText="1"/>
    </xf>
    <xf numFmtId="0" fontId="15" fillId="0" borderId="15" xfId="10" applyFont="1" applyBorder="1" applyAlignment="1">
      <alignment horizontal="left" vertical="top" wrapText="1"/>
    </xf>
    <xf numFmtId="0" fontId="14" fillId="5" borderId="8" xfId="10" applyFont="1" applyFill="1" applyBorder="1" applyAlignment="1">
      <alignment horizontal="left" vertical="top"/>
    </xf>
    <xf numFmtId="0" fontId="14" fillId="5" borderId="7" xfId="10" applyFont="1" applyFill="1" applyBorder="1" applyAlignment="1">
      <alignment horizontal="left" vertical="top"/>
    </xf>
    <xf numFmtId="0" fontId="14" fillId="5" borderId="6" xfId="10" applyFont="1" applyFill="1" applyBorder="1" applyAlignment="1">
      <alignment horizontal="left" vertical="top"/>
    </xf>
    <xf numFmtId="49" fontId="6" fillId="13" borderId="23" xfId="9" applyNumberFormat="1" applyFont="1" applyFill="1" applyBorder="1" applyAlignment="1">
      <alignment horizontal="center" vertical="top" wrapText="1"/>
    </xf>
    <xf numFmtId="49" fontId="6" fillId="13" borderId="0" xfId="9" applyNumberFormat="1" applyFont="1" applyFill="1" applyAlignment="1">
      <alignment horizontal="center" vertical="top" wrapText="1"/>
    </xf>
    <xf numFmtId="49" fontId="6" fillId="13" borderId="3" xfId="9" applyNumberFormat="1" applyFont="1" applyFill="1" applyBorder="1" applyAlignment="1">
      <alignment horizontal="center" vertical="top" wrapText="1"/>
    </xf>
    <xf numFmtId="49" fontId="6" fillId="13" borderId="30" xfId="9" applyNumberFormat="1" applyFont="1" applyFill="1" applyBorder="1" applyAlignment="1">
      <alignment horizontal="center" vertical="top" wrapText="1"/>
    </xf>
    <xf numFmtId="49" fontId="6" fillId="13" borderId="13" xfId="9" applyNumberFormat="1" applyFont="1" applyFill="1" applyBorder="1" applyAlignment="1">
      <alignment horizontal="center" vertical="top" wrapText="1"/>
    </xf>
    <xf numFmtId="49" fontId="6" fillId="13" borderId="24" xfId="9" applyNumberFormat="1" applyFont="1" applyFill="1" applyBorder="1" applyAlignment="1">
      <alignment horizontal="center" vertical="top" wrapText="1"/>
    </xf>
    <xf numFmtId="0" fontId="14" fillId="0" borderId="12" xfId="9" applyFont="1" applyBorder="1" applyAlignment="1">
      <alignment horizontal="center" vertical="top"/>
    </xf>
    <xf numFmtId="0" fontId="14" fillId="0" borderId="11" xfId="9" applyFont="1" applyBorder="1" applyAlignment="1">
      <alignment horizontal="center" vertical="top"/>
    </xf>
    <xf numFmtId="0" fontId="18" fillId="13" borderId="30" xfId="9" applyFont="1" applyFill="1" applyBorder="1" applyAlignment="1">
      <alignment horizontal="left" vertical="top" wrapText="1"/>
    </xf>
    <xf numFmtId="0" fontId="18" fillId="13" borderId="13" xfId="9" applyFont="1" applyFill="1" applyBorder="1" applyAlignment="1">
      <alignment horizontal="left" vertical="top" wrapText="1"/>
    </xf>
    <xf numFmtId="0" fontId="18" fillId="13" borderId="24" xfId="9" applyFont="1" applyFill="1" applyBorder="1" applyAlignment="1">
      <alignment horizontal="left" vertical="top" wrapText="1"/>
    </xf>
    <xf numFmtId="49" fontId="19" fillId="4" borderId="30" xfId="9" applyNumberFormat="1" applyFont="1" applyFill="1" applyBorder="1" applyAlignment="1">
      <alignment horizontal="center" vertical="top"/>
    </xf>
    <xf numFmtId="49" fontId="19" fillId="4" borderId="13" xfId="9" applyNumberFormat="1" applyFont="1" applyFill="1" applyBorder="1" applyAlignment="1">
      <alignment horizontal="center" vertical="top"/>
    </xf>
    <xf numFmtId="49" fontId="19" fillId="4" borderId="24" xfId="9" applyNumberFormat="1" applyFont="1" applyFill="1" applyBorder="1" applyAlignment="1">
      <alignment horizontal="center" vertical="top"/>
    </xf>
    <xf numFmtId="0" fontId="12" fillId="12" borderId="35" xfId="9" applyFont="1" applyFill="1" applyBorder="1" applyAlignment="1">
      <alignment horizontal="center" vertical="center" textRotation="90" wrapText="1"/>
    </xf>
    <xf numFmtId="0" fontId="12" fillId="12" borderId="19" xfId="9" applyFont="1" applyFill="1" applyBorder="1" applyAlignment="1">
      <alignment horizontal="center" vertical="center" textRotation="90" wrapText="1"/>
    </xf>
    <xf numFmtId="0" fontId="12" fillId="12" borderId="4" xfId="9" applyFont="1" applyFill="1" applyBorder="1" applyAlignment="1">
      <alignment horizontal="center" vertical="center" textRotation="90" wrapText="1"/>
    </xf>
    <xf numFmtId="49" fontId="6" fillId="4" borderId="30" xfId="12" applyNumberFormat="1" applyFont="1" applyFill="1" applyBorder="1" applyAlignment="1">
      <alignment horizontal="center" vertical="top"/>
    </xf>
    <xf numFmtId="49" fontId="6" fillId="4" borderId="13" xfId="12" applyNumberFormat="1" applyFont="1" applyFill="1" applyBorder="1" applyAlignment="1">
      <alignment horizontal="center" vertical="top"/>
    </xf>
    <xf numFmtId="49" fontId="6" fillId="4" borderId="24" xfId="12" applyNumberFormat="1" applyFont="1" applyFill="1" applyBorder="1" applyAlignment="1">
      <alignment horizontal="center" vertical="top"/>
    </xf>
    <xf numFmtId="0" fontId="14" fillId="13" borderId="30" xfId="9" applyFont="1" applyFill="1" applyBorder="1" applyAlignment="1">
      <alignment horizontal="center" vertical="top" wrapText="1"/>
    </xf>
    <xf numFmtId="0" fontId="14" fillId="13" borderId="13" xfId="9" applyFont="1" applyFill="1" applyBorder="1" applyAlignment="1">
      <alignment horizontal="center" vertical="top" wrapText="1"/>
    </xf>
    <xf numFmtId="0" fontId="14" fillId="13" borderId="24" xfId="9" applyFont="1" applyFill="1" applyBorder="1" applyAlignment="1">
      <alignment horizontal="center" vertical="top" wrapText="1"/>
    </xf>
    <xf numFmtId="49" fontId="16" fillId="4" borderId="30" xfId="9" applyNumberFormat="1" applyFont="1" applyFill="1" applyBorder="1" applyAlignment="1">
      <alignment horizontal="center" vertical="top"/>
    </xf>
    <xf numFmtId="49" fontId="16" fillId="4" borderId="13" xfId="9" applyNumberFormat="1" applyFont="1" applyFill="1" applyBorder="1" applyAlignment="1">
      <alignment horizontal="center" vertical="top"/>
    </xf>
    <xf numFmtId="49" fontId="16" fillId="4" borderId="24" xfId="9" applyNumberFormat="1" applyFont="1" applyFill="1" applyBorder="1" applyAlignment="1">
      <alignment horizontal="center" vertical="top"/>
    </xf>
    <xf numFmtId="49" fontId="7" fillId="0" borderId="30" xfId="9" applyNumberFormat="1" applyFont="1" applyBorder="1" applyAlignment="1">
      <alignment horizontal="center" vertical="center" textRotation="90"/>
    </xf>
    <xf numFmtId="49" fontId="7" fillId="0" borderId="13" xfId="9" applyNumberFormat="1" applyFont="1" applyBorder="1" applyAlignment="1">
      <alignment horizontal="center" vertical="center" textRotation="90"/>
    </xf>
    <xf numFmtId="49" fontId="7" fillId="0" borderId="24" xfId="9" applyNumberFormat="1" applyFont="1" applyBorder="1" applyAlignment="1">
      <alignment horizontal="center" vertical="center" textRotation="90"/>
    </xf>
    <xf numFmtId="0" fontId="6" fillId="13" borderId="23" xfId="12" applyFont="1" applyFill="1" applyBorder="1" applyAlignment="1">
      <alignment horizontal="left" vertical="top" wrapText="1"/>
    </xf>
    <xf numFmtId="0" fontId="6" fillId="13" borderId="0" xfId="12" applyFont="1" applyFill="1" applyAlignment="1">
      <alignment horizontal="left" vertical="top" wrapText="1"/>
    </xf>
    <xf numFmtId="0" fontId="6" fillId="13" borderId="3" xfId="12" applyFont="1" applyFill="1" applyBorder="1" applyAlignment="1">
      <alignment horizontal="left" vertical="top" wrapText="1"/>
    </xf>
    <xf numFmtId="0" fontId="6" fillId="4" borderId="38" xfId="12" applyFont="1" applyFill="1" applyBorder="1" applyAlignment="1">
      <alignment horizontal="left" vertical="top" wrapText="1"/>
    </xf>
    <xf numFmtId="0" fontId="6" fillId="4" borderId="28" xfId="12" applyFont="1" applyFill="1" applyBorder="1" applyAlignment="1">
      <alignment horizontal="left" vertical="top" wrapText="1"/>
    </xf>
    <xf numFmtId="0" fontId="31" fillId="8" borderId="3" xfId="9" applyFont="1" applyFill="1" applyBorder="1" applyAlignment="1">
      <alignment horizontal="right" vertical="top" wrapText="1"/>
    </xf>
    <xf numFmtId="0" fontId="31" fillId="8" borderId="2" xfId="9" applyFont="1" applyFill="1" applyBorder="1" applyAlignment="1">
      <alignment horizontal="righ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49" fontId="7" fillId="4" borderId="30" xfId="9" applyNumberFormat="1" applyFont="1" applyFill="1" applyBorder="1" applyAlignment="1">
      <alignment horizontal="center" vertical="top"/>
    </xf>
    <xf numFmtId="49" fontId="7" fillId="4" borderId="13" xfId="9" applyNumberFormat="1" applyFont="1" applyFill="1" applyBorder="1" applyAlignment="1">
      <alignment horizontal="center" vertical="top"/>
    </xf>
    <xf numFmtId="49" fontId="7" fillId="4" borderId="24" xfId="9" applyNumberFormat="1" applyFont="1" applyFill="1" applyBorder="1" applyAlignment="1">
      <alignment horizontal="center" vertical="top"/>
    </xf>
    <xf numFmtId="0" fontId="10" fillId="8" borderId="3" xfId="9" applyFont="1" applyFill="1" applyBorder="1" applyAlignment="1">
      <alignment horizontal="right" vertical="top" wrapText="1"/>
    </xf>
    <xf numFmtId="0" fontId="10" fillId="8" borderId="2" xfId="9" applyFont="1" applyFill="1" applyBorder="1" applyAlignment="1">
      <alignment horizontal="right" vertical="top" wrapText="1"/>
    </xf>
    <xf numFmtId="49" fontId="19" fillId="4" borderId="13" xfId="9" applyNumberFormat="1" applyFont="1" applyFill="1" applyBorder="1" applyAlignment="1">
      <alignment horizontal="center" vertical="center" textRotation="90"/>
    </xf>
    <xf numFmtId="49" fontId="19" fillId="4" borderId="24" xfId="9" applyNumberFormat="1" applyFont="1" applyFill="1" applyBorder="1" applyAlignment="1">
      <alignment horizontal="center" vertical="center" textRotation="90"/>
    </xf>
    <xf numFmtId="49" fontId="57" fillId="0" borderId="30" xfId="9" applyNumberFormat="1" applyFont="1" applyBorder="1" applyAlignment="1">
      <alignment horizontal="center" vertical="center" textRotation="90"/>
    </xf>
    <xf numFmtId="49" fontId="18" fillId="0" borderId="13" xfId="9" applyNumberFormat="1" applyFont="1" applyBorder="1" applyAlignment="1">
      <alignment horizontal="left" vertical="top" wrapText="1"/>
    </xf>
    <xf numFmtId="0" fontId="6" fillId="5" borderId="30" xfId="9" applyFont="1" applyFill="1" applyBorder="1" applyAlignment="1">
      <alignment horizontal="left" vertical="top" wrapText="1"/>
    </xf>
    <xf numFmtId="0" fontId="6" fillId="5" borderId="13" xfId="9" applyFont="1" applyFill="1" applyBorder="1" applyAlignment="1">
      <alignment horizontal="left" vertical="top" wrapText="1"/>
    </xf>
    <xf numFmtId="0" fontId="6" fillId="5" borderId="24" xfId="9" applyFont="1" applyFill="1" applyBorder="1" applyAlignment="1">
      <alignment horizontal="left" vertical="top" wrapText="1"/>
    </xf>
    <xf numFmtId="49" fontId="19" fillId="4" borderId="29" xfId="9" applyNumberFormat="1" applyFont="1" applyFill="1" applyBorder="1" applyAlignment="1">
      <alignment horizontal="center" vertical="center" textRotation="90"/>
    </xf>
    <xf numFmtId="49" fontId="19" fillId="4" borderId="1" xfId="9" applyNumberFormat="1" applyFont="1" applyFill="1" applyBorder="1" applyAlignment="1">
      <alignment horizontal="center" vertical="center" textRotation="90"/>
    </xf>
    <xf numFmtId="49" fontId="10" fillId="0" borderId="0" xfId="10" applyNumberFormat="1" applyFont="1" applyAlignment="1">
      <alignment horizontal="center" vertical="top" wrapText="1"/>
    </xf>
    <xf numFmtId="0" fontId="10" fillId="0" borderId="11" xfId="10" applyFont="1" applyBorder="1" applyAlignment="1">
      <alignment horizontal="center" vertical="center" wrapText="1"/>
    </xf>
    <xf numFmtId="0" fontId="6" fillId="0" borderId="22" xfId="10" applyFont="1" applyBorder="1" applyAlignment="1">
      <alignment horizontal="left" vertical="top" wrapText="1"/>
    </xf>
    <xf numFmtId="0" fontId="6" fillId="0" borderId="21" xfId="10" applyFont="1" applyBorder="1" applyAlignment="1">
      <alignment horizontal="left" vertical="top" wrapText="1"/>
    </xf>
    <xf numFmtId="0" fontId="15" fillId="0" borderId="21" xfId="10" applyFont="1" applyBorder="1" applyAlignment="1">
      <alignment horizontal="left" vertical="top" wrapText="1"/>
    </xf>
    <xf numFmtId="0" fontId="15" fillId="0" borderId="20" xfId="10" applyFont="1" applyBorder="1" applyAlignment="1">
      <alignment horizontal="left" vertical="top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6" fillId="0" borderId="17" xfId="11" applyFont="1" applyBorder="1" applyAlignment="1">
      <alignment horizontal="left" vertical="top" wrapText="1"/>
    </xf>
    <xf numFmtId="0" fontId="6" fillId="0" borderId="16" xfId="11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2" fillId="12" borderId="35" xfId="9" applyFont="1" applyFill="1" applyBorder="1" applyAlignment="1">
      <alignment horizontal="center" vertical="top" wrapText="1"/>
    </xf>
    <xf numFmtId="0" fontId="11" fillId="12" borderId="23" xfId="9" applyFont="1" applyFill="1" applyBorder="1" applyAlignment="1">
      <alignment horizontal="center" vertical="top" wrapText="1"/>
    </xf>
    <xf numFmtId="0" fontId="11" fillId="12" borderId="34" xfId="9" applyFont="1" applyFill="1" applyBorder="1" applyAlignment="1">
      <alignment horizontal="center" vertical="top" wrapText="1"/>
    </xf>
    <xf numFmtId="0" fontId="12" fillId="12" borderId="19" xfId="9" applyFont="1" applyFill="1" applyBorder="1" applyAlignment="1">
      <alignment horizontal="center" vertical="top" wrapText="1"/>
    </xf>
    <xf numFmtId="0" fontId="11" fillId="12" borderId="0" xfId="9" applyFont="1" applyFill="1" applyAlignment="1">
      <alignment horizontal="center" vertical="top" wrapText="1"/>
    </xf>
    <xf numFmtId="0" fontId="11" fillId="12" borderId="18" xfId="9" applyFont="1" applyFill="1" applyBorder="1" applyAlignment="1">
      <alignment horizontal="center" vertical="top" wrapText="1"/>
    </xf>
    <xf numFmtId="0" fontId="11" fillId="12" borderId="19" xfId="9" applyFont="1" applyFill="1" applyBorder="1" applyAlignment="1">
      <alignment horizontal="center" vertical="top" wrapText="1"/>
    </xf>
    <xf numFmtId="0" fontId="11" fillId="12" borderId="4" xfId="9" applyFont="1" applyFill="1" applyBorder="1" applyAlignment="1">
      <alignment horizontal="center" vertical="top" wrapText="1"/>
    </xf>
    <xf numFmtId="0" fontId="11" fillId="12" borderId="3" xfId="9" applyFont="1" applyFill="1" applyBorder="1" applyAlignment="1">
      <alignment horizontal="center" vertical="top" wrapText="1"/>
    </xf>
    <xf numFmtId="0" fontId="11" fillId="12" borderId="2" xfId="9" applyFont="1" applyFill="1" applyBorder="1" applyAlignment="1">
      <alignment horizontal="center" vertical="top" wrapText="1"/>
    </xf>
    <xf numFmtId="0" fontId="14" fillId="10" borderId="10" xfId="9" applyFont="1" applyFill="1" applyBorder="1" applyAlignment="1">
      <alignment horizontal="right" vertical="top" wrapText="1"/>
    </xf>
    <xf numFmtId="49" fontId="19" fillId="4" borderId="30" xfId="9" applyNumberFormat="1" applyFont="1" applyFill="1" applyBorder="1" applyAlignment="1">
      <alignment horizontal="center" vertical="center" textRotation="90"/>
    </xf>
    <xf numFmtId="49" fontId="50" fillId="4" borderId="30" xfId="9" applyNumberFormat="1" applyFont="1" applyFill="1" applyBorder="1" applyAlignment="1">
      <alignment horizontal="center" vertical="top"/>
    </xf>
    <xf numFmtId="49" fontId="50" fillId="4" borderId="13" xfId="9" applyNumberFormat="1" applyFont="1" applyFill="1" applyBorder="1" applyAlignment="1">
      <alignment horizontal="center" vertical="top"/>
    </xf>
    <xf numFmtId="0" fontId="49" fillId="12" borderId="35" xfId="9" applyFont="1" applyFill="1" applyBorder="1" applyAlignment="1">
      <alignment horizontal="center" vertical="top" wrapText="1"/>
    </xf>
    <xf numFmtId="0" fontId="49" fillId="12" borderId="23" xfId="9" applyFont="1" applyFill="1" applyBorder="1" applyAlignment="1">
      <alignment horizontal="center" vertical="top" wrapText="1"/>
    </xf>
    <xf numFmtId="0" fontId="49" fillId="12" borderId="34" xfId="9" applyFont="1" applyFill="1" applyBorder="1" applyAlignment="1">
      <alignment horizontal="center" vertical="top" wrapText="1"/>
    </xf>
    <xf numFmtId="0" fontId="49" fillId="12" borderId="19" xfId="9" applyFont="1" applyFill="1" applyBorder="1" applyAlignment="1">
      <alignment horizontal="center" vertical="top" wrapText="1"/>
    </xf>
    <xf numFmtId="0" fontId="49" fillId="12" borderId="0" xfId="9" applyFont="1" applyFill="1" applyAlignment="1">
      <alignment horizontal="center" vertical="top" wrapText="1"/>
    </xf>
    <xf numFmtId="0" fontId="49" fillId="12" borderId="18" xfId="9" applyFont="1" applyFill="1" applyBorder="1" applyAlignment="1">
      <alignment horizontal="center" vertical="top" wrapText="1"/>
    </xf>
    <xf numFmtId="0" fontId="49" fillId="12" borderId="4" xfId="9" applyFont="1" applyFill="1" applyBorder="1" applyAlignment="1">
      <alignment horizontal="center" vertical="top" wrapText="1"/>
    </xf>
    <xf numFmtId="0" fontId="49" fillId="12" borderId="3" xfId="9" applyFont="1" applyFill="1" applyBorder="1" applyAlignment="1">
      <alignment horizontal="center" vertical="top" wrapText="1"/>
    </xf>
    <xf numFmtId="0" fontId="49" fillId="12" borderId="2" xfId="9" applyFont="1" applyFill="1" applyBorder="1" applyAlignment="1">
      <alignment horizontal="center" vertical="top" wrapText="1"/>
    </xf>
    <xf numFmtId="0" fontId="12" fillId="12" borderId="35" xfId="9" applyFont="1" applyFill="1" applyBorder="1" applyAlignment="1">
      <alignment horizontal="left" vertical="top" wrapText="1"/>
    </xf>
    <xf numFmtId="0" fontId="11" fillId="12" borderId="23" xfId="9" applyFont="1" applyFill="1" applyBorder="1" applyAlignment="1">
      <alignment horizontal="left" vertical="top" wrapText="1"/>
    </xf>
    <xf numFmtId="0" fontId="11" fillId="12" borderId="34" xfId="9" applyFont="1" applyFill="1" applyBorder="1" applyAlignment="1">
      <alignment horizontal="left" vertical="top" wrapText="1"/>
    </xf>
    <xf numFmtId="0" fontId="12" fillId="12" borderId="19" xfId="9" applyFont="1" applyFill="1" applyBorder="1" applyAlignment="1">
      <alignment horizontal="left" vertical="top" wrapText="1"/>
    </xf>
    <xf numFmtId="0" fontId="11" fillId="12" borderId="0" xfId="9" applyFont="1" applyFill="1" applyAlignment="1">
      <alignment horizontal="left" vertical="top" wrapText="1"/>
    </xf>
    <xf numFmtId="0" fontId="11" fillId="12" borderId="19" xfId="9" applyFont="1" applyFill="1" applyBorder="1" applyAlignment="1">
      <alignment horizontal="left" vertical="top" wrapText="1"/>
    </xf>
    <xf numFmtId="0" fontId="11" fillId="12" borderId="4" xfId="9" applyFont="1" applyFill="1" applyBorder="1" applyAlignment="1">
      <alignment horizontal="left" vertical="top" wrapText="1"/>
    </xf>
    <xf numFmtId="0" fontId="11" fillId="12" borderId="3" xfId="9" applyFont="1" applyFill="1" applyBorder="1" applyAlignment="1">
      <alignment horizontal="left" vertical="top" wrapText="1"/>
    </xf>
    <xf numFmtId="49" fontId="23" fillId="4" borderId="30" xfId="9" applyNumberFormat="1" applyFont="1" applyFill="1" applyBorder="1" applyAlignment="1">
      <alignment horizontal="center" vertical="center" textRotation="90"/>
    </xf>
    <xf numFmtId="49" fontId="23" fillId="4" borderId="13" xfId="9" applyNumberFormat="1" applyFont="1" applyFill="1" applyBorder="1" applyAlignment="1">
      <alignment horizontal="center" vertical="center" textRotation="90"/>
    </xf>
    <xf numFmtId="49" fontId="23" fillId="4" borderId="24" xfId="9" applyNumberFormat="1" applyFont="1" applyFill="1" applyBorder="1" applyAlignment="1">
      <alignment horizontal="center" vertical="center" textRotation="90"/>
    </xf>
    <xf numFmtId="49" fontId="45" fillId="4" borderId="30" xfId="9" applyNumberFormat="1" applyFont="1" applyFill="1" applyBorder="1" applyAlignment="1">
      <alignment horizontal="center" vertical="center" textRotation="90"/>
    </xf>
    <xf numFmtId="49" fontId="45" fillId="4" borderId="13" xfId="9" applyNumberFormat="1" applyFont="1" applyFill="1" applyBorder="1" applyAlignment="1">
      <alignment horizontal="center" vertical="center" textRotation="90"/>
    </xf>
    <xf numFmtId="49" fontId="45" fillId="4" borderId="24" xfId="9" applyNumberFormat="1" applyFont="1" applyFill="1" applyBorder="1" applyAlignment="1">
      <alignment horizontal="center" vertical="center" textRotation="90"/>
    </xf>
    <xf numFmtId="0" fontId="15" fillId="4" borderId="34" xfId="9" applyFont="1" applyFill="1" applyBorder="1" applyAlignment="1">
      <alignment horizontal="center" vertical="top" wrapText="1"/>
    </xf>
    <xf numFmtId="0" fontId="15" fillId="4" borderId="18" xfId="9" applyFont="1" applyFill="1" applyBorder="1" applyAlignment="1">
      <alignment horizontal="center" vertical="top" wrapText="1"/>
    </xf>
    <xf numFmtId="0" fontId="14" fillId="12" borderId="35" xfId="9" applyFont="1" applyFill="1" applyBorder="1" applyAlignment="1">
      <alignment horizontal="center" vertical="top" wrapText="1"/>
    </xf>
    <xf numFmtId="0" fontId="6" fillId="12" borderId="23" xfId="9" applyFont="1" applyFill="1" applyBorder="1" applyAlignment="1">
      <alignment horizontal="center" vertical="top" wrapText="1"/>
    </xf>
    <xf numFmtId="0" fontId="6" fillId="12" borderId="34" xfId="9" applyFont="1" applyFill="1" applyBorder="1" applyAlignment="1">
      <alignment horizontal="center" vertical="top" wrapText="1"/>
    </xf>
    <xf numFmtId="0" fontId="14" fillId="12" borderId="19" xfId="9" applyFont="1" applyFill="1" applyBorder="1" applyAlignment="1">
      <alignment horizontal="center" vertical="top" wrapText="1"/>
    </xf>
    <xf numFmtId="0" fontId="6" fillId="12" borderId="0" xfId="9" applyFont="1" applyFill="1" applyAlignment="1">
      <alignment horizontal="center" vertical="top" wrapText="1"/>
    </xf>
    <xf numFmtId="0" fontId="6" fillId="12" borderId="18" xfId="9" applyFont="1" applyFill="1" applyBorder="1" applyAlignment="1">
      <alignment horizontal="center" vertical="top" wrapText="1"/>
    </xf>
    <xf numFmtId="0" fontId="6" fillId="12" borderId="19" xfId="9" applyFont="1" applyFill="1" applyBorder="1" applyAlignment="1">
      <alignment horizontal="center" vertical="top" wrapText="1"/>
    </xf>
    <xf numFmtId="0" fontId="6" fillId="12" borderId="4" xfId="9" applyFont="1" applyFill="1" applyBorder="1" applyAlignment="1">
      <alignment horizontal="center" vertical="top" wrapText="1"/>
    </xf>
    <xf numFmtId="0" fontId="6" fillId="12" borderId="3" xfId="9" applyFont="1" applyFill="1" applyBorder="1" applyAlignment="1">
      <alignment horizontal="center" vertical="top" wrapText="1"/>
    </xf>
    <xf numFmtId="0" fontId="6" fillId="12" borderId="2" xfId="9" applyFont="1" applyFill="1" applyBorder="1" applyAlignment="1">
      <alignment horizontal="center" vertical="top" wrapText="1"/>
    </xf>
    <xf numFmtId="0" fontId="10" fillId="12" borderId="35" xfId="9" applyFont="1" applyFill="1" applyBorder="1" applyAlignment="1">
      <alignment horizontal="center" vertical="top" wrapText="1"/>
    </xf>
    <xf numFmtId="0" fontId="7" fillId="12" borderId="23" xfId="9" applyFont="1" applyFill="1" applyBorder="1" applyAlignment="1">
      <alignment horizontal="center" vertical="top" wrapText="1"/>
    </xf>
    <xf numFmtId="0" fontId="7" fillId="12" borderId="34" xfId="9" applyFont="1" applyFill="1" applyBorder="1" applyAlignment="1">
      <alignment horizontal="center" vertical="top" wrapText="1"/>
    </xf>
    <xf numFmtId="0" fontId="10" fillId="12" borderId="19" xfId="9" applyFont="1" applyFill="1" applyBorder="1" applyAlignment="1">
      <alignment horizontal="center" vertical="top" wrapText="1"/>
    </xf>
    <xf numFmtId="0" fontId="7" fillId="12" borderId="0" xfId="9" applyFont="1" applyFill="1" applyAlignment="1">
      <alignment horizontal="center" vertical="top" wrapText="1"/>
    </xf>
    <xf numFmtId="0" fontId="7" fillId="12" borderId="18" xfId="9" applyFont="1" applyFill="1" applyBorder="1" applyAlignment="1">
      <alignment horizontal="center" vertical="top" wrapText="1"/>
    </xf>
    <xf numFmtId="0" fontId="7" fillId="12" borderId="19" xfId="9" applyFont="1" applyFill="1" applyBorder="1" applyAlignment="1">
      <alignment horizontal="center" vertical="top" wrapText="1"/>
    </xf>
    <xf numFmtId="0" fontId="7" fillId="12" borderId="4" xfId="9" applyFont="1" applyFill="1" applyBorder="1" applyAlignment="1">
      <alignment horizontal="center" vertical="top" wrapText="1"/>
    </xf>
    <xf numFmtId="0" fontId="7" fillId="12" borderId="3" xfId="9" applyFont="1" applyFill="1" applyBorder="1" applyAlignment="1">
      <alignment horizontal="center" vertical="top" wrapText="1"/>
    </xf>
    <xf numFmtId="0" fontId="7" fillId="12" borderId="2" xfId="9" applyFont="1" applyFill="1" applyBorder="1" applyAlignment="1">
      <alignment horizontal="center" vertical="top" wrapText="1"/>
    </xf>
    <xf numFmtId="0" fontId="14" fillId="12" borderId="35" xfId="9" applyFont="1" applyFill="1" applyBorder="1" applyAlignment="1">
      <alignment horizontal="center" vertical="center" textRotation="90" wrapText="1"/>
    </xf>
    <xf numFmtId="0" fontId="14" fillId="12" borderId="19" xfId="9" applyFont="1" applyFill="1" applyBorder="1" applyAlignment="1">
      <alignment horizontal="center" vertical="center" textRotation="90" wrapText="1"/>
    </xf>
    <xf numFmtId="0" fontId="14" fillId="12" borderId="4" xfId="9" applyFont="1" applyFill="1" applyBorder="1" applyAlignment="1">
      <alignment horizontal="center" vertical="center" textRotation="90" wrapText="1"/>
    </xf>
    <xf numFmtId="49" fontId="10" fillId="14" borderId="30" xfId="9" applyNumberFormat="1" applyFont="1" applyFill="1" applyBorder="1" applyAlignment="1">
      <alignment horizontal="center" vertical="top"/>
    </xf>
    <xf numFmtId="49" fontId="10" fillId="14" borderId="13" xfId="9" applyNumberFormat="1" applyFont="1" applyFill="1" applyBorder="1" applyAlignment="1">
      <alignment horizontal="center" vertical="top"/>
    </xf>
    <xf numFmtId="49" fontId="10" fillId="14" borderId="24" xfId="9" applyNumberFormat="1" applyFont="1" applyFill="1" applyBorder="1" applyAlignment="1">
      <alignment horizontal="center" vertical="top"/>
    </xf>
    <xf numFmtId="0" fontId="31" fillId="12" borderId="34" xfId="9" applyFont="1" applyFill="1" applyBorder="1" applyAlignment="1">
      <alignment horizontal="left" vertical="top" wrapText="1"/>
    </xf>
    <xf numFmtId="0" fontId="31" fillId="12" borderId="18" xfId="9" applyFont="1" applyFill="1" applyBorder="1" applyAlignment="1">
      <alignment horizontal="left" vertical="top" wrapText="1"/>
    </xf>
    <xf numFmtId="49" fontId="6" fillId="4" borderId="35" xfId="9" applyNumberFormat="1" applyFont="1" applyFill="1" applyBorder="1" applyAlignment="1">
      <alignment horizontal="left" vertical="top"/>
    </xf>
    <xf numFmtId="49" fontId="6" fillId="4" borderId="19" xfId="9" applyNumberFormat="1" applyFont="1" applyFill="1" applyBorder="1" applyAlignment="1">
      <alignment horizontal="left" vertical="top"/>
    </xf>
    <xf numFmtId="49" fontId="6" fillId="4" borderId="4" xfId="9" applyNumberFormat="1" applyFont="1" applyFill="1" applyBorder="1" applyAlignment="1">
      <alignment horizontal="left" vertical="top"/>
    </xf>
    <xf numFmtId="49" fontId="6" fillId="4" borderId="30" xfId="9" applyNumberFormat="1" applyFont="1" applyFill="1" applyBorder="1" applyAlignment="1">
      <alignment horizontal="center" vertical="top" wrapText="1"/>
    </xf>
    <xf numFmtId="49" fontId="6" fillId="4" borderId="13" xfId="9" applyNumberFormat="1" applyFont="1" applyFill="1" applyBorder="1" applyAlignment="1">
      <alignment horizontal="center" vertical="top" wrapText="1"/>
    </xf>
    <xf numFmtId="49" fontId="6" fillId="4" borderId="24" xfId="9" applyNumberFormat="1" applyFont="1" applyFill="1" applyBorder="1" applyAlignment="1">
      <alignment horizontal="center" vertical="top" wrapText="1"/>
    </xf>
    <xf numFmtId="0" fontId="6" fillId="13" borderId="30" xfId="0" applyFont="1" applyFill="1" applyBorder="1" applyAlignment="1">
      <alignment vertical="top" wrapText="1"/>
    </xf>
    <xf numFmtId="0" fontId="6" fillId="13" borderId="13" xfId="0" applyFont="1" applyFill="1" applyBorder="1" applyAlignment="1">
      <alignment vertical="top" wrapText="1"/>
    </xf>
    <xf numFmtId="0" fontId="6" fillId="13" borderId="24" xfId="0" applyFont="1" applyFill="1" applyBorder="1" applyAlignment="1">
      <alignment vertical="top" wrapText="1"/>
    </xf>
    <xf numFmtId="49" fontId="7" fillId="0" borderId="35" xfId="9" applyNumberFormat="1" applyFont="1" applyBorder="1" applyAlignment="1">
      <alignment horizontal="center" vertical="center" textRotation="90"/>
    </xf>
    <xf numFmtId="49" fontId="7" fillId="0" borderId="19" xfId="9" applyNumberFormat="1" applyFont="1" applyBorder="1" applyAlignment="1">
      <alignment horizontal="center" vertical="center" textRotation="90"/>
    </xf>
    <xf numFmtId="49" fontId="7" fillId="0" borderId="4" xfId="9" applyNumberFormat="1" applyFont="1" applyBorder="1" applyAlignment="1">
      <alignment horizontal="center" vertical="center" textRotation="90"/>
    </xf>
    <xf numFmtId="0" fontId="6" fillId="0" borderId="7" xfId="9" applyFont="1" applyBorder="1" applyAlignment="1">
      <alignment horizontal="center" vertical="center" textRotation="90" wrapText="1"/>
    </xf>
    <xf numFmtId="0" fontId="6" fillId="0" borderId="16" xfId="9" applyFont="1" applyBorder="1" applyAlignment="1">
      <alignment horizontal="center" vertical="center" textRotation="90" wrapText="1"/>
    </xf>
    <xf numFmtId="0" fontId="6" fillId="0" borderId="61" xfId="9" applyFont="1" applyBorder="1" applyAlignment="1">
      <alignment horizontal="center" vertical="center" textRotation="90" wrapText="1"/>
    </xf>
    <xf numFmtId="0" fontId="6" fillId="4" borderId="53" xfId="9" applyFont="1" applyFill="1" applyBorder="1" applyAlignment="1">
      <alignment horizontal="left" vertical="top" wrapText="1"/>
    </xf>
    <xf numFmtId="0" fontId="6" fillId="4" borderId="28" xfId="9" applyFont="1" applyFill="1" applyBorder="1" applyAlignment="1">
      <alignment horizontal="left" vertical="top" wrapText="1"/>
    </xf>
    <xf numFmtId="49" fontId="7" fillId="0" borderId="30" xfId="9" applyNumberFormat="1" applyFont="1" applyBorder="1" applyAlignment="1">
      <alignment horizontal="center" vertical="center" textRotation="90" wrapText="1"/>
    </xf>
    <xf numFmtId="49" fontId="7" fillId="0" borderId="13" xfId="9" applyNumberFormat="1" applyFont="1" applyBorder="1" applyAlignment="1">
      <alignment horizontal="center" vertical="center" textRotation="90" wrapText="1"/>
    </xf>
    <xf numFmtId="49" fontId="7" fillId="0" borderId="24" xfId="9" applyNumberFormat="1" applyFont="1" applyBorder="1" applyAlignment="1">
      <alignment horizontal="center" vertical="center" textRotation="90" wrapText="1"/>
    </xf>
    <xf numFmtId="0" fontId="6" fillId="0" borderId="53" xfId="9" applyFont="1" applyBorder="1" applyAlignment="1">
      <alignment horizontal="center" vertical="center" wrapText="1"/>
    </xf>
    <xf numFmtId="0" fontId="6" fillId="0" borderId="26" xfId="9" applyFont="1" applyBorder="1" applyAlignment="1">
      <alignment horizontal="center" vertical="center" wrapText="1"/>
    </xf>
    <xf numFmtId="0" fontId="6" fillId="0" borderId="50" xfId="9" applyFont="1" applyBorder="1" applyAlignment="1">
      <alignment horizontal="center" vertical="center" wrapText="1"/>
    </xf>
    <xf numFmtId="0" fontId="6" fillId="0" borderId="25" xfId="9" applyFont="1" applyBorder="1" applyAlignment="1">
      <alignment horizontal="center" vertical="center" wrapText="1"/>
    </xf>
    <xf numFmtId="0" fontId="6" fillId="0" borderId="12" xfId="10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6" fillId="0" borderId="10" xfId="10" applyFont="1" applyBorder="1" applyAlignment="1">
      <alignment horizontal="center" vertical="center"/>
    </xf>
    <xf numFmtId="0" fontId="31" fillId="0" borderId="0" xfId="9" applyFont="1" applyAlignment="1">
      <alignment horizontal="center" vertical="top" wrapText="1"/>
    </xf>
    <xf numFmtId="0" fontId="6" fillId="0" borderId="29" xfId="9" applyFont="1" applyBorder="1" applyAlignment="1">
      <alignment horizontal="center" vertical="center" textRotation="90" wrapText="1"/>
    </xf>
    <xf numFmtId="0" fontId="6" fillId="0" borderId="14" xfId="9" applyFont="1" applyBorder="1" applyAlignment="1">
      <alignment horizontal="center" vertical="center" textRotation="90" wrapText="1"/>
    </xf>
    <xf numFmtId="0" fontId="6" fillId="0" borderId="1" xfId="9" applyFont="1" applyBorder="1" applyAlignment="1">
      <alignment horizontal="center" vertical="center" textRotation="90" wrapText="1"/>
    </xf>
    <xf numFmtId="0" fontId="6" fillId="0" borderId="30" xfId="9" applyFont="1" applyBorder="1" applyAlignment="1">
      <alignment horizontal="center" vertical="center" textRotation="90" wrapText="1"/>
    </xf>
    <xf numFmtId="0" fontId="6" fillId="0" borderId="13" xfId="9" applyFont="1" applyBorder="1" applyAlignment="1">
      <alignment horizontal="center" vertical="center" textRotation="90" wrapText="1"/>
    </xf>
    <xf numFmtId="0" fontId="6" fillId="0" borderId="24" xfId="9" applyFont="1" applyBorder="1" applyAlignment="1">
      <alignment horizontal="center" vertical="center" textRotation="90" wrapText="1"/>
    </xf>
    <xf numFmtId="0" fontId="6" fillId="10" borderId="29" xfId="9" applyFont="1" applyFill="1" applyBorder="1" applyAlignment="1">
      <alignment horizontal="center" vertical="center" textRotation="90" wrapText="1"/>
    </xf>
    <xf numFmtId="0" fontId="6" fillId="10" borderId="14" xfId="9" applyFont="1" applyFill="1" applyBorder="1" applyAlignment="1">
      <alignment horizontal="center" vertical="center" textRotation="90" wrapText="1"/>
    </xf>
    <xf numFmtId="0" fontId="6" fillId="10" borderId="1" xfId="9" applyFont="1" applyFill="1" applyBorder="1" applyAlignment="1">
      <alignment horizontal="center" vertical="center" textRotation="90" wrapText="1"/>
    </xf>
    <xf numFmtId="0" fontId="6" fillId="8" borderId="29" xfId="9" applyFont="1" applyFill="1" applyBorder="1" applyAlignment="1">
      <alignment horizontal="center" vertical="center" textRotation="90" wrapText="1"/>
    </xf>
    <xf numFmtId="0" fontId="6" fillId="8" borderId="14" xfId="9" applyFont="1" applyFill="1" applyBorder="1" applyAlignment="1">
      <alignment horizontal="center" vertical="center" textRotation="90" wrapText="1"/>
    </xf>
    <xf numFmtId="0" fontId="6" fillId="8" borderId="1" xfId="9" applyFont="1" applyFill="1" applyBorder="1" applyAlignment="1">
      <alignment horizontal="center" vertical="center" textRotation="90" wrapText="1"/>
    </xf>
    <xf numFmtId="0" fontId="6" fillId="12" borderId="7" xfId="9" applyFont="1" applyFill="1" applyBorder="1" applyAlignment="1">
      <alignment horizontal="center" vertical="center" textRotation="90" wrapText="1"/>
    </xf>
    <xf numFmtId="0" fontId="6" fillId="12" borderId="16" xfId="9" applyFont="1" applyFill="1" applyBorder="1" applyAlignment="1">
      <alignment horizontal="center" vertical="center" textRotation="90" wrapText="1"/>
    </xf>
    <xf numFmtId="0" fontId="6" fillId="12" borderId="61" xfId="9" applyFont="1" applyFill="1" applyBorder="1" applyAlignment="1">
      <alignment horizontal="center" vertical="center" textRotation="90" wrapText="1"/>
    </xf>
    <xf numFmtId="0" fontId="6" fillId="0" borderId="34" xfId="9" applyFont="1" applyBorder="1" applyAlignment="1">
      <alignment horizontal="center" vertical="center" wrapText="1"/>
    </xf>
    <xf numFmtId="0" fontId="6" fillId="0" borderId="18" xfId="9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14" fillId="0" borderId="30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4" fillId="0" borderId="24" xfId="10" applyFont="1" applyBorder="1" applyAlignment="1">
      <alignment horizontal="center" vertical="center" wrapText="1"/>
    </xf>
    <xf numFmtId="0" fontId="6" fillId="0" borderId="30" xfId="10" applyFont="1" applyBorder="1" applyAlignment="1">
      <alignment horizontal="center" vertical="center" wrapText="1"/>
    </xf>
    <xf numFmtId="0" fontId="6" fillId="0" borderId="13" xfId="10" applyFont="1" applyBorder="1" applyAlignment="1">
      <alignment horizontal="center" vertical="center" wrapText="1"/>
    </xf>
    <xf numFmtId="0" fontId="6" fillId="13" borderId="35" xfId="0" applyFont="1" applyFill="1" applyBorder="1" applyAlignment="1">
      <alignment horizontal="left" vertical="top" wrapText="1"/>
    </xf>
    <xf numFmtId="0" fontId="6" fillId="13" borderId="19" xfId="0" applyFont="1" applyFill="1" applyBorder="1" applyAlignment="1">
      <alignment horizontal="left" vertical="top" wrapText="1"/>
    </xf>
    <xf numFmtId="0" fontId="6" fillId="13" borderId="4" xfId="0" applyFont="1" applyFill="1" applyBorder="1" applyAlignment="1">
      <alignment horizontal="left" vertical="top" wrapText="1"/>
    </xf>
    <xf numFmtId="0" fontId="18" fillId="4" borderId="37" xfId="9" applyFont="1" applyFill="1" applyBorder="1" applyAlignment="1">
      <alignment horizontal="left" vertical="top" wrapText="1"/>
    </xf>
    <xf numFmtId="0" fontId="18" fillId="4" borderId="54" xfId="9" applyFont="1" applyFill="1" applyBorder="1" applyAlignment="1">
      <alignment horizontal="left" vertical="top" wrapText="1"/>
    </xf>
    <xf numFmtId="0" fontId="6" fillId="4" borderId="38" xfId="9" applyFont="1" applyFill="1" applyBorder="1" applyAlignment="1">
      <alignment horizontal="left" vertical="top" wrapText="1"/>
    </xf>
    <xf numFmtId="0" fontId="6" fillId="4" borderId="63" xfId="9" applyFont="1" applyFill="1" applyBorder="1" applyAlignment="1">
      <alignment horizontal="center" vertical="center" wrapText="1"/>
    </xf>
    <xf numFmtId="0" fontId="6" fillId="4" borderId="27" xfId="9" applyFont="1" applyFill="1" applyBorder="1" applyAlignment="1">
      <alignment horizontal="center" vertical="center" wrapText="1"/>
    </xf>
    <xf numFmtId="0" fontId="6" fillId="4" borderId="36" xfId="9" applyFont="1" applyFill="1" applyBorder="1" applyAlignment="1">
      <alignment horizontal="center" vertical="center"/>
    </xf>
    <xf numFmtId="0" fontId="6" fillId="4" borderId="65" xfId="9" applyFont="1" applyFill="1" applyBorder="1" applyAlignment="1">
      <alignment horizontal="center" vertical="center"/>
    </xf>
    <xf numFmtId="0" fontId="6" fillId="0" borderId="30" xfId="9" applyFont="1" applyBorder="1" applyAlignment="1">
      <alignment horizontal="center" vertical="top" wrapText="1"/>
    </xf>
    <xf numFmtId="0" fontId="6" fillId="0" borderId="13" xfId="9" applyFont="1" applyBorder="1" applyAlignment="1">
      <alignment horizontal="center" vertical="top" wrapText="1"/>
    </xf>
    <xf numFmtId="0" fontId="6" fillId="0" borderId="24" xfId="9" applyFont="1" applyBorder="1" applyAlignment="1">
      <alignment horizontal="center" vertical="top" wrapText="1"/>
    </xf>
    <xf numFmtId="49" fontId="6" fillId="4" borderId="30" xfId="9" applyNumberFormat="1" applyFont="1" applyFill="1" applyBorder="1" applyAlignment="1">
      <alignment horizontal="center" vertical="center" textRotation="90"/>
    </xf>
    <xf numFmtId="49" fontId="6" fillId="4" borderId="13" xfId="9" applyNumberFormat="1" applyFont="1" applyFill="1" applyBorder="1" applyAlignment="1">
      <alignment horizontal="center" vertical="center" textRotation="90"/>
    </xf>
    <xf numFmtId="49" fontId="6" fillId="4" borderId="24" xfId="9" applyNumberFormat="1" applyFont="1" applyFill="1" applyBorder="1" applyAlignment="1">
      <alignment horizontal="center" vertical="center" textRotation="90"/>
    </xf>
    <xf numFmtId="0" fontId="14" fillId="8" borderId="3" xfId="9" applyFont="1" applyFill="1" applyBorder="1" applyAlignment="1">
      <alignment horizontal="right" vertical="top" wrapText="1"/>
    </xf>
    <xf numFmtId="0" fontId="14" fillId="8" borderId="2" xfId="9" applyFont="1" applyFill="1" applyBorder="1" applyAlignment="1">
      <alignment horizontal="right" vertical="top" wrapText="1"/>
    </xf>
    <xf numFmtId="0" fontId="49" fillId="12" borderId="34" xfId="9" applyFont="1" applyFill="1" applyBorder="1" applyAlignment="1">
      <alignment horizontal="left" vertical="top" wrapText="1"/>
    </xf>
    <xf numFmtId="0" fontId="49" fillId="12" borderId="18" xfId="9" applyFont="1" applyFill="1" applyBorder="1" applyAlignment="1">
      <alignment horizontal="left" vertical="top" wrapText="1"/>
    </xf>
    <xf numFmtId="0" fontId="27" fillId="12" borderId="18" xfId="9" applyFont="1" applyFill="1" applyBorder="1" applyAlignment="1">
      <alignment horizontal="left" vertical="top" wrapText="1"/>
    </xf>
    <xf numFmtId="0" fontId="27" fillId="12" borderId="2" xfId="9" applyFont="1" applyFill="1" applyBorder="1" applyAlignment="1">
      <alignment horizontal="left" vertical="top" wrapText="1"/>
    </xf>
    <xf numFmtId="0" fontId="20" fillId="8" borderId="11" xfId="9" applyFont="1" applyFill="1" applyBorder="1" applyAlignment="1">
      <alignment horizontal="right" vertical="top" wrapText="1"/>
    </xf>
    <xf numFmtId="0" fontId="20" fillId="8" borderId="10" xfId="9" applyFont="1" applyFill="1" applyBorder="1" applyAlignment="1">
      <alignment horizontal="right" vertical="top" wrapText="1"/>
    </xf>
    <xf numFmtId="0" fontId="12" fillId="12" borderId="34" xfId="9" applyFont="1" applyFill="1" applyBorder="1" applyAlignment="1">
      <alignment horizontal="left" vertical="top" wrapText="1"/>
    </xf>
    <xf numFmtId="0" fontId="20" fillId="10" borderId="3" xfId="9" applyFont="1" applyFill="1" applyBorder="1" applyAlignment="1">
      <alignment horizontal="right" vertical="top" wrapText="1"/>
    </xf>
    <xf numFmtId="0" fontId="20" fillId="10" borderId="2" xfId="9" applyFont="1" applyFill="1" applyBorder="1" applyAlignment="1">
      <alignment horizontal="right" vertical="top" wrapText="1"/>
    </xf>
    <xf numFmtId="0" fontId="35" fillId="12" borderId="30" xfId="9" applyFont="1" applyFill="1" applyBorder="1" applyAlignment="1">
      <alignment horizontal="center" vertical="center" textRotation="90" wrapText="1"/>
    </xf>
    <xf numFmtId="0" fontId="35" fillId="12" borderId="13" xfId="9" applyFont="1" applyFill="1" applyBorder="1" applyAlignment="1">
      <alignment horizontal="center" vertical="center" textRotation="90" wrapText="1"/>
    </xf>
    <xf numFmtId="0" fontId="35" fillId="12" borderId="24" xfId="9" applyFont="1" applyFill="1" applyBorder="1" applyAlignment="1">
      <alignment horizontal="center" vertical="center" textRotation="90" wrapText="1"/>
    </xf>
    <xf numFmtId="0" fontId="42" fillId="13" borderId="13" xfId="9" applyFont="1" applyFill="1" applyBorder="1" applyAlignment="1">
      <alignment vertical="top" wrapText="1"/>
    </xf>
    <xf numFmtId="0" fontId="42" fillId="13" borderId="24" xfId="9" applyFont="1" applyFill="1" applyBorder="1" applyAlignment="1">
      <alignment vertical="top" wrapText="1"/>
    </xf>
    <xf numFmtId="49" fontId="21" fillId="4" borderId="30" xfId="9" applyNumberFormat="1" applyFont="1" applyFill="1" applyBorder="1" applyAlignment="1">
      <alignment horizontal="center" vertical="center" textRotation="90"/>
    </xf>
    <xf numFmtId="49" fontId="21" fillId="4" borderId="13" xfId="9" applyNumberFormat="1" applyFont="1" applyFill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49" fontId="7" fillId="4" borderId="30" xfId="9" applyNumberFormat="1" applyFont="1" applyFill="1" applyBorder="1" applyAlignment="1">
      <alignment horizontal="center" vertical="center" textRotation="88"/>
    </xf>
    <xf numFmtId="49" fontId="7" fillId="4" borderId="13" xfId="9" applyNumberFormat="1" applyFont="1" applyFill="1" applyBorder="1" applyAlignment="1">
      <alignment horizontal="center" vertical="center" textRotation="88"/>
    </xf>
    <xf numFmtId="49" fontId="7" fillId="4" borderId="24" xfId="9" applyNumberFormat="1" applyFont="1" applyFill="1" applyBorder="1" applyAlignment="1">
      <alignment horizontal="center" vertical="center" textRotation="88"/>
    </xf>
    <xf numFmtId="49" fontId="18" fillId="4" borderId="13" xfId="9" applyNumberFormat="1" applyFont="1" applyFill="1" applyBorder="1" applyAlignment="1">
      <alignment horizontal="center" vertical="top"/>
    </xf>
    <xf numFmtId="49" fontId="18" fillId="4" borderId="24" xfId="9" applyNumberFormat="1" applyFont="1" applyFill="1" applyBorder="1" applyAlignment="1">
      <alignment horizontal="center" vertical="top"/>
    </xf>
    <xf numFmtId="49" fontId="18" fillId="4" borderId="30" xfId="9" applyNumberFormat="1" applyFont="1" applyFill="1" applyBorder="1" applyAlignment="1">
      <alignment horizontal="center" vertical="top"/>
    </xf>
    <xf numFmtId="49" fontId="31" fillId="9" borderId="8" xfId="9" applyNumberFormat="1" applyFont="1" applyFill="1" applyBorder="1" applyAlignment="1">
      <alignment horizontal="center" vertical="top"/>
    </xf>
    <xf numFmtId="49" fontId="31" fillId="9" borderId="19" xfId="9" applyNumberFormat="1" applyFont="1" applyFill="1" applyBorder="1" applyAlignment="1">
      <alignment horizontal="center" vertical="top"/>
    </xf>
    <xf numFmtId="49" fontId="31" fillId="9" borderId="39" xfId="9" applyNumberFormat="1" applyFont="1" applyFill="1" applyBorder="1" applyAlignment="1">
      <alignment horizontal="center" vertical="top"/>
    </xf>
    <xf numFmtId="0" fontId="15" fillId="12" borderId="13" xfId="9" applyFont="1" applyFill="1" applyBorder="1" applyAlignment="1">
      <alignment horizontal="center" vertical="top" wrapText="1"/>
    </xf>
    <xf numFmtId="0" fontId="15" fillId="4" borderId="2" xfId="9" applyFont="1" applyFill="1" applyBorder="1" applyAlignment="1">
      <alignment horizontal="center" vertical="top" wrapText="1"/>
    </xf>
    <xf numFmtId="49" fontId="52" fillId="14" borderId="30" xfId="9" applyNumberFormat="1" applyFont="1" applyFill="1" applyBorder="1" applyAlignment="1">
      <alignment horizontal="center" vertical="top"/>
    </xf>
    <xf numFmtId="49" fontId="52" fillId="14" borderId="13" xfId="9" applyNumberFormat="1" applyFont="1" applyFill="1" applyBorder="1" applyAlignment="1">
      <alignment horizontal="center" vertical="top"/>
    </xf>
    <xf numFmtId="49" fontId="52" fillId="14" borderId="24" xfId="9" applyNumberFormat="1" applyFont="1" applyFill="1" applyBorder="1" applyAlignment="1">
      <alignment horizontal="center" vertical="top"/>
    </xf>
    <xf numFmtId="0" fontId="7" fillId="13" borderId="30" xfId="9" applyFont="1" applyFill="1" applyBorder="1" applyAlignment="1">
      <alignment horizontal="left" vertical="top" wrapText="1"/>
    </xf>
    <xf numFmtId="0" fontId="7" fillId="13" borderId="24" xfId="9" applyFont="1" applyFill="1" applyBorder="1" applyAlignment="1">
      <alignment horizontal="left" vertical="top" wrapText="1"/>
    </xf>
    <xf numFmtId="49" fontId="22" fillId="9" borderId="30" xfId="9" applyNumberFormat="1" applyFont="1" applyFill="1" applyBorder="1" applyAlignment="1">
      <alignment horizontal="center" vertical="top"/>
    </xf>
    <xf numFmtId="49" fontId="22" fillId="9" borderId="13" xfId="9" applyNumberFormat="1" applyFont="1" applyFill="1" applyBorder="1" applyAlignment="1">
      <alignment horizontal="center" vertical="top"/>
    </xf>
    <xf numFmtId="49" fontId="22" fillId="9" borderId="24" xfId="9" applyNumberFormat="1" applyFont="1" applyFill="1" applyBorder="1" applyAlignment="1">
      <alignment horizontal="center" vertical="top"/>
    </xf>
    <xf numFmtId="0" fontId="10" fillId="8" borderId="12" xfId="9" applyFont="1" applyFill="1" applyBorder="1" applyAlignment="1">
      <alignment horizontal="right" vertical="top" wrapText="1"/>
    </xf>
    <xf numFmtId="0" fontId="10" fillId="8" borderId="11" xfId="9" applyFont="1" applyFill="1" applyBorder="1" applyAlignment="1">
      <alignment horizontal="right" vertical="top" wrapText="1"/>
    </xf>
    <xf numFmtId="0" fontId="10" fillId="8" borderId="10" xfId="9" applyFont="1" applyFill="1" applyBorder="1" applyAlignment="1">
      <alignment horizontal="right" vertical="top" wrapText="1"/>
    </xf>
    <xf numFmtId="49" fontId="22" fillId="8" borderId="30" xfId="9" applyNumberFormat="1" applyFont="1" applyFill="1" applyBorder="1" applyAlignment="1">
      <alignment horizontal="center" vertical="top"/>
    </xf>
    <xf numFmtId="49" fontId="22" fillId="8" borderId="24" xfId="9" applyNumberFormat="1" applyFont="1" applyFill="1" applyBorder="1" applyAlignment="1">
      <alignment horizontal="center" vertical="top"/>
    </xf>
    <xf numFmtId="0" fontId="24" fillId="4" borderId="30" xfId="9" applyFont="1" applyFill="1" applyBorder="1" applyAlignment="1">
      <alignment horizontal="center" vertical="top" wrapText="1"/>
    </xf>
    <xf numFmtId="0" fontId="24" fillId="4" borderId="24" xfId="9" applyFont="1" applyFill="1" applyBorder="1" applyAlignment="1">
      <alignment horizontal="center" vertical="top" wrapText="1"/>
    </xf>
    <xf numFmtId="0" fontId="24" fillId="4" borderId="13" xfId="9" applyFont="1" applyFill="1" applyBorder="1" applyAlignment="1">
      <alignment horizontal="center" vertical="top" wrapText="1"/>
    </xf>
    <xf numFmtId="0" fontId="7" fillId="0" borderId="17" xfId="4" applyFont="1" applyBorder="1" applyAlignment="1">
      <alignment horizontal="left" vertical="top" wrapText="1"/>
    </xf>
    <xf numFmtId="0" fontId="7" fillId="0" borderId="16" xfId="4" applyFont="1" applyBorder="1" applyAlignment="1">
      <alignment horizontal="left" vertical="top" wrapText="1"/>
    </xf>
    <xf numFmtId="0" fontId="7" fillId="0" borderId="15" xfId="4" applyFont="1" applyBorder="1" applyAlignment="1">
      <alignment horizontal="left" vertical="top" wrapText="1"/>
    </xf>
    <xf numFmtId="0" fontId="7" fillId="0" borderId="31" xfId="13" applyFont="1" applyBorder="1" applyAlignment="1">
      <alignment horizontal="left" vertical="top" wrapText="1"/>
    </xf>
    <xf numFmtId="0" fontId="7" fillId="0" borderId="5" xfId="13" applyFont="1" applyBorder="1" applyAlignment="1">
      <alignment horizontal="left" vertical="top" wrapText="1"/>
    </xf>
    <xf numFmtId="49" fontId="30" fillId="4" borderId="30" xfId="9" applyNumberFormat="1" applyFont="1" applyFill="1" applyBorder="1" applyAlignment="1">
      <alignment horizontal="center" vertical="center" textRotation="90"/>
    </xf>
    <xf numFmtId="49" fontId="30" fillId="4" borderId="13" xfId="9" applyNumberFormat="1" applyFont="1" applyFill="1" applyBorder="1" applyAlignment="1">
      <alignment horizontal="center" vertical="center" textRotation="90"/>
    </xf>
    <xf numFmtId="49" fontId="30" fillId="4" borderId="24" xfId="9" applyNumberFormat="1" applyFont="1" applyFill="1" applyBorder="1" applyAlignment="1">
      <alignment horizontal="center" vertical="center" textRotation="90"/>
    </xf>
    <xf numFmtId="0" fontId="7" fillId="0" borderId="30" xfId="13" applyFont="1" applyBorder="1" applyAlignment="1">
      <alignment horizontal="left" vertical="top" wrapText="1"/>
    </xf>
    <xf numFmtId="0" fontId="7" fillId="0" borderId="13" xfId="13" applyFont="1" applyBorder="1" applyAlignment="1">
      <alignment horizontal="left" vertical="top" wrapText="1"/>
    </xf>
    <xf numFmtId="0" fontId="7" fillId="0" borderId="24" xfId="13" applyFont="1" applyBorder="1" applyAlignment="1">
      <alignment horizontal="left" vertical="top" wrapText="1"/>
    </xf>
    <xf numFmtId="0" fontId="19" fillId="13" borderId="30" xfId="9" applyFont="1" applyFill="1" applyBorder="1" applyAlignment="1">
      <alignment horizontal="left" vertical="top" wrapText="1"/>
    </xf>
    <xf numFmtId="0" fontId="19" fillId="13" borderId="13" xfId="9" applyFont="1" applyFill="1" applyBorder="1" applyAlignment="1">
      <alignment horizontal="left" vertical="top" wrapText="1"/>
    </xf>
    <xf numFmtId="0" fontId="19" fillId="13" borderId="24" xfId="9" applyFont="1" applyFill="1" applyBorder="1" applyAlignment="1">
      <alignment horizontal="left" vertical="top" wrapText="1"/>
    </xf>
    <xf numFmtId="0" fontId="19" fillId="13" borderId="30" xfId="9" applyFont="1" applyFill="1" applyBorder="1" applyAlignment="1">
      <alignment horizontal="left" vertical="top"/>
    </xf>
    <xf numFmtId="0" fontId="19" fillId="13" borderId="13" xfId="9" applyFont="1" applyFill="1" applyBorder="1" applyAlignment="1">
      <alignment horizontal="left" vertical="top"/>
    </xf>
    <xf numFmtId="0" fontId="19" fillId="13" borderId="24" xfId="9" applyFont="1" applyFill="1" applyBorder="1" applyAlignment="1">
      <alignment horizontal="left" vertical="top"/>
    </xf>
    <xf numFmtId="49" fontId="20" fillId="13" borderId="30" xfId="9" applyNumberFormat="1" applyFont="1" applyFill="1" applyBorder="1" applyAlignment="1">
      <alignment horizontal="center" vertical="top"/>
    </xf>
    <xf numFmtId="49" fontId="20" fillId="13" borderId="13" xfId="9" applyNumberFormat="1" applyFont="1" applyFill="1" applyBorder="1" applyAlignment="1">
      <alignment horizontal="center" vertical="top"/>
    </xf>
    <xf numFmtId="49" fontId="20" fillId="13" borderId="24" xfId="9" applyNumberFormat="1" applyFont="1" applyFill="1" applyBorder="1" applyAlignment="1">
      <alignment horizontal="center" vertical="top"/>
    </xf>
    <xf numFmtId="0" fontId="20" fillId="8" borderId="12" xfId="9" applyFont="1" applyFill="1" applyBorder="1" applyAlignment="1">
      <alignment horizontal="right" vertical="top" wrapText="1"/>
    </xf>
    <xf numFmtId="0" fontId="10" fillId="12" borderId="23" xfId="9" applyFont="1" applyFill="1" applyBorder="1" applyAlignment="1">
      <alignment horizontal="center" vertical="top" wrapText="1"/>
    </xf>
    <xf numFmtId="0" fontId="10" fillId="12" borderId="34" xfId="9" applyFont="1" applyFill="1" applyBorder="1" applyAlignment="1">
      <alignment horizontal="center" vertical="top" wrapText="1"/>
    </xf>
    <xf numFmtId="0" fontId="10" fillId="12" borderId="0" xfId="9" applyFont="1" applyFill="1" applyAlignment="1">
      <alignment horizontal="center" vertical="top" wrapText="1"/>
    </xf>
    <xf numFmtId="0" fontId="10" fillId="12" borderId="18" xfId="9" applyFont="1" applyFill="1" applyBorder="1" applyAlignment="1">
      <alignment horizontal="center" vertical="top" wrapText="1"/>
    </xf>
    <xf numFmtId="0" fontId="10" fillId="12" borderId="4" xfId="9" applyFont="1" applyFill="1" applyBorder="1" applyAlignment="1">
      <alignment horizontal="center" vertical="top" wrapText="1"/>
    </xf>
    <xf numFmtId="0" fontId="10" fillId="12" borderId="3" xfId="9" applyFont="1" applyFill="1" applyBorder="1" applyAlignment="1">
      <alignment horizontal="center" vertical="top" wrapText="1"/>
    </xf>
    <xf numFmtId="0" fontId="10" fillId="12" borderId="2" xfId="9" applyFont="1" applyFill="1" applyBorder="1" applyAlignment="1">
      <alignment horizontal="center" vertical="top" wrapText="1"/>
    </xf>
    <xf numFmtId="0" fontId="7" fillId="13" borderId="23" xfId="9" applyFont="1" applyFill="1" applyBorder="1" applyAlignment="1">
      <alignment horizontal="left" vertical="top" wrapText="1"/>
    </xf>
    <xf numFmtId="0" fontId="7" fillId="13" borderId="3" xfId="9" applyFont="1" applyFill="1" applyBorder="1" applyAlignment="1">
      <alignment horizontal="left" vertical="top" wrapText="1"/>
    </xf>
    <xf numFmtId="49" fontId="20" fillId="14" borderId="29" xfId="9" applyNumberFormat="1" applyFont="1" applyFill="1" applyBorder="1" applyAlignment="1">
      <alignment horizontal="center" vertical="top"/>
    </xf>
    <xf numFmtId="49" fontId="20" fillId="14" borderId="1" xfId="9" applyNumberFormat="1" applyFont="1" applyFill="1" applyBorder="1" applyAlignment="1">
      <alignment horizontal="center" vertical="top"/>
    </xf>
    <xf numFmtId="49" fontId="20" fillId="12" borderId="23" xfId="9" applyNumberFormat="1" applyFont="1" applyFill="1" applyBorder="1" applyAlignment="1">
      <alignment horizontal="center" vertical="top" wrapText="1"/>
    </xf>
    <xf numFmtId="49" fontId="20" fillId="12" borderId="0" xfId="9" applyNumberFormat="1" applyFont="1" applyFill="1" applyAlignment="1">
      <alignment horizontal="center" vertical="top" wrapText="1"/>
    </xf>
    <xf numFmtId="0" fontId="24" fillId="12" borderId="3" xfId="9" applyFont="1" applyFill="1" applyBorder="1" applyAlignment="1">
      <alignment horizontal="center" vertical="top" wrapText="1"/>
    </xf>
    <xf numFmtId="0" fontId="7" fillId="4" borderId="17" xfId="9" applyFont="1" applyFill="1" applyBorder="1" applyAlignment="1">
      <alignment horizontal="left" vertical="center" wrapText="1"/>
    </xf>
    <xf numFmtId="0" fontId="7" fillId="4" borderId="16" xfId="9" applyFont="1" applyFill="1" applyBorder="1" applyAlignment="1">
      <alignment horizontal="left" vertical="center" wrapText="1"/>
    </xf>
    <xf numFmtId="0" fontId="7" fillId="4" borderId="15" xfId="9" applyFont="1" applyFill="1" applyBorder="1" applyAlignment="1">
      <alignment horizontal="left" vertical="center" wrapText="1"/>
    </xf>
    <xf numFmtId="0" fontId="7" fillId="4" borderId="17" xfId="9" applyFont="1" applyFill="1" applyBorder="1" applyAlignment="1">
      <alignment horizontal="left" vertical="top" wrapText="1"/>
    </xf>
    <xf numFmtId="0" fontId="7" fillId="4" borderId="16" xfId="9" applyFont="1" applyFill="1" applyBorder="1" applyAlignment="1">
      <alignment horizontal="left" vertical="top" wrapText="1"/>
    </xf>
    <xf numFmtId="0" fontId="7" fillId="4" borderId="15" xfId="9" applyFont="1" applyFill="1" applyBorder="1" applyAlignment="1">
      <alignment horizontal="left" vertical="top" wrapText="1"/>
    </xf>
    <xf numFmtId="0" fontId="7" fillId="4" borderId="4" xfId="9" applyFont="1" applyFill="1" applyBorder="1" applyAlignment="1">
      <alignment horizontal="left" vertical="top" wrapText="1"/>
    </xf>
    <xf numFmtId="0" fontId="7" fillId="4" borderId="3" xfId="9" applyFont="1" applyFill="1" applyBorder="1" applyAlignment="1">
      <alignment horizontal="left" vertical="top" wrapText="1"/>
    </xf>
    <xf numFmtId="0" fontId="7" fillId="4" borderId="2" xfId="9" applyFont="1" applyFill="1" applyBorder="1" applyAlignment="1">
      <alignment horizontal="left" vertical="top" wrapText="1"/>
    </xf>
    <xf numFmtId="49" fontId="22" fillId="9" borderId="8" xfId="9" applyNumberFormat="1" applyFont="1" applyFill="1" applyBorder="1" applyAlignment="1">
      <alignment horizontal="center" vertical="top"/>
    </xf>
    <xf numFmtId="49" fontId="22" fillId="9" borderId="19" xfId="9" applyNumberFormat="1" applyFont="1" applyFill="1" applyBorder="1" applyAlignment="1">
      <alignment horizontal="center" vertical="top"/>
    </xf>
    <xf numFmtId="49" fontId="22" fillId="9" borderId="39" xfId="9" applyNumberFormat="1" applyFont="1" applyFill="1" applyBorder="1" applyAlignment="1">
      <alignment horizontal="center" vertical="top"/>
    </xf>
    <xf numFmtId="0" fontId="10" fillId="8" borderId="12" xfId="9" applyFont="1" applyFill="1" applyBorder="1" applyAlignment="1">
      <alignment horizontal="left" vertical="top"/>
    </xf>
    <xf numFmtId="0" fontId="10" fillId="8" borderId="11" xfId="9" applyFont="1" applyFill="1" applyBorder="1" applyAlignment="1">
      <alignment horizontal="left" vertical="top"/>
    </xf>
    <xf numFmtId="0" fontId="10" fillId="8" borderId="67" xfId="9" applyFont="1" applyFill="1" applyBorder="1" applyAlignment="1">
      <alignment horizontal="left" vertical="top"/>
    </xf>
    <xf numFmtId="0" fontId="5" fillId="0" borderId="13" xfId="9" applyBorder="1" applyAlignment="1">
      <alignment horizontal="left" vertical="top" wrapText="1"/>
    </xf>
    <xf numFmtId="0" fontId="5" fillId="0" borderId="5" xfId="9" applyBorder="1" applyAlignment="1">
      <alignment horizontal="left" vertical="top" wrapText="1"/>
    </xf>
    <xf numFmtId="49" fontId="19" fillId="4" borderId="30" xfId="9" applyNumberFormat="1" applyFont="1" applyFill="1" applyBorder="1" applyAlignment="1">
      <alignment horizontal="left" vertical="top" wrapText="1"/>
    </xf>
    <xf numFmtId="49" fontId="19" fillId="4" borderId="13" xfId="9" applyNumberFormat="1" applyFont="1" applyFill="1" applyBorder="1" applyAlignment="1">
      <alignment horizontal="left" vertical="top" wrapText="1"/>
    </xf>
    <xf numFmtId="0" fontId="5" fillId="0" borderId="24" xfId="9" applyBorder="1" applyAlignment="1">
      <alignment horizontal="left" vertical="top" wrapText="1"/>
    </xf>
    <xf numFmtId="49" fontId="20" fillId="12" borderId="30" xfId="9" applyNumberFormat="1" applyFont="1" applyFill="1" applyBorder="1" applyAlignment="1">
      <alignment horizontal="center" vertical="top" wrapText="1"/>
    </xf>
    <xf numFmtId="49" fontId="20" fillId="12" borderId="13" xfId="9" applyNumberFormat="1" applyFont="1" applyFill="1" applyBorder="1" applyAlignment="1">
      <alignment horizontal="center" vertical="top" wrapText="1"/>
    </xf>
    <xf numFmtId="49" fontId="20" fillId="12" borderId="24" xfId="9" applyNumberFormat="1" applyFont="1" applyFill="1" applyBorder="1" applyAlignment="1">
      <alignment horizontal="center" vertical="top" wrapText="1"/>
    </xf>
    <xf numFmtId="49" fontId="20" fillId="12" borderId="35" xfId="9" applyNumberFormat="1" applyFont="1" applyFill="1" applyBorder="1" applyAlignment="1">
      <alignment horizontal="center" vertical="top" wrapText="1"/>
    </xf>
    <xf numFmtId="0" fontId="24" fillId="12" borderId="4" xfId="9" applyFont="1" applyFill="1" applyBorder="1" applyAlignment="1">
      <alignment horizontal="center" vertical="top" wrapText="1"/>
    </xf>
    <xf numFmtId="49" fontId="10" fillId="12" borderId="30" xfId="9" applyNumberFormat="1" applyFont="1" applyFill="1" applyBorder="1" applyAlignment="1">
      <alignment horizontal="center" vertical="top" wrapText="1"/>
    </xf>
    <xf numFmtId="49" fontId="10" fillId="12" borderId="13" xfId="9" applyNumberFormat="1" applyFont="1" applyFill="1" applyBorder="1" applyAlignment="1">
      <alignment horizontal="center" vertical="top" wrapText="1"/>
    </xf>
    <xf numFmtId="0" fontId="5" fillId="12" borderId="24" xfId="9" applyFill="1" applyBorder="1" applyAlignment="1">
      <alignment horizontal="center" vertical="top" wrapText="1"/>
    </xf>
    <xf numFmtId="0" fontId="10" fillId="10" borderId="12" xfId="9" applyFont="1" applyFill="1" applyBorder="1" applyAlignment="1">
      <alignment horizontal="right" vertical="top" wrapText="1"/>
    </xf>
    <xf numFmtId="0" fontId="10" fillId="10" borderId="11" xfId="9" applyFont="1" applyFill="1" applyBorder="1" applyAlignment="1">
      <alignment horizontal="right" vertical="top" wrapText="1"/>
    </xf>
    <xf numFmtId="0" fontId="10" fillId="10" borderId="10" xfId="9" applyFont="1" applyFill="1" applyBorder="1" applyAlignment="1">
      <alignment horizontal="right" vertical="top" wrapText="1"/>
    </xf>
    <xf numFmtId="49" fontId="10" fillId="5" borderId="12" xfId="9" applyNumberFormat="1" applyFont="1" applyFill="1" applyBorder="1" applyAlignment="1">
      <alignment horizontal="right" vertical="top"/>
    </xf>
    <xf numFmtId="49" fontId="10" fillId="5" borderId="11" xfId="9" applyNumberFormat="1" applyFont="1" applyFill="1" applyBorder="1" applyAlignment="1">
      <alignment horizontal="right" vertical="top"/>
    </xf>
    <xf numFmtId="49" fontId="10" fillId="5" borderId="10" xfId="9" applyNumberFormat="1" applyFont="1" applyFill="1" applyBorder="1" applyAlignment="1">
      <alignment horizontal="right" vertical="top"/>
    </xf>
    <xf numFmtId="0" fontId="7" fillId="5" borderId="12" xfId="9" applyFont="1" applyFill="1" applyBorder="1" applyAlignment="1">
      <alignment horizontal="center" vertical="top"/>
    </xf>
    <xf numFmtId="0" fontId="7" fillId="5" borderId="11" xfId="9" applyFont="1" applyFill="1" applyBorder="1" applyAlignment="1">
      <alignment horizontal="center" vertical="top"/>
    </xf>
    <xf numFmtId="0" fontId="7" fillId="5" borderId="10" xfId="9" applyFont="1" applyFill="1" applyBorder="1" applyAlignment="1">
      <alignment horizontal="center" vertical="top"/>
    </xf>
    <xf numFmtId="49" fontId="10" fillId="13" borderId="30" xfId="9" applyNumberFormat="1" applyFont="1" applyFill="1" applyBorder="1" applyAlignment="1">
      <alignment horizontal="left" vertical="top"/>
    </xf>
    <xf numFmtId="49" fontId="10" fillId="13" borderId="24" xfId="9" applyNumberFormat="1" applyFont="1" applyFill="1" applyBorder="1" applyAlignment="1">
      <alignment horizontal="left" vertical="top"/>
    </xf>
    <xf numFmtId="0" fontId="10" fillId="4" borderId="35" xfId="9" applyFont="1" applyFill="1" applyBorder="1" applyAlignment="1">
      <alignment horizontal="center" vertical="top"/>
    </xf>
    <xf numFmtId="0" fontId="10" fillId="4" borderId="23" xfId="9" applyFont="1" applyFill="1" applyBorder="1" applyAlignment="1">
      <alignment horizontal="center" vertical="top"/>
    </xf>
    <xf numFmtId="0" fontId="10" fillId="4" borderId="34" xfId="9" applyFont="1" applyFill="1" applyBorder="1" applyAlignment="1">
      <alignment horizontal="center" vertical="top"/>
    </xf>
    <xf numFmtId="0" fontId="10" fillId="4" borderId="19" xfId="9" applyFont="1" applyFill="1" applyBorder="1" applyAlignment="1">
      <alignment horizontal="center" vertical="top"/>
    </xf>
    <xf numFmtId="0" fontId="10" fillId="4" borderId="0" xfId="9" applyFont="1" applyFill="1" applyAlignment="1">
      <alignment horizontal="center" vertical="top"/>
    </xf>
    <xf numFmtId="0" fontId="10" fillId="4" borderId="18" xfId="9" applyFont="1" applyFill="1" applyBorder="1" applyAlignment="1">
      <alignment horizontal="center" vertical="top"/>
    </xf>
    <xf numFmtId="0" fontId="10" fillId="4" borderId="4" xfId="9" applyFont="1" applyFill="1" applyBorder="1" applyAlignment="1">
      <alignment horizontal="center" vertical="top"/>
    </xf>
    <xf numFmtId="0" fontId="10" fillId="4" borderId="3" xfId="9" applyFont="1" applyFill="1" applyBorder="1" applyAlignment="1">
      <alignment horizontal="center" vertical="top"/>
    </xf>
    <xf numFmtId="0" fontId="10" fillId="4" borderId="2" xfId="9" applyFont="1" applyFill="1" applyBorder="1" applyAlignment="1">
      <alignment horizontal="center" vertical="top"/>
    </xf>
    <xf numFmtId="49" fontId="30" fillId="4" borderId="29" xfId="9" applyNumberFormat="1" applyFont="1" applyFill="1" applyBorder="1" applyAlignment="1">
      <alignment horizontal="center" vertical="center" textRotation="90"/>
    </xf>
    <xf numFmtId="49" fontId="30" fillId="4" borderId="1" xfId="9" applyNumberFormat="1" applyFont="1" applyFill="1" applyBorder="1" applyAlignment="1">
      <alignment horizontal="center" vertical="center" textRotation="90"/>
    </xf>
    <xf numFmtId="0" fontId="10" fillId="4" borderId="12" xfId="9" applyFont="1" applyFill="1" applyBorder="1" applyAlignment="1">
      <alignment horizontal="center" vertical="top"/>
    </xf>
    <xf numFmtId="0" fontId="10" fillId="4" borderId="11" xfId="9" applyFont="1" applyFill="1" applyBorder="1" applyAlignment="1">
      <alignment horizontal="center" vertical="top"/>
    </xf>
    <xf numFmtId="0" fontId="10" fillId="4" borderId="10" xfId="9" applyFont="1" applyFill="1" applyBorder="1" applyAlignment="1">
      <alignment horizontal="center" vertical="top"/>
    </xf>
    <xf numFmtId="0" fontId="6" fillId="13" borderId="30" xfId="9" applyFont="1" applyFill="1" applyBorder="1" applyAlignment="1">
      <alignment horizontal="center" vertical="center" textRotation="90" wrapText="1"/>
    </xf>
    <xf numFmtId="0" fontId="6" fillId="13" borderId="13" xfId="9" applyFont="1" applyFill="1" applyBorder="1" applyAlignment="1">
      <alignment horizontal="center" vertical="center" textRotation="90" wrapText="1"/>
    </xf>
    <xf numFmtId="0" fontId="6" fillId="13" borderId="24" xfId="9" applyFont="1" applyFill="1" applyBorder="1" applyAlignment="1">
      <alignment horizontal="center" vertical="center" textRotation="90" wrapText="1"/>
    </xf>
    <xf numFmtId="0" fontId="6" fillId="12" borderId="30" xfId="9" applyFont="1" applyFill="1" applyBorder="1" applyAlignment="1">
      <alignment horizontal="center" vertical="center" textRotation="90" wrapText="1"/>
    </xf>
    <xf numFmtId="0" fontId="6" fillId="12" borderId="13" xfId="9" applyFont="1" applyFill="1" applyBorder="1" applyAlignment="1">
      <alignment horizontal="center" vertical="center" textRotation="90" wrapText="1"/>
    </xf>
    <xf numFmtId="0" fontId="6" fillId="12" borderId="24" xfId="9" applyFont="1" applyFill="1" applyBorder="1" applyAlignment="1">
      <alignment horizontal="center" vertical="center" textRotation="90" wrapText="1"/>
    </xf>
    <xf numFmtId="0" fontId="7" fillId="0" borderId="30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6" fillId="0" borderId="51" xfId="9" applyFont="1" applyBorder="1" applyAlignment="1">
      <alignment horizontal="center" vertical="center" textRotation="90"/>
    </xf>
    <xf numFmtId="0" fontId="6" fillId="0" borderId="46" xfId="9" applyFont="1" applyBorder="1" applyAlignment="1">
      <alignment horizontal="center" vertical="center" textRotation="90"/>
    </xf>
    <xf numFmtId="0" fontId="14" fillId="0" borderId="0" xfId="9" applyFont="1" applyAlignment="1">
      <alignment horizontal="center" vertical="center"/>
    </xf>
    <xf numFmtId="0" fontId="7" fillId="0" borderId="24" xfId="4" applyFont="1" applyBorder="1" applyAlignment="1">
      <alignment horizontal="center" vertical="center" wrapText="1"/>
    </xf>
    <xf numFmtId="0" fontId="33" fillId="0" borderId="0" xfId="4" applyFont="1" applyAlignment="1">
      <alignment horizontal="left" vertical="top" wrapText="1"/>
    </xf>
    <xf numFmtId="49" fontId="20" fillId="13" borderId="30" xfId="9" applyNumberFormat="1" applyFont="1" applyFill="1" applyBorder="1" applyAlignment="1">
      <alignment horizontal="left" vertical="top"/>
    </xf>
    <xf numFmtId="49" fontId="20" fillId="13" borderId="24" xfId="9" applyNumberFormat="1" applyFont="1" applyFill="1" applyBorder="1" applyAlignment="1">
      <alignment horizontal="left" vertical="top"/>
    </xf>
    <xf numFmtId="49" fontId="22" fillId="8" borderId="13" xfId="9" applyNumberFormat="1" applyFont="1" applyFill="1" applyBorder="1" applyAlignment="1">
      <alignment horizontal="center" vertical="top"/>
    </xf>
    <xf numFmtId="0" fontId="26" fillId="12" borderId="13" xfId="9" applyFont="1" applyFill="1" applyBorder="1" applyAlignment="1">
      <alignment horizontal="center" vertical="center" textRotation="90" wrapText="1"/>
    </xf>
    <xf numFmtId="0" fontId="26" fillId="12" borderId="24" xfId="9" applyFont="1" applyFill="1" applyBorder="1" applyAlignment="1">
      <alignment horizontal="center" vertical="center" textRotation="90" wrapText="1"/>
    </xf>
    <xf numFmtId="0" fontId="10" fillId="5" borderId="12" xfId="9" applyFont="1" applyFill="1" applyBorder="1" applyAlignment="1">
      <alignment horizontal="left" vertical="center" wrapText="1"/>
    </xf>
    <xf numFmtId="0" fontId="10" fillId="5" borderId="11" xfId="9" applyFont="1" applyFill="1" applyBorder="1" applyAlignment="1">
      <alignment horizontal="left" vertical="center" wrapText="1"/>
    </xf>
    <xf numFmtId="0" fontId="10" fillId="5" borderId="10" xfId="9" applyFont="1" applyFill="1" applyBorder="1" applyAlignment="1">
      <alignment horizontal="left" vertical="center" wrapText="1"/>
    </xf>
    <xf numFmtId="0" fontId="7" fillId="4" borderId="19" xfId="9" applyFont="1" applyFill="1" applyBorder="1" applyAlignment="1">
      <alignment horizontal="left" vertical="center" wrapText="1"/>
    </xf>
    <xf numFmtId="0" fontId="7" fillId="4" borderId="0" xfId="9" applyFont="1" applyFill="1" applyAlignment="1">
      <alignment horizontal="left" vertical="center" wrapText="1"/>
    </xf>
    <xf numFmtId="0" fontId="7" fillId="4" borderId="18" xfId="9" applyFont="1" applyFill="1" applyBorder="1" applyAlignment="1">
      <alignment horizontal="left" vertical="center" wrapText="1"/>
    </xf>
    <xf numFmtId="0" fontId="24" fillId="12" borderId="24" xfId="9" applyFont="1" applyFill="1" applyBorder="1" applyAlignment="1">
      <alignment horizontal="center" vertical="top" wrapText="1"/>
    </xf>
    <xf numFmtId="0" fontId="5" fillId="0" borderId="16" xfId="4" applyBorder="1" applyAlignment="1">
      <alignment horizontal="left" vertical="top" wrapText="1"/>
    </xf>
    <xf numFmtId="0" fontId="5" fillId="0" borderId="15" xfId="4" applyBorder="1" applyAlignment="1">
      <alignment horizontal="left" vertical="top" wrapText="1"/>
    </xf>
    <xf numFmtId="0" fontId="7" fillId="0" borderId="17" xfId="9" applyFont="1" applyBorder="1" applyAlignment="1">
      <alignment horizontal="left" vertical="center" wrapText="1"/>
    </xf>
    <xf numFmtId="0" fontId="7" fillId="0" borderId="16" xfId="9" applyFont="1" applyBorder="1" applyAlignment="1">
      <alignment horizontal="left" vertical="center" wrapText="1"/>
    </xf>
    <xf numFmtId="0" fontId="7" fillId="0" borderId="15" xfId="9" applyFont="1" applyBorder="1" applyAlignment="1">
      <alignment horizontal="left" vertical="center" wrapText="1"/>
    </xf>
    <xf numFmtId="0" fontId="7" fillId="0" borderId="19" xfId="9" applyFont="1" applyBorder="1" applyAlignment="1">
      <alignment horizontal="left" vertical="center" wrapText="1"/>
    </xf>
    <xf numFmtId="0" fontId="7" fillId="0" borderId="0" xfId="9" applyFont="1" applyAlignment="1">
      <alignment horizontal="left" vertical="center" wrapText="1"/>
    </xf>
    <xf numFmtId="0" fontId="7" fillId="0" borderId="18" xfId="9" applyFont="1" applyBorder="1" applyAlignment="1">
      <alignment horizontal="left" vertical="center" wrapText="1"/>
    </xf>
    <xf numFmtId="0" fontId="27" fillId="0" borderId="4" xfId="9" applyFont="1" applyBorder="1" applyAlignment="1">
      <alignment horizontal="left" vertical="center" wrapText="1"/>
    </xf>
    <xf numFmtId="0" fontId="27" fillId="0" borderId="3" xfId="9" applyFont="1" applyBorder="1" applyAlignment="1">
      <alignment horizontal="left" vertical="center" wrapText="1"/>
    </xf>
    <xf numFmtId="0" fontId="27" fillId="0" borderId="2" xfId="9" applyFont="1" applyBorder="1" applyAlignment="1">
      <alignment horizontal="left" vertical="center" wrapText="1"/>
    </xf>
    <xf numFmtId="0" fontId="10" fillId="5" borderId="8" xfId="4" applyFont="1" applyFill="1" applyBorder="1" applyAlignment="1">
      <alignment horizontal="left" vertical="top"/>
    </xf>
    <xf numFmtId="0" fontId="10" fillId="5" borderId="7" xfId="4" applyFont="1" applyFill="1" applyBorder="1" applyAlignment="1">
      <alignment horizontal="left" vertical="top"/>
    </xf>
    <xf numFmtId="0" fontId="10" fillId="5" borderId="6" xfId="4" applyFont="1" applyFill="1" applyBorder="1" applyAlignment="1">
      <alignment horizontal="left" vertical="top"/>
    </xf>
    <xf numFmtId="0" fontId="7" fillId="0" borderId="22" xfId="4" applyFont="1" applyBorder="1" applyAlignment="1">
      <alignment horizontal="left" vertical="top" wrapText="1"/>
    </xf>
    <xf numFmtId="0" fontId="7" fillId="0" borderId="21" xfId="4" applyFont="1" applyBorder="1" applyAlignment="1">
      <alignment horizontal="left" vertical="top" wrapText="1"/>
    </xf>
    <xf numFmtId="0" fontId="5" fillId="0" borderId="21" xfId="4" applyBorder="1" applyAlignment="1">
      <alignment horizontal="left" vertical="top" wrapText="1"/>
    </xf>
    <xf numFmtId="0" fontId="5" fillId="0" borderId="20" xfId="4" applyBorder="1" applyAlignment="1">
      <alignment horizontal="left" vertical="top" wrapText="1"/>
    </xf>
    <xf numFmtId="0" fontId="10" fillId="3" borderId="12" xfId="9" applyFont="1" applyFill="1" applyBorder="1" applyAlignment="1">
      <alignment horizontal="left" vertical="center" wrapText="1"/>
    </xf>
    <xf numFmtId="0" fontId="10" fillId="3" borderId="11" xfId="9" applyFont="1" applyFill="1" applyBorder="1" applyAlignment="1">
      <alignment horizontal="left" vertical="center" wrapText="1"/>
    </xf>
    <xf numFmtId="0" fontId="10" fillId="3" borderId="10" xfId="9" applyFont="1" applyFill="1" applyBorder="1" applyAlignment="1">
      <alignment horizontal="left" vertical="center" wrapText="1"/>
    </xf>
    <xf numFmtId="0" fontId="7" fillId="0" borderId="8" xfId="9" applyFont="1" applyBorder="1" applyAlignment="1">
      <alignment horizontal="left" vertical="center" wrapText="1"/>
    </xf>
    <xf numFmtId="0" fontId="7" fillId="0" borderId="7" xfId="9" applyFont="1" applyBorder="1" applyAlignment="1">
      <alignment horizontal="left" vertical="center" wrapText="1"/>
    </xf>
    <xf numFmtId="0" fontId="7" fillId="0" borderId="6" xfId="9" applyFont="1" applyBorder="1" applyAlignment="1">
      <alignment horizontal="left" vertical="center" wrapText="1"/>
    </xf>
    <xf numFmtId="0" fontId="7" fillId="0" borderId="17" xfId="5" applyFont="1" applyBorder="1" applyAlignment="1">
      <alignment horizontal="left" vertical="top" wrapText="1"/>
    </xf>
    <xf numFmtId="0" fontId="7" fillId="0" borderId="16" xfId="5" applyFont="1" applyBorder="1" applyAlignment="1">
      <alignment horizontal="left" vertical="top" wrapText="1"/>
    </xf>
    <xf numFmtId="0" fontId="27" fillId="0" borderId="8" xfId="9" applyFont="1" applyBorder="1" applyAlignment="1">
      <alignment horizontal="left" vertical="center" wrapText="1"/>
    </xf>
    <xf numFmtId="0" fontId="27" fillId="0" borderId="7" xfId="9" applyFont="1" applyBorder="1" applyAlignment="1">
      <alignment horizontal="left" vertical="center" wrapText="1"/>
    </xf>
    <xf numFmtId="0" fontId="27" fillId="0" borderId="6" xfId="9" applyFont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49" fontId="10" fillId="14" borderId="29" xfId="9" applyNumberFormat="1" applyFont="1" applyFill="1" applyBorder="1" applyAlignment="1">
      <alignment horizontal="center" vertical="top"/>
    </xf>
    <xf numFmtId="49" fontId="10" fillId="14" borderId="1" xfId="9" applyNumberFormat="1" applyFont="1" applyFill="1" applyBorder="1" applyAlignment="1">
      <alignment horizontal="center" vertical="top"/>
    </xf>
    <xf numFmtId="0" fontId="7" fillId="13" borderId="30" xfId="9" applyFont="1" applyFill="1" applyBorder="1" applyAlignment="1">
      <alignment vertical="top" wrapText="1"/>
    </xf>
    <xf numFmtId="0" fontId="7" fillId="13" borderId="13" xfId="9" applyFont="1" applyFill="1" applyBorder="1" applyAlignment="1">
      <alignment vertical="top" wrapText="1"/>
    </xf>
    <xf numFmtId="0" fontId="7" fillId="13" borderId="24" xfId="9" applyFont="1" applyFill="1" applyBorder="1" applyAlignment="1">
      <alignment vertical="top" wrapText="1"/>
    </xf>
    <xf numFmtId="0" fontId="10" fillId="12" borderId="35" xfId="9" applyFont="1" applyFill="1" applyBorder="1" applyAlignment="1">
      <alignment horizontal="center" vertical="center" textRotation="90" wrapText="1"/>
    </xf>
    <xf numFmtId="0" fontId="10" fillId="12" borderId="19" xfId="9" applyFont="1" applyFill="1" applyBorder="1" applyAlignment="1">
      <alignment horizontal="center" vertical="center" textRotation="90" wrapText="1"/>
    </xf>
    <xf numFmtId="0" fontId="10" fillId="12" borderId="4" xfId="9" applyFont="1" applyFill="1" applyBorder="1" applyAlignment="1">
      <alignment horizontal="center" vertical="center" textRotation="90" wrapText="1"/>
    </xf>
    <xf numFmtId="0" fontId="10" fillId="12" borderId="30" xfId="9" applyFont="1" applyFill="1" applyBorder="1" applyAlignment="1">
      <alignment vertical="top" wrapText="1"/>
    </xf>
    <xf numFmtId="0" fontId="10" fillId="12" borderId="13" xfId="9" applyFont="1" applyFill="1" applyBorder="1" applyAlignment="1">
      <alignment vertical="top" wrapText="1"/>
    </xf>
    <xf numFmtId="0" fontId="10" fillId="12" borderId="24" xfId="9" applyFont="1" applyFill="1" applyBorder="1" applyAlignment="1">
      <alignment vertical="top" wrapText="1"/>
    </xf>
    <xf numFmtId="49" fontId="10" fillId="12" borderId="23" xfId="9" applyNumberFormat="1" applyFont="1" applyFill="1" applyBorder="1" applyAlignment="1">
      <alignment horizontal="center" vertical="top" wrapText="1"/>
    </xf>
    <xf numFmtId="49" fontId="10" fillId="12" borderId="0" xfId="9" applyNumberFormat="1" applyFont="1" applyFill="1" applyAlignment="1">
      <alignment horizontal="center" vertical="top" wrapText="1"/>
    </xf>
    <xf numFmtId="0" fontId="5" fillId="12" borderId="3" xfId="9" applyFill="1" applyBorder="1" applyAlignment="1">
      <alignment horizontal="center" vertical="top" wrapText="1"/>
    </xf>
    <xf numFmtId="0" fontId="10" fillId="12" borderId="30" xfId="9" applyFont="1" applyFill="1" applyBorder="1" applyAlignment="1">
      <alignment horizontal="left" vertical="top" wrapText="1"/>
    </xf>
    <xf numFmtId="0" fontId="10" fillId="12" borderId="13" xfId="9" applyFont="1" applyFill="1" applyBorder="1" applyAlignment="1">
      <alignment horizontal="left" vertical="top" wrapText="1"/>
    </xf>
    <xf numFmtId="0" fontId="26" fillId="12" borderId="24" xfId="9" applyFont="1" applyFill="1" applyBorder="1" applyAlignment="1">
      <alignment vertical="top" wrapText="1"/>
    </xf>
    <xf numFmtId="0" fontId="7" fillId="0" borderId="13" xfId="7" applyFont="1" applyBorder="1" applyAlignment="1">
      <alignment horizontal="left" vertical="top" wrapText="1"/>
    </xf>
    <xf numFmtId="49" fontId="10" fillId="9" borderId="8" xfId="9" applyNumberFormat="1" applyFont="1" applyFill="1" applyBorder="1" applyAlignment="1">
      <alignment horizontal="center" vertical="top"/>
    </xf>
    <xf numFmtId="49" fontId="10" fillId="9" borderId="39" xfId="9" applyNumberFormat="1" applyFont="1" applyFill="1" applyBorder="1" applyAlignment="1">
      <alignment horizontal="center" vertical="top"/>
    </xf>
    <xf numFmtId="0" fontId="7" fillId="0" borderId="44" xfId="9" applyFont="1" applyBorder="1" applyAlignment="1">
      <alignment horizontal="left" vertical="top" wrapText="1"/>
    </xf>
    <xf numFmtId="0" fontId="7" fillId="0" borderId="28" xfId="9" applyFont="1" applyBorder="1" applyAlignment="1">
      <alignment horizontal="left" vertical="top" wrapText="1"/>
    </xf>
    <xf numFmtId="49" fontId="10" fillId="4" borderId="30" xfId="9" applyNumberFormat="1" applyFont="1" applyFill="1" applyBorder="1" applyAlignment="1">
      <alignment horizontal="center" vertical="top" wrapText="1"/>
    </xf>
    <xf numFmtId="49" fontId="10" fillId="4" borderId="13" xfId="9" applyNumberFormat="1" applyFont="1" applyFill="1" applyBorder="1" applyAlignment="1">
      <alignment horizontal="center" vertical="top" wrapText="1"/>
    </xf>
    <xf numFmtId="49" fontId="10" fillId="4" borderId="24" xfId="9" applyNumberFormat="1" applyFont="1" applyFill="1" applyBorder="1" applyAlignment="1">
      <alignment horizontal="center" vertical="top" wrapText="1"/>
    </xf>
    <xf numFmtId="49" fontId="10" fillId="9" borderId="19" xfId="9" applyNumberFormat="1" applyFont="1" applyFill="1" applyBorder="1" applyAlignment="1">
      <alignment horizontal="center" vertical="top"/>
    </xf>
    <xf numFmtId="49" fontId="10" fillId="13" borderId="30" xfId="9" applyNumberFormat="1" applyFont="1" applyFill="1" applyBorder="1" applyAlignment="1">
      <alignment horizontal="center" vertical="top" wrapText="1"/>
    </xf>
    <xf numFmtId="49" fontId="10" fillId="13" borderId="13" xfId="9" applyNumberFormat="1" applyFont="1" applyFill="1" applyBorder="1" applyAlignment="1">
      <alignment horizontal="center" vertical="top" wrapText="1"/>
    </xf>
    <xf numFmtId="49" fontId="10" fillId="13" borderId="24" xfId="9" applyNumberFormat="1" applyFont="1" applyFill="1" applyBorder="1" applyAlignment="1">
      <alignment horizontal="center" vertical="top" wrapText="1"/>
    </xf>
    <xf numFmtId="0" fontId="10" fillId="12" borderId="34" xfId="9" applyFont="1" applyFill="1" applyBorder="1" applyAlignment="1">
      <alignment vertical="top" wrapText="1"/>
    </xf>
    <xf numFmtId="0" fontId="10" fillId="12" borderId="18" xfId="9" applyFont="1" applyFill="1" applyBorder="1" applyAlignment="1">
      <alignment vertical="top" wrapText="1"/>
    </xf>
    <xf numFmtId="0" fontId="10" fillId="12" borderId="2" xfId="9" applyFont="1" applyFill="1" applyBorder="1" applyAlignment="1">
      <alignment vertical="top" wrapText="1"/>
    </xf>
    <xf numFmtId="0" fontId="10" fillId="12" borderId="30" xfId="9" applyFont="1" applyFill="1" applyBorder="1" applyAlignment="1">
      <alignment horizontal="center" vertical="center" textRotation="90" wrapText="1"/>
    </xf>
    <xf numFmtId="0" fontId="10" fillId="12" borderId="13" xfId="9" applyFont="1" applyFill="1" applyBorder="1" applyAlignment="1">
      <alignment horizontal="center" vertical="center" textRotation="90" wrapText="1"/>
    </xf>
    <xf numFmtId="0" fontId="10" fillId="12" borderId="24" xfId="9" applyFont="1" applyFill="1" applyBorder="1" applyAlignment="1">
      <alignment horizontal="center" vertical="center" textRotation="90" wrapText="1"/>
    </xf>
    <xf numFmtId="0" fontId="7" fillId="12" borderId="30" xfId="9" applyFont="1" applyFill="1" applyBorder="1" applyAlignment="1">
      <alignment vertical="top" wrapText="1"/>
    </xf>
    <xf numFmtId="0" fontId="7" fillId="12" borderId="24" xfId="9" applyFont="1" applyFill="1" applyBorder="1" applyAlignment="1">
      <alignment vertical="top" wrapText="1"/>
    </xf>
    <xf numFmtId="0" fontId="7" fillId="13" borderId="13" xfId="9" applyFont="1" applyFill="1" applyBorder="1" applyAlignment="1">
      <alignment horizontal="left" vertical="top" wrapText="1"/>
    </xf>
    <xf numFmtId="0" fontId="5" fillId="13" borderId="24" xfId="9" applyFill="1" applyBorder="1" applyAlignment="1">
      <alignment vertical="top" wrapText="1"/>
    </xf>
    <xf numFmtId="0" fontId="5" fillId="4" borderId="30" xfId="9" applyFill="1" applyBorder="1" applyAlignment="1">
      <alignment horizontal="center" vertical="top" wrapText="1"/>
    </xf>
    <xf numFmtId="0" fontId="5" fillId="4" borderId="13" xfId="9" applyFill="1" applyBorder="1" applyAlignment="1">
      <alignment horizontal="center" vertical="top" wrapText="1"/>
    </xf>
    <xf numFmtId="0" fontId="5" fillId="4" borderId="24" xfId="9" applyFill="1" applyBorder="1" applyAlignment="1">
      <alignment horizontal="center" vertical="top" wrapText="1"/>
    </xf>
    <xf numFmtId="0" fontId="10" fillId="10" borderId="3" xfId="9" applyFont="1" applyFill="1" applyBorder="1" applyAlignment="1">
      <alignment horizontal="right" vertical="top" wrapText="1"/>
    </xf>
    <xf numFmtId="0" fontId="10" fillId="10" borderId="2" xfId="9" applyFont="1" applyFill="1" applyBorder="1" applyAlignment="1">
      <alignment horizontal="right" vertical="top" wrapText="1"/>
    </xf>
    <xf numFmtId="0" fontId="10" fillId="7" borderId="3" xfId="9" applyFont="1" applyFill="1" applyBorder="1" applyAlignment="1">
      <alignment horizontal="right" vertical="top" wrapText="1"/>
    </xf>
    <xf numFmtId="0" fontId="10" fillId="7" borderId="2" xfId="9" applyFont="1" applyFill="1" applyBorder="1" applyAlignment="1">
      <alignment horizontal="right" vertical="top" wrapText="1"/>
    </xf>
    <xf numFmtId="0" fontId="7" fillId="4" borderId="38" xfId="9" applyFont="1" applyFill="1" applyBorder="1" applyAlignment="1">
      <alignment horizontal="left" vertical="top" wrapText="1"/>
    </xf>
    <xf numFmtId="0" fontId="5" fillId="0" borderId="26" xfId="9" applyBorder="1" applyAlignment="1">
      <alignment horizontal="left" vertical="top" wrapText="1"/>
    </xf>
    <xf numFmtId="0" fontId="7" fillId="4" borderId="44" xfId="9" applyFont="1" applyFill="1" applyBorder="1" applyAlignment="1">
      <alignment horizontal="left" vertical="top" wrapText="1"/>
    </xf>
    <xf numFmtId="0" fontId="7" fillId="4" borderId="53" xfId="9" applyFont="1" applyFill="1" applyBorder="1" applyAlignment="1">
      <alignment horizontal="left" vertical="top" wrapText="1"/>
    </xf>
    <xf numFmtId="0" fontId="10" fillId="12" borderId="24" xfId="9" applyFont="1" applyFill="1" applyBorder="1" applyAlignment="1">
      <alignment horizontal="left" vertical="top" wrapText="1"/>
    </xf>
    <xf numFmtId="0" fontId="7" fillId="4" borderId="26" xfId="9" applyFont="1" applyFill="1" applyBorder="1" applyAlignment="1">
      <alignment horizontal="left" vertical="top" wrapText="1"/>
    </xf>
    <xf numFmtId="0" fontId="14" fillId="0" borderId="7" xfId="9" applyFont="1" applyBorder="1" applyAlignment="1">
      <alignment horizontal="center" vertical="center" textRotation="90" wrapText="1"/>
    </xf>
    <xf numFmtId="0" fontId="14" fillId="0" borderId="16" xfId="9" applyFont="1" applyBorder="1" applyAlignment="1">
      <alignment horizontal="center" vertical="center" textRotation="90" wrapText="1"/>
    </xf>
    <xf numFmtId="0" fontId="14" fillId="0" borderId="61" xfId="9" applyFont="1" applyBorder="1" applyAlignment="1">
      <alignment horizontal="center" vertical="center" textRotation="90" wrapText="1"/>
    </xf>
    <xf numFmtId="0" fontId="14" fillId="10" borderId="29" xfId="9" applyFont="1" applyFill="1" applyBorder="1" applyAlignment="1">
      <alignment horizontal="center" vertical="center" textRotation="90" wrapText="1"/>
    </xf>
    <xf numFmtId="0" fontId="14" fillId="10" borderId="14" xfId="9" applyFont="1" applyFill="1" applyBorder="1" applyAlignment="1">
      <alignment horizontal="center" vertical="center" textRotation="90" wrapText="1"/>
    </xf>
    <xf numFmtId="0" fontId="14" fillId="10" borderId="1" xfId="9" applyFont="1" applyFill="1" applyBorder="1" applyAlignment="1">
      <alignment horizontal="center" vertical="center" textRotation="90" wrapText="1"/>
    </xf>
    <xf numFmtId="0" fontId="14" fillId="8" borderId="29" xfId="9" applyFont="1" applyFill="1" applyBorder="1" applyAlignment="1">
      <alignment horizontal="center" vertical="center" textRotation="90" wrapText="1"/>
    </xf>
    <xf numFmtId="0" fontId="14" fillId="8" borderId="14" xfId="9" applyFont="1" applyFill="1" applyBorder="1" applyAlignment="1">
      <alignment horizontal="center" vertical="center" textRotation="90" wrapText="1"/>
    </xf>
    <xf numFmtId="0" fontId="14" fillId="8" borderId="1" xfId="9" applyFont="1" applyFill="1" applyBorder="1" applyAlignment="1">
      <alignment horizontal="center" vertical="center" textRotation="90" wrapText="1"/>
    </xf>
    <xf numFmtId="0" fontId="7" fillId="0" borderId="3" xfId="9" applyFont="1" applyBorder="1" applyAlignment="1">
      <alignment horizontal="center"/>
    </xf>
    <xf numFmtId="49" fontId="10" fillId="9" borderId="30" xfId="9" applyNumberFormat="1" applyFont="1" applyFill="1" applyBorder="1" applyAlignment="1">
      <alignment horizontal="center" vertical="top"/>
    </xf>
    <xf numFmtId="49" fontId="10" fillId="9" borderId="13" xfId="9" applyNumberFormat="1" applyFont="1" applyFill="1" applyBorder="1" applyAlignment="1">
      <alignment horizontal="center" vertical="top"/>
    </xf>
    <xf numFmtId="49" fontId="10" fillId="9" borderId="24" xfId="9" applyNumberFormat="1" applyFont="1" applyFill="1" applyBorder="1" applyAlignment="1">
      <alignment horizontal="center" vertical="top"/>
    </xf>
    <xf numFmtId="0" fontId="14" fillId="12" borderId="7" xfId="9" applyFont="1" applyFill="1" applyBorder="1" applyAlignment="1">
      <alignment horizontal="center" vertical="center" textRotation="90" wrapText="1"/>
    </xf>
    <xf numFmtId="0" fontId="14" fillId="12" borderId="16" xfId="9" applyFont="1" applyFill="1" applyBorder="1" applyAlignment="1">
      <alignment horizontal="center" vertical="center" textRotation="90" wrapText="1"/>
    </xf>
    <xf numFmtId="0" fontId="14" fillId="12" borderId="61" xfId="9" applyFont="1" applyFill="1" applyBorder="1" applyAlignment="1">
      <alignment horizontal="center" vertical="center" textRotation="90" wrapText="1"/>
    </xf>
    <xf numFmtId="0" fontId="14" fillId="0" borderId="29" xfId="9" applyFont="1" applyBorder="1" applyAlignment="1">
      <alignment horizontal="center" vertical="center" textRotation="90" wrapText="1"/>
    </xf>
    <xf numFmtId="0" fontId="14" fillId="0" borderId="14" xfId="9" applyFont="1" applyBorder="1" applyAlignment="1">
      <alignment horizontal="center" vertical="center" textRotation="90" wrapText="1"/>
    </xf>
    <xf numFmtId="0" fontId="14" fillId="0" borderId="1" xfId="9" applyFont="1" applyBorder="1" applyAlignment="1">
      <alignment horizontal="center" vertical="center" textRotation="90" wrapText="1"/>
    </xf>
    <xf numFmtId="0" fontId="14" fillId="0" borderId="34" xfId="9" applyFont="1" applyBorder="1" applyAlignment="1">
      <alignment horizontal="center" vertical="center" wrapText="1"/>
    </xf>
    <xf numFmtId="0" fontId="14" fillId="0" borderId="18" xfId="9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30" xfId="9" applyFont="1" applyBorder="1" applyAlignment="1">
      <alignment horizontal="center" vertical="center" textRotation="90" wrapText="1"/>
    </xf>
    <xf numFmtId="0" fontId="14" fillId="0" borderId="13" xfId="9" applyFont="1" applyBorder="1" applyAlignment="1">
      <alignment horizontal="center" vertical="center" textRotation="90" wrapText="1"/>
    </xf>
    <xf numFmtId="0" fontId="14" fillId="0" borderId="24" xfId="9" applyFont="1" applyBorder="1" applyAlignment="1">
      <alignment horizontal="center" vertical="center" textRotation="90" wrapText="1"/>
    </xf>
    <xf numFmtId="0" fontId="10" fillId="0" borderId="18" xfId="9" applyFont="1" applyBorder="1" applyAlignment="1">
      <alignment horizontal="center" vertical="center" textRotation="90"/>
    </xf>
    <xf numFmtId="0" fontId="10" fillId="0" borderId="2" xfId="9" applyFont="1" applyBorder="1" applyAlignment="1">
      <alignment horizontal="center" vertical="center" textRotation="90"/>
    </xf>
    <xf numFmtId="0" fontId="14" fillId="0" borderId="19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4" fillId="0" borderId="30" xfId="9" applyFont="1" applyBorder="1" applyAlignment="1">
      <alignment horizontal="center" vertical="center" wrapText="1"/>
    </xf>
    <xf numFmtId="0" fontId="14" fillId="0" borderId="24" xfId="9" applyFont="1" applyBorder="1" applyAlignment="1">
      <alignment horizontal="center" vertical="center" wrapText="1"/>
    </xf>
    <xf numFmtId="0" fontId="31" fillId="0" borderId="0" xfId="9" applyFont="1" applyAlignment="1">
      <alignment horizontal="center" vertical="center" wrapText="1"/>
    </xf>
    <xf numFmtId="0" fontId="14" fillId="13" borderId="30" xfId="9" applyFont="1" applyFill="1" applyBorder="1" applyAlignment="1">
      <alignment horizontal="center" vertical="center" textRotation="90" wrapText="1"/>
    </xf>
    <xf numFmtId="0" fontId="14" fillId="13" borderId="13" xfId="9" applyFont="1" applyFill="1" applyBorder="1" applyAlignment="1">
      <alignment horizontal="center" vertical="center" textRotation="90" wrapText="1"/>
    </xf>
    <xf numFmtId="0" fontId="14" fillId="13" borderId="24" xfId="9" applyFont="1" applyFill="1" applyBorder="1" applyAlignment="1">
      <alignment horizontal="center" vertical="center" textRotation="90" wrapText="1"/>
    </xf>
    <xf numFmtId="0" fontId="14" fillId="0" borderId="12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5" fillId="13" borderId="24" xfId="9" applyFill="1" applyBorder="1" applyAlignment="1">
      <alignment horizontal="center" vertical="top" wrapText="1"/>
    </xf>
    <xf numFmtId="0" fontId="7" fillId="13" borderId="34" xfId="9" applyFont="1" applyFill="1" applyBorder="1" applyAlignment="1">
      <alignment horizontal="left" vertical="top" wrapText="1"/>
    </xf>
    <xf numFmtId="0" fontId="7" fillId="13" borderId="18" xfId="9" applyFont="1" applyFill="1" applyBorder="1" applyAlignment="1">
      <alignment horizontal="left" vertical="top" wrapText="1"/>
    </xf>
    <xf numFmtId="0" fontId="7" fillId="13" borderId="2" xfId="9" applyFont="1" applyFill="1" applyBorder="1" applyAlignment="1">
      <alignment horizontal="left" vertical="top" wrapText="1"/>
    </xf>
    <xf numFmtId="49" fontId="7" fillId="4" borderId="23" xfId="9" applyNumberFormat="1" applyFont="1" applyFill="1" applyBorder="1" applyAlignment="1">
      <alignment horizontal="center" vertical="center" textRotation="90"/>
    </xf>
    <xf numFmtId="49" fontId="7" fillId="4" borderId="0" xfId="9" applyNumberFormat="1" applyFont="1" applyFill="1" applyAlignment="1">
      <alignment horizontal="center" vertical="center" textRotation="90"/>
    </xf>
    <xf numFmtId="49" fontId="7" fillId="4" borderId="3" xfId="9" applyNumberFormat="1" applyFont="1" applyFill="1" applyBorder="1" applyAlignment="1">
      <alignment horizontal="center" vertical="center" textRotation="90"/>
    </xf>
    <xf numFmtId="0" fontId="10" fillId="12" borderId="34" xfId="9" applyFont="1" applyFill="1" applyBorder="1" applyAlignment="1">
      <alignment horizontal="left" vertical="top" wrapText="1"/>
    </xf>
    <xf numFmtId="0" fontId="10" fillId="12" borderId="18" xfId="9" applyFont="1" applyFill="1" applyBorder="1" applyAlignment="1">
      <alignment horizontal="left" vertical="top" wrapText="1"/>
    </xf>
    <xf numFmtId="0" fontId="10" fillId="12" borderId="2" xfId="9" applyFont="1" applyFill="1" applyBorder="1" applyAlignment="1">
      <alignment horizontal="left" vertical="top" wrapText="1"/>
    </xf>
    <xf numFmtId="49" fontId="10" fillId="22" borderId="30" xfId="4" applyNumberFormat="1" applyFont="1" applyFill="1" applyBorder="1" applyAlignment="1">
      <alignment horizontal="center" vertical="top"/>
    </xf>
    <xf numFmtId="49" fontId="10" fillId="22" borderId="13" xfId="4" applyNumberFormat="1" applyFont="1" applyFill="1" applyBorder="1" applyAlignment="1">
      <alignment horizontal="center" vertical="top"/>
    </xf>
    <xf numFmtId="0" fontId="7" fillId="0" borderId="44" xfId="4" applyFont="1" applyBorder="1" applyAlignment="1">
      <alignment horizontal="left" vertical="top" wrapText="1"/>
    </xf>
    <xf numFmtId="0" fontId="7" fillId="0" borderId="28" xfId="4" applyFont="1" applyBorder="1" applyAlignment="1">
      <alignment horizontal="left" vertical="top" wrapText="1"/>
    </xf>
    <xf numFmtId="49" fontId="7" fillId="0" borderId="30" xfId="4" applyNumberFormat="1" applyFont="1" applyBorder="1" applyAlignment="1">
      <alignment horizontal="left" vertical="top"/>
    </xf>
    <xf numFmtId="49" fontId="7" fillId="0" borderId="13" xfId="4" applyNumberFormat="1" applyFont="1" applyBorder="1" applyAlignment="1">
      <alignment horizontal="left" vertical="top"/>
    </xf>
    <xf numFmtId="49" fontId="7" fillId="0" borderId="24" xfId="4" applyNumberFormat="1" applyFont="1" applyBorder="1" applyAlignment="1">
      <alignment horizontal="left" vertical="top"/>
    </xf>
    <xf numFmtId="49" fontId="10" fillId="0" borderId="34" xfId="4" applyNumberFormat="1" applyFont="1" applyBorder="1" applyAlignment="1">
      <alignment horizontal="center" vertical="top"/>
    </xf>
    <xf numFmtId="49" fontId="10" fillId="0" borderId="18" xfId="4" applyNumberFormat="1" applyFont="1" applyBorder="1" applyAlignment="1">
      <alignment horizontal="center" vertical="top"/>
    </xf>
    <xf numFmtId="49" fontId="10" fillId="0" borderId="2" xfId="4" applyNumberFormat="1" applyFont="1" applyBorder="1" applyAlignment="1">
      <alignment horizontal="center" vertical="top"/>
    </xf>
    <xf numFmtId="0" fontId="7" fillId="13" borderId="13" xfId="0" applyFont="1" applyFill="1" applyBorder="1" applyAlignment="1">
      <alignment horizontal="left" vertical="top" wrapText="1"/>
    </xf>
    <xf numFmtId="49" fontId="10" fillId="12" borderId="30" xfId="4" applyNumberFormat="1" applyFont="1" applyFill="1" applyBorder="1" applyAlignment="1">
      <alignment horizontal="center" vertical="center" textRotation="90"/>
    </xf>
    <xf numFmtId="49" fontId="10" fillId="12" borderId="13" xfId="4" applyNumberFormat="1" applyFont="1" applyFill="1" applyBorder="1" applyAlignment="1">
      <alignment horizontal="center" vertical="center" textRotation="90"/>
    </xf>
    <xf numFmtId="49" fontId="10" fillId="12" borderId="24" xfId="4" applyNumberFormat="1" applyFont="1" applyFill="1" applyBorder="1" applyAlignment="1">
      <alignment horizontal="center" vertical="center" textRotation="90"/>
    </xf>
    <xf numFmtId="0" fontId="7" fillId="13" borderId="19" xfId="0" applyFont="1" applyFill="1" applyBorder="1" applyAlignment="1">
      <alignment horizontal="left" vertical="top" wrapText="1"/>
    </xf>
    <xf numFmtId="0" fontId="7" fillId="13" borderId="29" xfId="0" applyFont="1" applyFill="1" applyBorder="1" applyAlignment="1">
      <alignment horizontal="left" vertical="top" wrapText="1"/>
    </xf>
    <xf numFmtId="0" fontId="7" fillId="13" borderId="14" xfId="0" applyFont="1" applyFill="1" applyBorder="1" applyAlignment="1">
      <alignment horizontal="left" vertical="top" wrapText="1"/>
    </xf>
    <xf numFmtId="0" fontId="7" fillId="13" borderId="1" xfId="0" applyFont="1" applyFill="1" applyBorder="1" applyAlignment="1">
      <alignment horizontal="left" vertical="top" wrapText="1"/>
    </xf>
    <xf numFmtId="0" fontId="7" fillId="0" borderId="44" xfId="4" applyFont="1" applyBorder="1" applyAlignment="1">
      <alignment horizontal="left" vertical="top"/>
    </xf>
    <xf numFmtId="0" fontId="7" fillId="0" borderId="28" xfId="4" applyFont="1" applyBorder="1" applyAlignment="1">
      <alignment horizontal="left" vertical="top"/>
    </xf>
    <xf numFmtId="49" fontId="10" fillId="14" borderId="34" xfId="4" applyNumberFormat="1" applyFont="1" applyFill="1" applyBorder="1" applyAlignment="1">
      <alignment horizontal="center" vertical="top"/>
    </xf>
    <xf numFmtId="49" fontId="10" fillId="14" borderId="18" xfId="4" applyNumberFormat="1" applyFont="1" applyFill="1" applyBorder="1" applyAlignment="1">
      <alignment horizontal="center" vertical="top"/>
    </xf>
    <xf numFmtId="49" fontId="10" fillId="14" borderId="2" xfId="4" applyNumberFormat="1" applyFont="1" applyFill="1" applyBorder="1" applyAlignment="1">
      <alignment horizontal="center" vertical="top"/>
    </xf>
    <xf numFmtId="49" fontId="10" fillId="13" borderId="30" xfId="4" applyNumberFormat="1" applyFont="1" applyFill="1" applyBorder="1" applyAlignment="1">
      <alignment horizontal="center" vertical="top"/>
    </xf>
    <xf numFmtId="49" fontId="10" fillId="13" borderId="13" xfId="4" applyNumberFormat="1" applyFont="1" applyFill="1" applyBorder="1" applyAlignment="1">
      <alignment horizontal="center" vertical="top"/>
    </xf>
    <xf numFmtId="49" fontId="10" fillId="13" borderId="24" xfId="4" applyNumberFormat="1" applyFont="1" applyFill="1" applyBorder="1" applyAlignment="1">
      <alignment horizontal="center" vertical="top"/>
    </xf>
    <xf numFmtId="0" fontId="10" fillId="12" borderId="30" xfId="4" applyFont="1" applyFill="1" applyBorder="1" applyAlignment="1">
      <alignment horizontal="center" vertical="center" textRotation="90" wrapText="1"/>
    </xf>
    <xf numFmtId="0" fontId="10" fillId="12" borderId="13" xfId="4" applyFont="1" applyFill="1" applyBorder="1" applyAlignment="1">
      <alignment horizontal="center" vertical="center" textRotation="90" wrapText="1"/>
    </xf>
    <xf numFmtId="0" fontId="10" fillId="12" borderId="24" xfId="4" applyFont="1" applyFill="1" applyBorder="1" applyAlignment="1">
      <alignment horizontal="center" vertical="center" textRotation="90" wrapText="1"/>
    </xf>
    <xf numFmtId="0" fontId="45" fillId="0" borderId="0" xfId="4" applyFont="1" applyAlignment="1">
      <alignment horizontal="left" vertical="top" wrapText="1"/>
    </xf>
    <xf numFmtId="0" fontId="68" fillId="0" borderId="15" xfId="0" applyFont="1" applyBorder="1" applyAlignment="1">
      <alignment horizontal="left" vertical="top" wrapText="1"/>
    </xf>
    <xf numFmtId="0" fontId="7" fillId="4" borderId="39" xfId="0" applyFont="1" applyFill="1" applyBorder="1" applyAlignment="1">
      <alignment horizontal="left" vertical="top" wrapText="1"/>
    </xf>
    <xf numFmtId="0" fontId="7" fillId="4" borderId="61" xfId="0" applyFont="1" applyFill="1" applyBorder="1" applyAlignment="1">
      <alignment horizontal="left" vertical="top" wrapText="1"/>
    </xf>
    <xf numFmtId="0" fontId="7" fillId="4" borderId="55" xfId="0" applyFont="1" applyFill="1" applyBorder="1" applyAlignment="1">
      <alignment horizontal="left" vertical="top" wrapText="1"/>
    </xf>
    <xf numFmtId="49" fontId="10" fillId="22" borderId="24" xfId="4" applyNumberFormat="1" applyFont="1" applyFill="1" applyBorder="1" applyAlignment="1">
      <alignment horizontal="center" vertical="top"/>
    </xf>
    <xf numFmtId="49" fontId="10" fillId="14" borderId="30" xfId="4" applyNumberFormat="1" applyFont="1" applyFill="1" applyBorder="1" applyAlignment="1">
      <alignment horizontal="center" vertical="top"/>
    </xf>
    <xf numFmtId="49" fontId="10" fillId="14" borderId="13" xfId="4" applyNumberFormat="1" applyFont="1" applyFill="1" applyBorder="1" applyAlignment="1">
      <alignment horizontal="center" vertical="top"/>
    </xf>
    <xf numFmtId="49" fontId="10" fillId="14" borderId="24" xfId="4" applyNumberFormat="1" applyFont="1" applyFill="1" applyBorder="1" applyAlignment="1">
      <alignment horizontal="center" vertical="top"/>
    </xf>
    <xf numFmtId="49" fontId="10" fillId="12" borderId="35" xfId="4" applyNumberFormat="1" applyFont="1" applyFill="1" applyBorder="1" applyAlignment="1">
      <alignment horizontal="center" vertical="top"/>
    </xf>
    <xf numFmtId="49" fontId="10" fillId="12" borderId="23" xfId="4" applyNumberFormat="1" applyFont="1" applyFill="1" applyBorder="1" applyAlignment="1">
      <alignment horizontal="center" vertical="top"/>
    </xf>
    <xf numFmtId="49" fontId="10" fillId="12" borderId="34" xfId="4" applyNumberFormat="1" applyFont="1" applyFill="1" applyBorder="1" applyAlignment="1">
      <alignment horizontal="center" vertical="top"/>
    </xf>
    <xf numFmtId="49" fontId="10" fillId="12" borderId="19" xfId="4" applyNumberFormat="1" applyFont="1" applyFill="1" applyBorder="1" applyAlignment="1">
      <alignment horizontal="center" vertical="top"/>
    </xf>
    <xf numFmtId="49" fontId="10" fillId="12" borderId="0" xfId="4" applyNumberFormat="1" applyFont="1" applyFill="1" applyAlignment="1">
      <alignment horizontal="center" vertical="top"/>
    </xf>
    <xf numFmtId="49" fontId="10" fillId="12" borderId="18" xfId="4" applyNumberFormat="1" applyFont="1" applyFill="1" applyBorder="1" applyAlignment="1">
      <alignment horizontal="center" vertical="top"/>
    </xf>
    <xf numFmtId="49" fontId="10" fillId="12" borderId="4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horizontal="center" vertical="top"/>
    </xf>
    <xf numFmtId="49" fontId="10" fillId="12" borderId="2" xfId="4" applyNumberFormat="1" applyFont="1" applyFill="1" applyBorder="1" applyAlignment="1">
      <alignment horizontal="center" vertical="top"/>
    </xf>
    <xf numFmtId="0" fontId="45" fillId="0" borderId="0" xfId="0" applyFont="1" applyAlignment="1">
      <alignment horizontal="left" vertical="top" wrapText="1"/>
    </xf>
    <xf numFmtId="49" fontId="10" fillId="13" borderId="30" xfId="4" applyNumberFormat="1" applyFont="1" applyFill="1" applyBorder="1" applyAlignment="1">
      <alignment horizontal="left" vertical="top"/>
    </xf>
    <xf numFmtId="49" fontId="10" fillId="13" borderId="13" xfId="4" applyNumberFormat="1" applyFont="1" applyFill="1" applyBorder="1" applyAlignment="1">
      <alignment horizontal="left" vertical="top"/>
    </xf>
    <xf numFmtId="49" fontId="10" fillId="13" borderId="24" xfId="4" applyNumberFormat="1" applyFont="1" applyFill="1" applyBorder="1" applyAlignment="1">
      <alignment horizontal="left" vertical="top"/>
    </xf>
    <xf numFmtId="49" fontId="10" fillId="8" borderId="35" xfId="4" applyNumberFormat="1" applyFont="1" applyFill="1" applyBorder="1" applyAlignment="1">
      <alignment horizontal="center" vertical="top"/>
    </xf>
    <xf numFmtId="49" fontId="10" fillId="8" borderId="19" xfId="4" applyNumberFormat="1" applyFont="1" applyFill="1" applyBorder="1" applyAlignment="1">
      <alignment horizontal="center" vertical="top"/>
    </xf>
    <xf numFmtId="49" fontId="10" fillId="8" borderId="4" xfId="4" applyNumberFormat="1" applyFont="1" applyFill="1" applyBorder="1" applyAlignment="1">
      <alignment horizontal="center" vertical="top"/>
    </xf>
    <xf numFmtId="49" fontId="10" fillId="12" borderId="30" xfId="4" applyNumberFormat="1" applyFont="1" applyFill="1" applyBorder="1" applyAlignment="1">
      <alignment horizontal="center" vertical="top"/>
    </xf>
    <xf numFmtId="49" fontId="10" fillId="12" borderId="13" xfId="4" applyNumberFormat="1" applyFont="1" applyFill="1" applyBorder="1" applyAlignment="1">
      <alignment horizontal="center" vertical="top"/>
    </xf>
    <xf numFmtId="49" fontId="10" fillId="12" borderId="24" xfId="4" applyNumberFormat="1" applyFont="1" applyFill="1" applyBorder="1" applyAlignment="1">
      <alignment horizontal="center" vertical="top"/>
    </xf>
    <xf numFmtId="0" fontId="7" fillId="24" borderId="44" xfId="0" applyFont="1" applyFill="1" applyBorder="1" applyAlignment="1">
      <alignment horizontal="left" vertical="center" wrapText="1"/>
    </xf>
    <xf numFmtId="0" fontId="7" fillId="24" borderId="53" xfId="0" applyFont="1" applyFill="1" applyBorder="1" applyAlignment="1">
      <alignment horizontal="left" vertical="center" wrapText="1"/>
    </xf>
    <xf numFmtId="49" fontId="7" fillId="0" borderId="30" xfId="4" applyNumberFormat="1" applyFont="1" applyBorder="1" applyAlignment="1">
      <alignment horizontal="center" vertical="center" textRotation="90"/>
    </xf>
    <xf numFmtId="49" fontId="7" fillId="0" borderId="13" xfId="4" applyNumberFormat="1" applyFont="1" applyBorder="1" applyAlignment="1">
      <alignment horizontal="center" vertical="center" textRotation="90"/>
    </xf>
    <xf numFmtId="49" fontId="7" fillId="0" borderId="24" xfId="4" applyNumberFormat="1" applyFont="1" applyBorder="1" applyAlignment="1">
      <alignment horizontal="center" vertical="center" textRotation="90"/>
    </xf>
    <xf numFmtId="0" fontId="7" fillId="0" borderId="44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63" fillId="12" borderId="34" xfId="4" applyFont="1" applyFill="1" applyBorder="1" applyAlignment="1">
      <alignment horizontal="center" vertical="center" textRotation="90" wrapText="1"/>
    </xf>
    <xf numFmtId="0" fontId="63" fillId="12" borderId="18" xfId="4" applyFont="1" applyFill="1" applyBorder="1" applyAlignment="1">
      <alignment horizontal="center" vertical="center" textRotation="90" wrapText="1"/>
    </xf>
    <xf numFmtId="0" fontId="63" fillId="12" borderId="2" xfId="4" applyFont="1" applyFill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left" vertical="top" wrapText="1"/>
    </xf>
    <xf numFmtId="0" fontId="7" fillId="4" borderId="28" xfId="0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center" vertical="top"/>
    </xf>
    <xf numFmtId="49" fontId="7" fillId="0" borderId="30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24" xfId="0" applyNumberFormat="1" applyFont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center" vertical="top"/>
    </xf>
    <xf numFmtId="49" fontId="10" fillId="0" borderId="24" xfId="4" applyNumberFormat="1" applyFont="1" applyBorder="1" applyAlignment="1">
      <alignment horizontal="center" vertical="top"/>
    </xf>
    <xf numFmtId="49" fontId="7" fillId="0" borderId="59" xfId="4" applyNumberFormat="1" applyFont="1" applyBorder="1" applyAlignment="1">
      <alignment horizontal="left" vertical="top"/>
    </xf>
    <xf numFmtId="49" fontId="7" fillId="0" borderId="18" xfId="4" applyNumberFormat="1" applyFont="1" applyBorder="1" applyAlignment="1">
      <alignment horizontal="left" vertical="top"/>
    </xf>
    <xf numFmtId="49" fontId="7" fillId="0" borderId="2" xfId="4" applyNumberFormat="1" applyFont="1" applyBorder="1" applyAlignment="1">
      <alignment horizontal="left" vertical="top"/>
    </xf>
    <xf numFmtId="0" fontId="7" fillId="13" borderId="30" xfId="4" applyFont="1" applyFill="1" applyBorder="1" applyAlignment="1">
      <alignment horizontal="left" vertical="top" wrapText="1"/>
    </xf>
    <xf numFmtId="0" fontId="7" fillId="13" borderId="13" xfId="4" applyFont="1" applyFill="1" applyBorder="1" applyAlignment="1">
      <alignment horizontal="left" vertical="top" wrapText="1"/>
    </xf>
    <xf numFmtId="0" fontId="7" fillId="13" borderId="24" xfId="4" applyFont="1" applyFill="1" applyBorder="1" applyAlignment="1">
      <alignment horizontal="left" vertical="top" wrapText="1"/>
    </xf>
    <xf numFmtId="49" fontId="10" fillId="8" borderId="30" xfId="4" applyNumberFormat="1" applyFont="1" applyFill="1" applyBorder="1" applyAlignment="1">
      <alignment horizontal="center" vertical="top"/>
    </xf>
    <xf numFmtId="49" fontId="10" fillId="8" borderId="13" xfId="4" applyNumberFormat="1" applyFont="1" applyFill="1" applyBorder="1" applyAlignment="1">
      <alignment horizontal="center" vertical="top"/>
    </xf>
    <xf numFmtId="49" fontId="10" fillId="8" borderId="24" xfId="4" applyNumberFormat="1" applyFont="1" applyFill="1" applyBorder="1" applyAlignment="1">
      <alignment horizontal="center" vertical="top"/>
    </xf>
    <xf numFmtId="49" fontId="7" fillId="0" borderId="30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49" fontId="7" fillId="0" borderId="24" xfId="0" applyNumberFormat="1" applyFont="1" applyBorder="1" applyAlignment="1">
      <alignment horizontal="center" vertical="top" wrapText="1"/>
    </xf>
    <xf numFmtId="0" fontId="10" fillId="12" borderId="35" xfId="4" applyFont="1" applyFill="1" applyBorder="1" applyAlignment="1">
      <alignment horizontal="center" vertical="center" textRotation="90" wrapText="1"/>
    </xf>
    <xf numFmtId="0" fontId="10" fillId="12" borderId="19" xfId="4" applyFont="1" applyFill="1" applyBorder="1" applyAlignment="1">
      <alignment horizontal="center" vertical="center" textRotation="90" wrapText="1"/>
    </xf>
    <xf numFmtId="0" fontId="10" fillId="12" borderId="4" xfId="4" applyFont="1" applyFill="1" applyBorder="1" applyAlignment="1">
      <alignment horizontal="center" vertical="center" textRotation="90" wrapText="1"/>
    </xf>
    <xf numFmtId="49" fontId="10" fillId="0" borderId="30" xfId="4" applyNumberFormat="1" applyFont="1" applyBorder="1" applyAlignment="1">
      <alignment horizontal="center" vertical="top" wrapText="1"/>
    </xf>
    <xf numFmtId="49" fontId="10" fillId="0" borderId="13" xfId="4" applyNumberFormat="1" applyFont="1" applyBorder="1" applyAlignment="1">
      <alignment horizontal="center" vertical="top" wrapText="1"/>
    </xf>
    <xf numFmtId="49" fontId="10" fillId="0" borderId="24" xfId="4" applyNumberFormat="1" applyFont="1" applyBorder="1" applyAlignment="1">
      <alignment horizontal="center" vertical="top" wrapText="1"/>
    </xf>
    <xf numFmtId="49" fontId="10" fillId="0" borderId="12" xfId="4" applyNumberFormat="1" applyFont="1" applyBorder="1" applyAlignment="1">
      <alignment horizontal="center" vertical="top"/>
    </xf>
    <xf numFmtId="49" fontId="10" fillId="0" borderId="11" xfId="4" applyNumberFormat="1" applyFont="1" applyBorder="1" applyAlignment="1">
      <alignment horizontal="center" vertical="top"/>
    </xf>
    <xf numFmtId="49" fontId="10" fillId="0" borderId="10" xfId="4" applyNumberFormat="1" applyFont="1" applyBorder="1" applyAlignment="1">
      <alignment horizontal="center" vertical="top"/>
    </xf>
    <xf numFmtId="0" fontId="7" fillId="4" borderId="53" xfId="0" applyFont="1" applyFill="1" applyBorder="1" applyAlignment="1">
      <alignment horizontal="left" vertical="top" wrapText="1"/>
    </xf>
    <xf numFmtId="0" fontId="68" fillId="0" borderId="13" xfId="0" applyFont="1" applyBorder="1" applyAlignment="1">
      <alignment horizontal="left" vertical="top" wrapText="1"/>
    </xf>
    <xf numFmtId="0" fontId="68" fillId="0" borderId="24" xfId="0" applyFont="1" applyBorder="1" applyAlignment="1">
      <alignment horizontal="left" vertical="top" wrapText="1"/>
    </xf>
    <xf numFmtId="0" fontId="7" fillId="0" borderId="53" xfId="4" applyFont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0" borderId="4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8" xfId="4" applyFont="1" applyBorder="1" applyAlignment="1">
      <alignment horizontal="center" vertical="center"/>
    </xf>
    <xf numFmtId="0" fontId="7" fillId="0" borderId="65" xfId="4" applyFont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top" wrapText="1"/>
    </xf>
    <xf numFmtId="0" fontId="7" fillId="4" borderId="65" xfId="0" applyFont="1" applyFill="1" applyBorder="1" applyAlignment="1">
      <alignment horizontal="center" vertical="top" wrapText="1"/>
    </xf>
    <xf numFmtId="0" fontId="7" fillId="4" borderId="38" xfId="0" applyFont="1" applyFill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left" vertical="top" wrapText="1"/>
    </xf>
    <xf numFmtId="49" fontId="7" fillId="0" borderId="30" xfId="4" applyNumberFormat="1" applyFont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left" vertical="top"/>
    </xf>
    <xf numFmtId="0" fontId="68" fillId="0" borderId="13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68" fillId="0" borderId="24" xfId="0" applyFont="1" applyBorder="1" applyAlignment="1">
      <alignment horizontal="left" vertical="top"/>
    </xf>
    <xf numFmtId="49" fontId="10" fillId="0" borderId="13" xfId="4" applyNumberFormat="1" applyFont="1" applyBorder="1" applyAlignment="1">
      <alignment horizontal="left" vertical="top"/>
    </xf>
    <xf numFmtId="49" fontId="10" fillId="0" borderId="24" xfId="4" applyNumberFormat="1" applyFont="1" applyBorder="1" applyAlignment="1">
      <alignment horizontal="left" vertical="top"/>
    </xf>
    <xf numFmtId="49" fontId="27" fillId="0" borderId="30" xfId="0" applyNumberFormat="1" applyFont="1" applyBorder="1" applyAlignment="1">
      <alignment horizontal="left" vertical="top" wrapText="1"/>
    </xf>
    <xf numFmtId="49" fontId="27" fillId="0" borderId="13" xfId="0" applyNumberFormat="1" applyFont="1" applyBorder="1" applyAlignment="1">
      <alignment horizontal="left" vertical="top" wrapText="1"/>
    </xf>
    <xf numFmtId="49" fontId="27" fillId="0" borderId="5" xfId="0" applyNumberFormat="1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164" fontId="10" fillId="14" borderId="4" xfId="4" applyNumberFormat="1" applyFont="1" applyFill="1" applyBorder="1" applyAlignment="1">
      <alignment horizontal="center" vertical="top"/>
    </xf>
    <xf numFmtId="164" fontId="10" fillId="14" borderId="3" xfId="4" applyNumberFormat="1" applyFont="1" applyFill="1" applyBorder="1" applyAlignment="1">
      <alignment horizontal="center" vertical="top"/>
    </xf>
    <xf numFmtId="164" fontId="10" fillId="14" borderId="2" xfId="4" applyNumberFormat="1" applyFont="1" applyFill="1" applyBorder="1" applyAlignment="1">
      <alignment horizontal="center" vertical="top"/>
    </xf>
    <xf numFmtId="49" fontId="7" fillId="0" borderId="30" xfId="4" applyNumberFormat="1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center" vertical="top"/>
    </xf>
    <xf numFmtId="49" fontId="7" fillId="0" borderId="24" xfId="4" applyNumberFormat="1" applyFont="1" applyBorder="1" applyAlignment="1">
      <alignment horizontal="center" vertical="top"/>
    </xf>
    <xf numFmtId="0" fontId="7" fillId="0" borderId="33" xfId="0" applyFont="1" applyBorder="1" applyAlignment="1">
      <alignment horizontal="left" vertical="top"/>
    </xf>
    <xf numFmtId="0" fontId="7" fillId="0" borderId="64" xfId="0" applyFont="1" applyBorder="1" applyAlignment="1">
      <alignment horizontal="left" vertical="top"/>
    </xf>
    <xf numFmtId="164" fontId="10" fillId="22" borderId="12" xfId="4" applyNumberFormat="1" applyFont="1" applyFill="1" applyBorder="1" applyAlignment="1">
      <alignment horizontal="center" vertical="top"/>
    </xf>
    <xf numFmtId="164" fontId="10" fillId="22" borderId="11" xfId="4" applyNumberFormat="1" applyFont="1" applyFill="1" applyBorder="1" applyAlignment="1">
      <alignment horizontal="center" vertical="top"/>
    </xf>
    <xf numFmtId="164" fontId="10" fillId="22" borderId="10" xfId="4" applyNumberFormat="1" applyFont="1" applyFill="1" applyBorder="1" applyAlignment="1">
      <alignment horizontal="center" vertical="top"/>
    </xf>
    <xf numFmtId="0" fontId="7" fillId="0" borderId="4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10" fillId="12" borderId="3" xfId="0" applyFont="1" applyFill="1" applyBorder="1" applyAlignment="1">
      <alignment horizontal="left" vertical="top" wrapText="1"/>
    </xf>
    <xf numFmtId="0" fontId="7" fillId="0" borderId="60" xfId="0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top" wrapText="1"/>
    </xf>
    <xf numFmtId="164" fontId="7" fillId="0" borderId="27" xfId="0" applyNumberFormat="1" applyFont="1" applyBorder="1" applyAlignment="1">
      <alignment horizontal="center" vertical="top" wrapText="1"/>
    </xf>
    <xf numFmtId="0" fontId="7" fillId="0" borderId="38" xfId="4" applyFont="1" applyBorder="1" applyAlignment="1">
      <alignment horizontal="left" vertical="top" wrapText="1"/>
    </xf>
    <xf numFmtId="0" fontId="7" fillId="0" borderId="26" xfId="4" applyFont="1" applyBorder="1" applyAlignment="1">
      <alignment horizontal="left" vertical="top" wrapText="1"/>
    </xf>
    <xf numFmtId="164" fontId="10" fillId="14" borderId="12" xfId="4" applyNumberFormat="1" applyFont="1" applyFill="1" applyBorder="1" applyAlignment="1">
      <alignment horizontal="center" vertical="top"/>
    </xf>
    <xf numFmtId="164" fontId="10" fillId="14" borderId="11" xfId="4" applyNumberFormat="1" applyFont="1" applyFill="1" applyBorder="1" applyAlignment="1">
      <alignment horizontal="center" vertical="top"/>
    </xf>
    <xf numFmtId="164" fontId="10" fillId="14" borderId="10" xfId="4" applyNumberFormat="1" applyFont="1" applyFill="1" applyBorder="1" applyAlignment="1">
      <alignment horizontal="center" vertical="top"/>
    </xf>
    <xf numFmtId="49" fontId="7" fillId="0" borderId="30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top"/>
    </xf>
    <xf numFmtId="49" fontId="10" fillId="14" borderId="11" xfId="4" applyNumberFormat="1" applyFont="1" applyFill="1" applyBorder="1" applyAlignment="1">
      <alignment horizontal="right" vertical="top"/>
    </xf>
    <xf numFmtId="49" fontId="10" fillId="14" borderId="10" xfId="4" applyNumberFormat="1" applyFont="1" applyFill="1" applyBorder="1" applyAlignment="1">
      <alignment horizontal="right" vertical="top"/>
    </xf>
    <xf numFmtId="0" fontId="63" fillId="12" borderId="13" xfId="4" applyFont="1" applyFill="1" applyBorder="1" applyAlignment="1">
      <alignment horizontal="center" vertical="center" textRotation="90" wrapText="1"/>
    </xf>
    <xf numFmtId="0" fontId="63" fillId="12" borderId="30" xfId="4" applyFont="1" applyFill="1" applyBorder="1" applyAlignment="1">
      <alignment horizontal="center" vertical="center" textRotation="90" wrapText="1"/>
    </xf>
    <xf numFmtId="0" fontId="63" fillId="12" borderId="24" xfId="4" applyFont="1" applyFill="1" applyBorder="1" applyAlignment="1">
      <alignment horizontal="center" vertical="center" textRotation="90" wrapText="1"/>
    </xf>
    <xf numFmtId="0" fontId="10" fillId="12" borderId="4" xfId="0" applyFont="1" applyFill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49" fontId="10" fillId="22" borderId="81" xfId="4" applyNumberFormat="1" applyFont="1" applyFill="1" applyBorder="1" applyAlignment="1">
      <alignment horizontal="right" vertical="top"/>
    </xf>
    <xf numFmtId="49" fontId="10" fillId="22" borderId="11" xfId="4" applyNumberFormat="1" applyFont="1" applyFill="1" applyBorder="1" applyAlignment="1">
      <alignment horizontal="right" vertical="top"/>
    </xf>
    <xf numFmtId="49" fontId="10" fillId="22" borderId="10" xfId="4" applyNumberFormat="1" applyFont="1" applyFill="1" applyBorder="1" applyAlignment="1">
      <alignment horizontal="right" vertical="top"/>
    </xf>
    <xf numFmtId="0" fontId="7" fillId="24" borderId="23" xfId="0" applyFont="1" applyFill="1" applyBorder="1" applyAlignment="1">
      <alignment horizontal="left" vertical="center" wrapText="1"/>
    </xf>
    <xf numFmtId="0" fontId="7" fillId="24" borderId="21" xfId="0" applyFont="1" applyFill="1" applyBorder="1" applyAlignment="1">
      <alignment horizontal="left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7" fillId="24" borderId="5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7" fillId="0" borderId="3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49" fontId="10" fillId="0" borderId="23" xfId="4" applyNumberFormat="1" applyFont="1" applyBorder="1" applyAlignment="1">
      <alignment horizontal="center" vertical="top"/>
    </xf>
    <xf numFmtId="49" fontId="10" fillId="0" borderId="3" xfId="4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left" vertical="center" wrapText="1"/>
    </xf>
    <xf numFmtId="164" fontId="7" fillId="15" borderId="50" xfId="0" applyNumberFormat="1" applyFont="1" applyFill="1" applyBorder="1" applyAlignment="1">
      <alignment horizontal="center" vertical="center" wrapText="1"/>
    </xf>
    <xf numFmtId="164" fontId="7" fillId="15" borderId="27" xfId="0" applyNumberFormat="1" applyFont="1" applyFill="1" applyBorder="1" applyAlignment="1">
      <alignment horizontal="center" vertical="center" wrapText="1"/>
    </xf>
    <xf numFmtId="0" fontId="45" fillId="13" borderId="30" xfId="9" applyFont="1" applyFill="1" applyBorder="1" applyAlignment="1">
      <alignment horizontal="left" vertical="top" wrapText="1"/>
    </xf>
    <xf numFmtId="0" fontId="45" fillId="13" borderId="13" xfId="9" applyFont="1" applyFill="1" applyBorder="1" applyAlignment="1">
      <alignment horizontal="left" vertical="top" wrapText="1"/>
    </xf>
    <xf numFmtId="0" fontId="45" fillId="13" borderId="24" xfId="9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49" fontId="10" fillId="0" borderId="19" xfId="4" applyNumberFormat="1" applyFont="1" applyBorder="1" applyAlignment="1">
      <alignment horizontal="center" vertical="top"/>
    </xf>
    <xf numFmtId="49" fontId="10" fillId="0" borderId="0" xfId="4" applyNumberFormat="1" applyFont="1" applyAlignment="1">
      <alignment horizontal="center" vertical="top"/>
    </xf>
    <xf numFmtId="49" fontId="10" fillId="0" borderId="4" xfId="4" applyNumberFormat="1" applyFont="1" applyBorder="1" applyAlignment="1">
      <alignment horizontal="center" vertical="top"/>
    </xf>
    <xf numFmtId="0" fontId="10" fillId="22" borderId="12" xfId="4" applyFont="1" applyFill="1" applyBorder="1" applyAlignment="1">
      <alignment horizontal="left" vertical="top" wrapText="1"/>
    </xf>
    <xf numFmtId="0" fontId="10" fillId="22" borderId="11" xfId="4" applyFont="1" applyFill="1" applyBorder="1" applyAlignment="1">
      <alignment horizontal="left" vertical="top" wrapText="1"/>
    </xf>
    <xf numFmtId="0" fontId="10" fillId="22" borderId="10" xfId="4" applyFont="1" applyFill="1" applyBorder="1" applyAlignment="1">
      <alignment horizontal="left" vertical="top" wrapText="1"/>
    </xf>
    <xf numFmtId="49" fontId="7" fillId="13" borderId="23" xfId="4" applyNumberFormat="1" applyFont="1" applyFill="1" applyBorder="1" applyAlignment="1">
      <alignment horizontal="left" vertical="top" wrapText="1"/>
    </xf>
    <xf numFmtId="49" fontId="7" fillId="13" borderId="0" xfId="4" applyNumberFormat="1" applyFont="1" applyFill="1" applyAlignment="1">
      <alignment horizontal="left" vertical="top" wrapText="1"/>
    </xf>
    <xf numFmtId="49" fontId="7" fillId="13" borderId="3" xfId="4" applyNumberFormat="1" applyFont="1" applyFill="1" applyBorder="1" applyAlignment="1">
      <alignment horizontal="left" vertical="top" wrapText="1"/>
    </xf>
    <xf numFmtId="49" fontId="10" fillId="13" borderId="18" xfId="4" applyNumberFormat="1" applyFont="1" applyFill="1" applyBorder="1" applyAlignment="1">
      <alignment horizontal="center" vertical="top"/>
    </xf>
    <xf numFmtId="49" fontId="10" fillId="13" borderId="2" xfId="4" applyNumberFormat="1" applyFont="1" applyFill="1" applyBorder="1" applyAlignment="1">
      <alignment horizontal="center" vertical="top"/>
    </xf>
    <xf numFmtId="49" fontId="10" fillId="14" borderId="49" xfId="4" applyNumberFormat="1" applyFont="1" applyFill="1" applyBorder="1" applyAlignment="1">
      <alignment horizontal="center" vertical="top"/>
    </xf>
    <xf numFmtId="49" fontId="10" fillId="14" borderId="52" xfId="4" applyNumberFormat="1" applyFont="1" applyFill="1" applyBorder="1" applyAlignment="1">
      <alignment horizontal="center" vertical="top"/>
    </xf>
    <xf numFmtId="49" fontId="10" fillId="14" borderId="47" xfId="4" applyNumberFormat="1" applyFont="1" applyFill="1" applyBorder="1" applyAlignment="1">
      <alignment horizontal="center" vertical="top"/>
    </xf>
    <xf numFmtId="49" fontId="10" fillId="12" borderId="34" xfId="4" applyNumberFormat="1" applyFont="1" applyFill="1" applyBorder="1" applyAlignment="1">
      <alignment horizontal="left" vertical="top" wrapText="1"/>
    </xf>
    <xf numFmtId="49" fontId="10" fillId="12" borderId="18" xfId="4" applyNumberFormat="1" applyFont="1" applyFill="1" applyBorder="1" applyAlignment="1">
      <alignment horizontal="left" vertical="top" wrapText="1"/>
    </xf>
    <xf numFmtId="49" fontId="10" fillId="12" borderId="35" xfId="4" applyNumberFormat="1" applyFont="1" applyFill="1" applyBorder="1" applyAlignment="1">
      <alignment horizontal="left" vertical="top" wrapText="1"/>
    </xf>
    <xf numFmtId="49" fontId="10" fillId="12" borderId="23" xfId="4" applyNumberFormat="1" applyFont="1" applyFill="1" applyBorder="1" applyAlignment="1">
      <alignment horizontal="left" vertical="top" wrapText="1"/>
    </xf>
    <xf numFmtId="49" fontId="10" fillId="12" borderId="19" xfId="4" applyNumberFormat="1" applyFont="1" applyFill="1" applyBorder="1" applyAlignment="1">
      <alignment horizontal="left" vertical="top" wrapText="1"/>
    </xf>
    <xf numFmtId="49" fontId="10" fillId="12" borderId="0" xfId="4" applyNumberFormat="1" applyFont="1" applyFill="1" applyAlignment="1">
      <alignment horizontal="left" vertical="top" wrapText="1"/>
    </xf>
    <xf numFmtId="49" fontId="10" fillId="12" borderId="4" xfId="4" applyNumberFormat="1" applyFont="1" applyFill="1" applyBorder="1" applyAlignment="1">
      <alignment horizontal="left" vertical="top" wrapText="1"/>
    </xf>
    <xf numFmtId="49" fontId="10" fillId="12" borderId="3" xfId="4" applyNumberFormat="1" applyFont="1" applyFill="1" applyBorder="1" applyAlignment="1">
      <alignment horizontal="left" vertical="top" wrapText="1"/>
    </xf>
    <xf numFmtId="49" fontId="10" fillId="12" borderId="2" xfId="4" applyNumberFormat="1" applyFont="1" applyFill="1" applyBorder="1" applyAlignment="1">
      <alignment horizontal="left" vertical="top" wrapText="1"/>
    </xf>
    <xf numFmtId="49" fontId="7" fillId="12" borderId="23" xfId="4" applyNumberFormat="1" applyFont="1" applyFill="1" applyBorder="1" applyAlignment="1">
      <alignment horizontal="center" vertical="top"/>
    </xf>
    <xf numFmtId="49" fontId="7" fillId="12" borderId="0" xfId="4" applyNumberFormat="1" applyFont="1" applyFill="1" applyAlignment="1">
      <alignment horizontal="center" vertical="top"/>
    </xf>
    <xf numFmtId="49" fontId="7" fillId="12" borderId="3" xfId="4" applyNumberFormat="1" applyFont="1" applyFill="1" applyBorder="1" applyAlignment="1">
      <alignment horizontal="center" vertical="top"/>
    </xf>
    <xf numFmtId="49" fontId="10" fillId="12" borderId="34" xfId="4" applyNumberFormat="1" applyFont="1" applyFill="1" applyBorder="1" applyAlignment="1">
      <alignment horizontal="center" vertical="center" textRotation="90"/>
    </xf>
    <xf numFmtId="49" fontId="10" fillId="12" borderId="18" xfId="4" applyNumberFormat="1" applyFont="1" applyFill="1" applyBorder="1" applyAlignment="1">
      <alignment horizontal="center" vertical="center" textRotation="90"/>
    </xf>
    <xf numFmtId="49" fontId="10" fillId="12" borderId="2" xfId="4" applyNumberFormat="1" applyFont="1" applyFill="1" applyBorder="1" applyAlignment="1">
      <alignment horizontal="center" vertical="center" textRotation="90"/>
    </xf>
    <xf numFmtId="49" fontId="10" fillId="14" borderId="81" xfId="4" applyNumberFormat="1" applyFont="1" applyFill="1" applyBorder="1" applyAlignment="1">
      <alignment horizontal="right" vertical="top"/>
    </xf>
    <xf numFmtId="49" fontId="10" fillId="0" borderId="35" xfId="4" applyNumberFormat="1" applyFont="1" applyBorder="1" applyAlignment="1">
      <alignment horizontal="center" vertical="top"/>
    </xf>
    <xf numFmtId="49" fontId="10" fillId="13" borderId="34" xfId="4" applyNumberFormat="1" applyFont="1" applyFill="1" applyBorder="1" applyAlignment="1">
      <alignment horizontal="center" vertical="top"/>
    </xf>
    <xf numFmtId="49" fontId="10" fillId="12" borderId="48" xfId="4" applyNumberFormat="1" applyFont="1" applyFill="1" applyBorder="1" applyAlignment="1">
      <alignment horizontal="center" vertical="top"/>
    </xf>
    <xf numFmtId="49" fontId="10" fillId="12" borderId="46" xfId="4" applyNumberFormat="1" applyFont="1" applyFill="1" applyBorder="1" applyAlignment="1">
      <alignment horizontal="center" vertical="top"/>
    </xf>
    <xf numFmtId="0" fontId="10" fillId="13" borderId="30" xfId="9" applyFont="1" applyFill="1" applyBorder="1" applyAlignment="1">
      <alignment horizontal="left" vertical="top" wrapText="1"/>
    </xf>
    <xf numFmtId="0" fontId="10" fillId="13" borderId="13" xfId="9" applyFont="1" applyFill="1" applyBorder="1" applyAlignment="1">
      <alignment horizontal="left" vertical="top" wrapText="1"/>
    </xf>
    <xf numFmtId="0" fontId="10" fillId="13" borderId="24" xfId="9" applyFont="1" applyFill="1" applyBorder="1" applyAlignment="1">
      <alignment horizontal="left" vertical="top" wrapText="1"/>
    </xf>
    <xf numFmtId="49" fontId="10" fillId="12" borderId="51" xfId="4" applyNumberFormat="1" applyFont="1" applyFill="1" applyBorder="1" applyAlignment="1">
      <alignment horizontal="center" vertical="top"/>
    </xf>
    <xf numFmtId="0" fontId="10" fillId="0" borderId="12" xfId="4" applyFont="1" applyBorder="1" applyAlignment="1">
      <alignment horizontal="center" vertical="top" wrapText="1"/>
    </xf>
    <xf numFmtId="0" fontId="10" fillId="0" borderId="11" xfId="4" applyFont="1" applyBorder="1" applyAlignment="1">
      <alignment horizontal="center" vertical="top" wrapText="1"/>
    </xf>
    <xf numFmtId="0" fontId="10" fillId="0" borderId="10" xfId="4" applyFont="1" applyBorder="1" applyAlignment="1">
      <alignment horizontal="center" vertical="top" wrapText="1"/>
    </xf>
    <xf numFmtId="0" fontId="63" fillId="12" borderId="5" xfId="4" applyFont="1" applyFill="1" applyBorder="1" applyAlignment="1">
      <alignment horizontal="center" vertical="center" textRotation="90" wrapText="1"/>
    </xf>
    <xf numFmtId="49" fontId="7" fillId="0" borderId="34" xfId="4" applyNumberFormat="1" applyFont="1" applyBorder="1" applyAlignment="1">
      <alignment horizontal="center" vertical="center" textRotation="90"/>
    </xf>
    <xf numFmtId="49" fontId="7" fillId="0" borderId="18" xfId="4" applyNumberFormat="1" applyFont="1" applyBorder="1" applyAlignment="1">
      <alignment horizontal="center" vertical="center" textRotation="90"/>
    </xf>
    <xf numFmtId="49" fontId="7" fillId="0" borderId="20" xfId="4" applyNumberFormat="1" applyFont="1" applyBorder="1" applyAlignment="1">
      <alignment horizontal="center" vertical="center" textRotation="90"/>
    </xf>
    <xf numFmtId="0" fontId="10" fillId="0" borderId="35" xfId="4" applyFont="1" applyBorder="1" applyAlignment="1">
      <alignment horizontal="center" vertical="top" wrapText="1"/>
    </xf>
    <xf numFmtId="0" fontId="10" fillId="0" borderId="23" xfId="4" applyFont="1" applyBorder="1" applyAlignment="1">
      <alignment horizontal="center" vertical="top" wrapText="1"/>
    </xf>
    <xf numFmtId="0" fontId="10" fillId="0" borderId="34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0" fontId="10" fillId="0" borderId="3" xfId="4" applyFont="1" applyBorder="1" applyAlignment="1">
      <alignment horizontal="center" vertical="top" wrapText="1"/>
    </xf>
    <xf numFmtId="0" fontId="10" fillId="0" borderId="2" xfId="4" applyFont="1" applyBorder="1" applyAlignment="1">
      <alignment horizontal="center" vertical="top" wrapText="1"/>
    </xf>
    <xf numFmtId="49" fontId="10" fillId="8" borderId="23" xfId="4" applyNumberFormat="1" applyFont="1" applyFill="1" applyBorder="1" applyAlignment="1">
      <alignment horizontal="center" vertical="top"/>
    </xf>
    <xf numFmtId="49" fontId="10" fillId="8" borderId="0" xfId="4" applyNumberFormat="1" applyFont="1" applyFill="1" applyAlignment="1">
      <alignment horizontal="center" vertical="top"/>
    </xf>
    <xf numFmtId="0" fontId="9" fillId="12" borderId="30" xfId="4" applyFont="1" applyFill="1" applyBorder="1" applyAlignment="1">
      <alignment horizontal="center" vertical="center" textRotation="90" wrapText="1"/>
    </xf>
    <xf numFmtId="0" fontId="9" fillId="12" borderId="24" xfId="4" applyFont="1" applyFill="1" applyBorder="1" applyAlignment="1">
      <alignment horizontal="center" vertical="center" textRotation="90" wrapText="1"/>
    </xf>
    <xf numFmtId="0" fontId="7" fillId="22" borderId="30" xfId="4" applyFont="1" applyFill="1" applyBorder="1" applyAlignment="1">
      <alignment horizontal="center" vertical="center" textRotation="90" wrapText="1"/>
    </xf>
    <xf numFmtId="0" fontId="7" fillId="22" borderId="24" xfId="4" applyFont="1" applyFill="1" applyBorder="1" applyAlignment="1">
      <alignment horizontal="center" vertical="center" textRotation="90" wrapText="1"/>
    </xf>
    <xf numFmtId="0" fontId="7" fillId="8" borderId="34" xfId="4" applyFont="1" applyFill="1" applyBorder="1" applyAlignment="1">
      <alignment horizontal="center" vertical="center" textRotation="90" wrapText="1"/>
    </xf>
    <xf numFmtId="0" fontId="7" fillId="8" borderId="2" xfId="4" applyFont="1" applyFill="1" applyBorder="1" applyAlignment="1">
      <alignment horizontal="center" vertical="center" textRotation="90" wrapText="1"/>
    </xf>
    <xf numFmtId="0" fontId="7" fillId="12" borderId="23" xfId="4" applyFont="1" applyFill="1" applyBorder="1" applyAlignment="1">
      <alignment horizontal="center" vertical="center" textRotation="90" wrapText="1"/>
    </xf>
    <xf numFmtId="0" fontId="7" fillId="12" borderId="0" xfId="4" applyFont="1" applyFill="1" applyAlignment="1">
      <alignment horizontal="center" vertical="center" textRotation="90" wrapText="1"/>
    </xf>
    <xf numFmtId="0" fontId="7" fillId="0" borderId="12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 textRotation="90" wrapText="1"/>
    </xf>
    <xf numFmtId="0" fontId="7" fillId="0" borderId="24" xfId="4" applyFont="1" applyBorder="1" applyAlignment="1">
      <alignment horizontal="center" vertical="center" textRotation="90" wrapText="1"/>
    </xf>
    <xf numFmtId="0" fontId="7" fillId="0" borderId="34" xfId="4" applyFont="1" applyBorder="1" applyAlignment="1">
      <alignment horizontal="center" vertical="center" textRotation="90" wrapText="1"/>
    </xf>
    <xf numFmtId="0" fontId="7" fillId="0" borderId="18" xfId="4" applyFont="1" applyBorder="1" applyAlignment="1">
      <alignment horizontal="center" vertical="center" textRotation="90" wrapText="1"/>
    </xf>
    <xf numFmtId="0" fontId="7" fillId="13" borderId="30" xfId="4" applyFont="1" applyFill="1" applyBorder="1" applyAlignment="1">
      <alignment horizontal="center" vertical="center" textRotation="90" wrapText="1"/>
    </xf>
    <xf numFmtId="0" fontId="7" fillId="13" borderId="24" xfId="4" applyFont="1" applyFill="1" applyBorder="1" applyAlignment="1">
      <alignment horizontal="center" vertical="center" textRotation="90" wrapText="1"/>
    </xf>
    <xf numFmtId="0" fontId="7" fillId="0" borderId="23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top" wrapText="1"/>
    </xf>
    <xf numFmtId="164" fontId="7" fillId="0" borderId="57" xfId="0" applyNumberFormat="1" applyFont="1" applyBorder="1" applyAlignment="1">
      <alignment horizontal="center" vertical="top" wrapText="1"/>
    </xf>
    <xf numFmtId="0" fontId="7" fillId="0" borderId="0" xfId="4" applyFont="1" applyAlignment="1">
      <alignment horizontal="center" vertical="top" wrapText="1"/>
    </xf>
    <xf numFmtId="0" fontId="10" fillId="0" borderId="0" xfId="4" applyFont="1" applyAlignment="1">
      <alignment horizontal="center" vertical="center" wrapText="1"/>
    </xf>
    <xf numFmtId="0" fontId="7" fillId="0" borderId="13" xfId="4" applyFont="1" applyBorder="1" applyAlignment="1">
      <alignment horizontal="center" vertical="center" textRotation="90" wrapText="1"/>
    </xf>
    <xf numFmtId="0" fontId="10" fillId="8" borderId="12" xfId="4" applyFont="1" applyFill="1" applyBorder="1" applyAlignment="1">
      <alignment horizontal="left" vertical="top" wrapText="1"/>
    </xf>
    <xf numFmtId="0" fontId="10" fillId="8" borderId="11" xfId="4" applyFont="1" applyFill="1" applyBorder="1" applyAlignment="1">
      <alignment horizontal="left" vertical="top" wrapText="1"/>
    </xf>
    <xf numFmtId="0" fontId="10" fillId="8" borderId="10" xfId="4" applyFont="1" applyFill="1" applyBorder="1" applyAlignment="1">
      <alignment horizontal="left" vertical="top" wrapText="1"/>
    </xf>
    <xf numFmtId="49" fontId="10" fillId="12" borderId="12" xfId="4" applyNumberFormat="1" applyFont="1" applyFill="1" applyBorder="1" applyAlignment="1">
      <alignment horizontal="left" vertical="top" wrapText="1"/>
    </xf>
    <xf numFmtId="49" fontId="10" fillId="12" borderId="11" xfId="4" applyNumberFormat="1" applyFont="1" applyFill="1" applyBorder="1" applyAlignment="1">
      <alignment horizontal="left" vertical="top" wrapText="1"/>
    </xf>
    <xf numFmtId="49" fontId="10" fillId="12" borderId="10" xfId="4" applyNumberFormat="1" applyFont="1" applyFill="1" applyBorder="1" applyAlignment="1">
      <alignment horizontal="left" vertical="top" wrapText="1"/>
    </xf>
    <xf numFmtId="164" fontId="10" fillId="3" borderId="12" xfId="4" applyNumberFormat="1" applyFont="1" applyFill="1" applyBorder="1" applyAlignment="1">
      <alignment horizontal="center" vertical="top"/>
    </xf>
    <xf numFmtId="164" fontId="10" fillId="3" borderId="11" xfId="4" applyNumberFormat="1" applyFont="1" applyFill="1" applyBorder="1" applyAlignment="1">
      <alignment horizontal="center" vertical="top"/>
    </xf>
    <xf numFmtId="164" fontId="10" fillId="3" borderId="10" xfId="4" applyNumberFormat="1" applyFont="1" applyFill="1" applyBorder="1" applyAlignment="1">
      <alignment horizontal="center" vertical="top"/>
    </xf>
    <xf numFmtId="164" fontId="7" fillId="4" borderId="54" xfId="0" applyNumberFormat="1" applyFont="1" applyFill="1" applyBorder="1" applyAlignment="1">
      <alignment horizontal="center" vertical="center" wrapText="1"/>
    </xf>
    <xf numFmtId="164" fontId="7" fillId="4" borderId="62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9" fontId="10" fillId="14" borderId="35" xfId="4" applyNumberFormat="1" applyFont="1" applyFill="1" applyBorder="1" applyAlignment="1">
      <alignment horizontal="center" vertical="top"/>
    </xf>
    <xf numFmtId="49" fontId="10" fillId="14" borderId="19" xfId="4" applyNumberFormat="1" applyFont="1" applyFill="1" applyBorder="1" applyAlignment="1">
      <alignment horizontal="center" vertical="top"/>
    </xf>
    <xf numFmtId="49" fontId="7" fillId="0" borderId="19" xfId="4" applyNumberFormat="1" applyFont="1" applyBorder="1" applyAlignment="1">
      <alignment horizontal="center" vertical="center" textRotation="90"/>
    </xf>
    <xf numFmtId="0" fontId="7" fillId="4" borderId="64" xfId="0" applyFont="1" applyFill="1" applyBorder="1" applyAlignment="1">
      <alignment horizontal="left" vertical="top" wrapText="1"/>
    </xf>
    <xf numFmtId="49" fontId="10" fillId="14" borderId="44" xfId="4" applyNumberFormat="1" applyFont="1" applyFill="1" applyBorder="1" applyAlignment="1">
      <alignment horizontal="center" vertical="top"/>
    </xf>
    <xf numFmtId="49" fontId="10" fillId="14" borderId="53" xfId="4" applyNumberFormat="1" applyFont="1" applyFill="1" applyBorder="1" applyAlignment="1">
      <alignment horizontal="center" vertical="top"/>
    </xf>
    <xf numFmtId="49" fontId="10" fillId="14" borderId="26" xfId="4" applyNumberFormat="1" applyFont="1" applyFill="1" applyBorder="1" applyAlignment="1">
      <alignment horizontal="center" vertical="top"/>
    </xf>
    <xf numFmtId="0" fontId="7" fillId="13" borderId="29" xfId="4" applyFont="1" applyFill="1" applyBorder="1" applyAlignment="1">
      <alignment horizontal="left" vertical="top" wrapText="1"/>
    </xf>
    <xf numFmtId="0" fontId="7" fillId="13" borderId="14" xfId="4" applyFont="1" applyFill="1" applyBorder="1" applyAlignment="1">
      <alignment horizontal="left" vertical="top" wrapText="1"/>
    </xf>
    <xf numFmtId="0" fontId="7" fillId="13" borderId="1" xfId="4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left" vertical="top" wrapText="1"/>
    </xf>
    <xf numFmtId="0" fontId="7" fillId="13" borderId="23" xfId="0" applyFont="1" applyFill="1" applyBorder="1" applyAlignment="1">
      <alignment horizontal="left" vertical="top" wrapText="1"/>
    </xf>
    <xf numFmtId="0" fontId="7" fillId="13" borderId="0" xfId="0" applyFont="1" applyFill="1" applyAlignment="1">
      <alignment horizontal="left" vertical="top" wrapText="1"/>
    </xf>
    <xf numFmtId="0" fontId="7" fillId="13" borderId="3" xfId="0" applyFont="1" applyFill="1" applyBorder="1" applyAlignment="1">
      <alignment horizontal="left" vertical="top" wrapText="1"/>
    </xf>
    <xf numFmtId="49" fontId="7" fillId="0" borderId="34" xfId="4" applyNumberFormat="1" applyFont="1" applyBorder="1" applyAlignment="1">
      <alignment horizontal="center" vertical="top"/>
    </xf>
    <xf numFmtId="49" fontId="7" fillId="0" borderId="18" xfId="4" applyNumberFormat="1" applyFont="1" applyBorder="1" applyAlignment="1">
      <alignment horizontal="center" vertical="top"/>
    </xf>
    <xf numFmtId="49" fontId="7" fillId="0" borderId="2" xfId="4" applyNumberFormat="1" applyFont="1" applyBorder="1" applyAlignment="1">
      <alignment horizontal="center" vertical="top"/>
    </xf>
    <xf numFmtId="49" fontId="10" fillId="0" borderId="29" xfId="4" applyNumberFormat="1" applyFont="1" applyBorder="1" applyAlignment="1">
      <alignment horizontal="center" vertical="top"/>
    </xf>
    <xf numFmtId="49" fontId="10" fillId="0" borderId="14" xfId="4" applyNumberFormat="1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left" vertical="top" wrapText="1"/>
    </xf>
    <xf numFmtId="49" fontId="7" fillId="0" borderId="24" xfId="4" applyNumberFormat="1" applyFont="1" applyBorder="1" applyAlignment="1">
      <alignment horizontal="left" vertical="top" wrapText="1"/>
    </xf>
    <xf numFmtId="49" fontId="7" fillId="0" borderId="35" xfId="4" applyNumberFormat="1" applyFont="1" applyBorder="1" applyAlignment="1">
      <alignment horizontal="center" vertical="center" textRotation="90"/>
    </xf>
    <xf numFmtId="49" fontId="7" fillId="0" borderId="4" xfId="4" applyNumberFormat="1" applyFont="1" applyBorder="1" applyAlignment="1">
      <alignment horizontal="center" vertical="center" textRotation="90"/>
    </xf>
    <xf numFmtId="0" fontId="10" fillId="5" borderId="12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9" fillId="0" borderId="8" xfId="4" applyFont="1" applyBorder="1" applyAlignment="1">
      <alignment horizontal="left" vertical="top" wrapText="1"/>
    </xf>
    <xf numFmtId="0" fontId="19" fillId="0" borderId="7" xfId="4" applyFont="1" applyBorder="1" applyAlignment="1">
      <alignment horizontal="left" vertical="top" wrapText="1"/>
    </xf>
    <xf numFmtId="0" fontId="5" fillId="0" borderId="7" xfId="4" applyBorder="1" applyAlignment="1">
      <alignment horizontal="left" vertical="top" wrapText="1"/>
    </xf>
    <xf numFmtId="0" fontId="5" fillId="0" borderId="6" xfId="4" applyBorder="1" applyAlignment="1">
      <alignment horizontal="left" vertical="top" wrapText="1"/>
    </xf>
    <xf numFmtId="0" fontId="7" fillId="0" borderId="1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49" fontId="10" fillId="3" borderId="81" xfId="4" applyNumberFormat="1" applyFont="1" applyFill="1" applyBorder="1" applyAlignment="1">
      <alignment horizontal="right" vertical="top"/>
    </xf>
    <xf numFmtId="49" fontId="10" fillId="3" borderId="11" xfId="4" applyNumberFormat="1" applyFont="1" applyFill="1" applyBorder="1" applyAlignment="1">
      <alignment horizontal="right" vertical="top"/>
    </xf>
    <xf numFmtId="49" fontId="10" fillId="3" borderId="10" xfId="4" applyNumberFormat="1" applyFont="1" applyFill="1" applyBorder="1" applyAlignment="1">
      <alignment horizontal="right" vertical="top"/>
    </xf>
    <xf numFmtId="0" fontId="7" fillId="4" borderId="19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49" fillId="3" borderId="4" xfId="0" applyFont="1" applyFill="1" applyBorder="1" applyAlignment="1">
      <alignment horizontal="left" vertical="center" wrapText="1"/>
    </xf>
    <xf numFmtId="0" fontId="49" fillId="3" borderId="3" xfId="0" applyFont="1" applyFill="1" applyBorder="1" applyAlignment="1">
      <alignment horizontal="left" vertical="center" wrapText="1"/>
    </xf>
    <xf numFmtId="0" fontId="49" fillId="3" borderId="2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165" fontId="63" fillId="0" borderId="0" xfId="4" applyNumberFormat="1" applyFont="1" applyAlignment="1">
      <alignment horizontal="center" vertical="top" wrapText="1"/>
    </xf>
    <xf numFmtId="165" fontId="9" fillId="0" borderId="0" xfId="4" applyNumberFormat="1" applyFont="1" applyAlignment="1">
      <alignment horizontal="center" vertical="top" wrapText="1"/>
    </xf>
    <xf numFmtId="0" fontId="9" fillId="0" borderId="0" xfId="4" applyFont="1" applyAlignment="1">
      <alignment horizontal="left" vertical="top" wrapText="1"/>
    </xf>
    <xf numFmtId="4" fontId="66" fillId="0" borderId="0" xfId="4" applyNumberFormat="1" applyFont="1" applyAlignment="1">
      <alignment horizontal="center" vertical="top" wrapText="1"/>
    </xf>
    <xf numFmtId="0" fontId="7" fillId="0" borderId="0" xfId="4" applyFont="1" applyAlignment="1">
      <alignment horizontal="center" vertical="top"/>
    </xf>
    <xf numFmtId="49" fontId="49" fillId="0" borderId="30" xfId="4" applyNumberFormat="1" applyFont="1" applyBorder="1" applyAlignment="1">
      <alignment horizontal="center" vertical="top"/>
    </xf>
    <xf numFmtId="49" fontId="49" fillId="0" borderId="13" xfId="4" applyNumberFormat="1" applyFont="1" applyBorder="1" applyAlignment="1">
      <alignment horizontal="center" vertical="top"/>
    </xf>
    <xf numFmtId="49" fontId="49" fillId="0" borderId="24" xfId="4" applyNumberFormat="1" applyFont="1" applyBorder="1" applyAlignment="1">
      <alignment horizontal="center" vertical="top"/>
    </xf>
    <xf numFmtId="49" fontId="7" fillId="0" borderId="34" xfId="4" applyNumberFormat="1" applyFont="1" applyBorder="1" applyAlignment="1">
      <alignment horizontal="left" vertical="top"/>
    </xf>
    <xf numFmtId="49" fontId="7" fillId="0" borderId="20" xfId="4" applyNumberFormat="1" applyFont="1" applyBorder="1" applyAlignment="1">
      <alignment horizontal="left" vertical="top"/>
    </xf>
    <xf numFmtId="164" fontId="7" fillId="15" borderId="33" xfId="0" applyNumberFormat="1" applyFont="1" applyFill="1" applyBorder="1" applyAlignment="1">
      <alignment horizontal="left" vertical="top" wrapText="1"/>
    </xf>
    <xf numFmtId="164" fontId="7" fillId="15" borderId="64" xfId="0" applyNumberFormat="1" applyFont="1" applyFill="1" applyBorder="1" applyAlignment="1">
      <alignment horizontal="left" vertical="top" wrapText="1"/>
    </xf>
    <xf numFmtId="49" fontId="27" fillId="0" borderId="30" xfId="4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164" fontId="7" fillId="15" borderId="44" xfId="0" applyNumberFormat="1" applyFont="1" applyFill="1" applyBorder="1" applyAlignment="1">
      <alignment horizontal="left" vertical="top" wrapText="1"/>
    </xf>
    <xf numFmtId="164" fontId="7" fillId="15" borderId="28" xfId="0" applyNumberFormat="1" applyFont="1" applyFill="1" applyBorder="1" applyAlignment="1">
      <alignment horizontal="left" vertical="top" wrapText="1"/>
    </xf>
    <xf numFmtId="164" fontId="7" fillId="15" borderId="53" xfId="0" applyNumberFormat="1" applyFont="1" applyFill="1" applyBorder="1" applyAlignment="1">
      <alignment horizontal="left" vertical="top" wrapText="1"/>
    </xf>
    <xf numFmtId="164" fontId="7" fillId="15" borderId="26" xfId="0" applyNumberFormat="1" applyFont="1" applyFill="1" applyBorder="1" applyAlignment="1">
      <alignment horizontal="left" vertical="top" wrapText="1"/>
    </xf>
    <xf numFmtId="0" fontId="14" fillId="0" borderId="12" xfId="4" applyFont="1" applyBorder="1" applyAlignment="1">
      <alignment horizontal="center" vertical="top" wrapText="1"/>
    </xf>
    <xf numFmtId="0" fontId="14" fillId="0" borderId="11" xfId="4" applyFont="1" applyBorder="1" applyAlignment="1">
      <alignment horizontal="center" vertical="top" wrapText="1"/>
    </xf>
    <xf numFmtId="0" fontId="14" fillId="0" borderId="10" xfId="4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center" textRotation="90"/>
    </xf>
    <xf numFmtId="49" fontId="7" fillId="0" borderId="35" xfId="0" applyNumberFormat="1" applyFont="1" applyBorder="1" applyAlignment="1">
      <alignment horizontal="left" vertical="top" wrapText="1"/>
    </xf>
    <xf numFmtId="49" fontId="7" fillId="0" borderId="19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164" fontId="7" fillId="0" borderId="44" xfId="0" applyNumberFormat="1" applyFont="1" applyBorder="1" applyAlignment="1">
      <alignment horizontal="left" vertical="top" wrapText="1"/>
    </xf>
    <xf numFmtId="164" fontId="7" fillId="0" borderId="28" xfId="0" applyNumberFormat="1" applyFont="1" applyBorder="1" applyAlignment="1">
      <alignment horizontal="left" vertical="top" wrapText="1"/>
    </xf>
    <xf numFmtId="164" fontId="7" fillId="15" borderId="32" xfId="0" applyNumberFormat="1" applyFont="1" applyFill="1" applyBorder="1" applyAlignment="1">
      <alignment horizontal="center" vertical="center" wrapText="1"/>
    </xf>
    <xf numFmtId="164" fontId="7" fillId="15" borderId="57" xfId="0" applyNumberFormat="1" applyFont="1" applyFill="1" applyBorder="1" applyAlignment="1">
      <alignment horizontal="center" vertical="center" wrapText="1"/>
    </xf>
    <xf numFmtId="0" fontId="10" fillId="12" borderId="34" xfId="4" applyFont="1" applyFill="1" applyBorder="1" applyAlignment="1">
      <alignment horizontal="center" vertical="center" textRotation="90" wrapText="1"/>
    </xf>
    <xf numFmtId="0" fontId="10" fillId="12" borderId="18" xfId="4" applyFont="1" applyFill="1" applyBorder="1" applyAlignment="1">
      <alignment horizontal="center" vertical="center" textRotation="90" wrapText="1"/>
    </xf>
    <xf numFmtId="0" fontId="10" fillId="12" borderId="2" xfId="4" applyFont="1" applyFill="1" applyBorder="1" applyAlignment="1">
      <alignment horizontal="center" vertical="center" textRotation="90" wrapText="1"/>
    </xf>
    <xf numFmtId="164" fontId="7" fillId="15" borderId="44" xfId="0" applyNumberFormat="1" applyFont="1" applyFill="1" applyBorder="1" applyAlignment="1">
      <alignment horizontal="left" vertical="center" wrapText="1"/>
    </xf>
    <xf numFmtId="164" fontId="7" fillId="15" borderId="28" xfId="0" applyNumberFormat="1" applyFont="1" applyFill="1" applyBorder="1" applyAlignment="1">
      <alignment horizontal="left" vertical="center" wrapText="1"/>
    </xf>
    <xf numFmtId="49" fontId="10" fillId="12" borderId="35" xfId="4" applyNumberFormat="1" applyFont="1" applyFill="1" applyBorder="1" applyAlignment="1">
      <alignment horizontal="center" vertical="center" textRotation="90"/>
    </xf>
    <xf numFmtId="49" fontId="10" fillId="12" borderId="19" xfId="4" applyNumberFormat="1" applyFont="1" applyFill="1" applyBorder="1" applyAlignment="1">
      <alignment horizontal="center" vertical="center" textRotation="90"/>
    </xf>
    <xf numFmtId="49" fontId="10" fillId="12" borderId="4" xfId="4" applyNumberFormat="1" applyFont="1" applyFill="1" applyBorder="1" applyAlignment="1">
      <alignment horizontal="center" vertical="center" textRotation="90"/>
    </xf>
    <xf numFmtId="0" fontId="25" fillId="0" borderId="13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7" fillId="13" borderId="37" xfId="0" applyFont="1" applyFill="1" applyBorder="1" applyAlignment="1">
      <alignment horizontal="left" vertical="top" wrapText="1"/>
    </xf>
    <xf numFmtId="0" fontId="7" fillId="13" borderId="52" xfId="0" applyFont="1" applyFill="1" applyBorder="1" applyAlignment="1">
      <alignment horizontal="left" vertical="top" wrapText="1"/>
    </xf>
    <xf numFmtId="0" fontId="45" fillId="13" borderId="57" xfId="0" applyFont="1" applyFill="1" applyBorder="1" applyAlignment="1">
      <alignment horizontal="left" vertical="top" wrapText="1"/>
    </xf>
    <xf numFmtId="0" fontId="45" fillId="13" borderId="63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7" fillId="13" borderId="13" xfId="0" applyFont="1" applyFill="1" applyBorder="1" applyAlignment="1">
      <alignment horizontal="center" vertical="top" wrapText="1"/>
    </xf>
    <xf numFmtId="0" fontId="7" fillId="13" borderId="24" xfId="0" applyFont="1" applyFill="1" applyBorder="1" applyAlignment="1">
      <alignment horizontal="center" vertical="top" wrapText="1"/>
    </xf>
    <xf numFmtId="164" fontId="7" fillId="4" borderId="50" xfId="0" applyNumberFormat="1" applyFont="1" applyFill="1" applyBorder="1" applyAlignment="1">
      <alignment horizontal="center" vertical="center" wrapText="1"/>
    </xf>
    <xf numFmtId="164" fontId="7" fillId="4" borderId="27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164" fontId="7" fillId="15" borderId="41" xfId="0" applyNumberFormat="1" applyFont="1" applyFill="1" applyBorder="1" applyAlignment="1">
      <alignment horizontal="center" vertical="center" wrapText="1"/>
    </xf>
    <xf numFmtId="164" fontId="7" fillId="15" borderId="43" xfId="0" applyNumberFormat="1" applyFont="1" applyFill="1" applyBorder="1" applyAlignment="1">
      <alignment horizontal="center" vertical="center" wrapText="1"/>
    </xf>
    <xf numFmtId="0" fontId="7" fillId="0" borderId="34" xfId="4" applyFont="1" applyBorder="1" applyAlignment="1">
      <alignment horizontal="center" vertical="top"/>
    </xf>
    <xf numFmtId="0" fontId="7" fillId="0" borderId="18" xfId="4" applyFont="1" applyBorder="1" applyAlignment="1">
      <alignment horizontal="center" vertical="top"/>
    </xf>
    <xf numFmtId="0" fontId="7" fillId="0" borderId="2" xfId="4" applyFont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13" borderId="40" xfId="0" applyFont="1" applyFill="1" applyBorder="1" applyAlignment="1">
      <alignment horizontal="left" vertical="top" wrapText="1"/>
    </xf>
    <xf numFmtId="0" fontId="7" fillId="13" borderId="60" xfId="0" applyFont="1" applyFill="1" applyBorder="1" applyAlignment="1">
      <alignment horizontal="left" vertical="top" wrapText="1"/>
    </xf>
    <xf numFmtId="0" fontId="7" fillId="13" borderId="42" xfId="0" applyFont="1" applyFill="1" applyBorder="1" applyAlignment="1">
      <alignment horizontal="left" vertical="top" wrapText="1"/>
    </xf>
    <xf numFmtId="49" fontId="10" fillId="0" borderId="14" xfId="4" applyNumberFormat="1" applyFont="1" applyBorder="1" applyAlignment="1">
      <alignment horizontal="center" vertical="center"/>
    </xf>
    <xf numFmtId="49" fontId="10" fillId="0" borderId="1" xfId="4" applyNumberFormat="1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top"/>
    </xf>
    <xf numFmtId="0" fontId="7" fillId="0" borderId="58" xfId="4" applyFont="1" applyBorder="1" applyAlignment="1">
      <alignment horizontal="center" vertical="top"/>
    </xf>
    <xf numFmtId="0" fontId="7" fillId="0" borderId="25" xfId="4" applyFont="1" applyBorder="1" applyAlignment="1">
      <alignment horizontal="center" vertical="top"/>
    </xf>
    <xf numFmtId="9" fontId="7" fillId="13" borderId="30" xfId="2" applyFont="1" applyFill="1" applyBorder="1" applyAlignment="1">
      <alignment horizontal="left" vertical="top" wrapText="1"/>
    </xf>
    <xf numFmtId="9" fontId="7" fillId="13" borderId="13" xfId="2" applyFont="1" applyFill="1" applyBorder="1" applyAlignment="1">
      <alignment horizontal="left" vertical="top" wrapText="1"/>
    </xf>
    <xf numFmtId="9" fontId="7" fillId="13" borderId="24" xfId="2" applyFont="1" applyFill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center" vertical="center"/>
    </xf>
    <xf numFmtId="49" fontId="10" fillId="0" borderId="13" xfId="4" applyNumberFormat="1" applyFont="1" applyBorder="1" applyAlignment="1">
      <alignment horizontal="center" vertical="center"/>
    </xf>
    <xf numFmtId="49" fontId="10" fillId="0" borderId="24" xfId="4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27" fillId="13" borderId="30" xfId="0" applyFont="1" applyFill="1" applyBorder="1" applyAlignment="1">
      <alignment horizontal="left" vertical="top" wrapText="1"/>
    </xf>
    <xf numFmtId="0" fontId="27" fillId="13" borderId="13" xfId="0" applyFont="1" applyFill="1" applyBorder="1" applyAlignment="1">
      <alignment horizontal="left" vertical="top" wrapText="1"/>
    </xf>
    <xf numFmtId="0" fontId="27" fillId="13" borderId="24" xfId="0" applyFont="1" applyFill="1" applyBorder="1" applyAlignment="1">
      <alignment horizontal="left" vertical="top" wrapText="1"/>
    </xf>
    <xf numFmtId="164" fontId="7" fillId="15" borderId="52" xfId="0" applyNumberFormat="1" applyFont="1" applyFill="1" applyBorder="1" applyAlignment="1">
      <alignment horizontal="center" vertical="center" wrapText="1"/>
    </xf>
    <xf numFmtId="164" fontId="7" fillId="15" borderId="47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63" xfId="4" applyFont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0" fontId="70" fillId="0" borderId="59" xfId="0" applyFont="1" applyBorder="1" applyAlignment="1">
      <alignment horizontal="center"/>
    </xf>
    <xf numFmtId="0" fontId="70" fillId="0" borderId="20" xfId="0" applyFont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49" fontId="7" fillId="0" borderId="30" xfId="9" applyNumberFormat="1" applyFont="1" applyBorder="1" applyAlignment="1">
      <alignment horizontal="center" vertical="top"/>
    </xf>
    <xf numFmtId="49" fontId="7" fillId="0" borderId="24" xfId="9" applyNumberFormat="1" applyFont="1" applyBorder="1" applyAlignment="1">
      <alignment horizontal="center" vertical="top"/>
    </xf>
    <xf numFmtId="49" fontId="7" fillId="0" borderId="34" xfId="9" applyNumberFormat="1" applyFont="1" applyBorder="1" applyAlignment="1">
      <alignment horizontal="center" vertical="top"/>
    </xf>
    <xf numFmtId="49" fontId="7" fillId="0" borderId="18" xfId="9" applyNumberFormat="1" applyFont="1" applyBorder="1" applyAlignment="1">
      <alignment horizontal="center" vertical="top"/>
    </xf>
    <xf numFmtId="49" fontId="7" fillId="0" borderId="2" xfId="9" applyNumberFormat="1" applyFont="1" applyBorder="1" applyAlignment="1">
      <alignment horizontal="center" vertical="top"/>
    </xf>
    <xf numFmtId="0" fontId="7" fillId="4" borderId="30" xfId="7" applyFont="1" applyFill="1" applyBorder="1" applyAlignment="1">
      <alignment horizontal="left" vertical="top" wrapText="1"/>
    </xf>
    <xf numFmtId="0" fontId="7" fillId="4" borderId="13" xfId="7" applyFont="1" applyFill="1" applyBorder="1" applyAlignment="1">
      <alignment horizontal="left" vertical="top" wrapText="1"/>
    </xf>
    <xf numFmtId="0" fontId="7" fillId="4" borderId="24" xfId="7" applyFont="1" applyFill="1" applyBorder="1" applyAlignment="1">
      <alignment horizontal="left" vertical="top" wrapText="1"/>
    </xf>
    <xf numFmtId="0" fontId="7" fillId="4" borderId="18" xfId="7" applyFont="1" applyFill="1" applyBorder="1" applyAlignment="1">
      <alignment horizontal="left" vertical="center" wrapText="1"/>
    </xf>
    <xf numFmtId="0" fontId="7" fillId="0" borderId="38" xfId="9" applyFont="1" applyBorder="1" applyAlignment="1">
      <alignment horizontal="left" vertical="top" wrapText="1"/>
    </xf>
    <xf numFmtId="49" fontId="10" fillId="10" borderId="30" xfId="9" applyNumberFormat="1" applyFont="1" applyFill="1" applyBorder="1" applyAlignment="1">
      <alignment horizontal="center" vertical="top"/>
    </xf>
    <xf numFmtId="49" fontId="10" fillId="10" borderId="13" xfId="9" applyNumberFormat="1" applyFont="1" applyFill="1" applyBorder="1" applyAlignment="1">
      <alignment horizontal="center" vertical="top"/>
    </xf>
    <xf numFmtId="49" fontId="10" fillId="10" borderId="24" xfId="9" applyNumberFormat="1" applyFont="1" applyFill="1" applyBorder="1" applyAlignment="1">
      <alignment horizontal="center" vertical="top"/>
    </xf>
    <xf numFmtId="0" fontId="10" fillId="0" borderId="35" xfId="9" applyFont="1" applyBorder="1" applyAlignment="1">
      <alignment horizontal="center" vertical="top"/>
    </xf>
    <xf numFmtId="0" fontId="10" fillId="0" borderId="23" xfId="9" applyFont="1" applyBorder="1" applyAlignment="1">
      <alignment horizontal="center" vertical="top"/>
    </xf>
    <xf numFmtId="0" fontId="10" fillId="0" borderId="34" xfId="9" applyFont="1" applyBorder="1" applyAlignment="1">
      <alignment horizontal="center" vertical="top"/>
    </xf>
    <xf numFmtId="49" fontId="10" fillId="8" borderId="30" xfId="9" applyNumberFormat="1" applyFont="1" applyFill="1" applyBorder="1" applyAlignment="1">
      <alignment horizontal="center" vertical="top"/>
    </xf>
    <xf numFmtId="49" fontId="10" fillId="8" borderId="13" xfId="9" applyNumberFormat="1" applyFont="1" applyFill="1" applyBorder="1" applyAlignment="1">
      <alignment horizontal="center" vertical="top"/>
    </xf>
    <xf numFmtId="0" fontId="7" fillId="13" borderId="34" xfId="9" applyFont="1" applyFill="1" applyBorder="1" applyAlignment="1">
      <alignment horizontal="left" vertical="top"/>
    </xf>
    <xf numFmtId="0" fontId="7" fillId="13" borderId="2" xfId="9" applyFont="1" applyFill="1" applyBorder="1" applyAlignment="1">
      <alignment horizontal="left" vertical="top"/>
    </xf>
    <xf numFmtId="49" fontId="10" fillId="13" borderId="30" xfId="9" applyNumberFormat="1" applyFont="1" applyFill="1" applyBorder="1" applyAlignment="1">
      <alignment horizontal="left" vertical="top" wrapText="1"/>
    </xf>
    <xf numFmtId="49" fontId="10" fillId="13" borderId="24" xfId="9" applyNumberFormat="1" applyFont="1" applyFill="1" applyBorder="1" applyAlignment="1">
      <alignment horizontal="left" vertical="top" wrapText="1"/>
    </xf>
    <xf numFmtId="49" fontId="10" fillId="12" borderId="24" xfId="9" applyNumberFormat="1" applyFont="1" applyFill="1" applyBorder="1" applyAlignment="1">
      <alignment horizontal="center" vertical="top" wrapText="1"/>
    </xf>
    <xf numFmtId="0" fontId="7" fillId="4" borderId="30" xfId="7" applyFont="1" applyFill="1" applyBorder="1" applyAlignment="1">
      <alignment horizontal="left" vertical="center" wrapText="1"/>
    </xf>
    <xf numFmtId="0" fontId="7" fillId="4" borderId="13" xfId="7" applyFont="1" applyFill="1" applyBorder="1" applyAlignment="1">
      <alignment horizontal="left" vertical="center" wrapText="1"/>
    </xf>
    <xf numFmtId="0" fontId="7" fillId="4" borderId="24" xfId="7" applyFont="1" applyFill="1" applyBorder="1" applyAlignment="1">
      <alignment horizontal="left" vertical="center" wrapText="1"/>
    </xf>
    <xf numFmtId="49" fontId="7" fillId="0" borderId="13" xfId="9" applyNumberFormat="1" applyFont="1" applyBorder="1" applyAlignment="1">
      <alignment horizontal="center" vertical="top"/>
    </xf>
    <xf numFmtId="0" fontId="6" fillId="0" borderId="18" xfId="9" applyFont="1" applyBorder="1" applyAlignment="1">
      <alignment horizontal="center" vertical="center" textRotation="90"/>
    </xf>
    <xf numFmtId="0" fontId="6" fillId="0" borderId="2" xfId="9" applyFont="1" applyBorder="1" applyAlignment="1">
      <alignment horizontal="center" vertical="center" textRotation="90"/>
    </xf>
    <xf numFmtId="49" fontId="10" fillId="13" borderId="29" xfId="9" applyNumberFormat="1" applyFont="1" applyFill="1" applyBorder="1" applyAlignment="1">
      <alignment horizontal="center" vertical="top"/>
    </xf>
    <xf numFmtId="49" fontId="10" fillId="13" borderId="1" xfId="9" applyNumberFormat="1" applyFont="1" applyFill="1" applyBorder="1" applyAlignment="1">
      <alignment horizontal="center" vertical="top"/>
    </xf>
    <xf numFmtId="49" fontId="7" fillId="0" borderId="29" xfId="9" applyNumberFormat="1" applyFont="1" applyBorder="1" applyAlignment="1">
      <alignment horizontal="center" vertical="center" textRotation="90"/>
    </xf>
    <xf numFmtId="49" fontId="7" fillId="0" borderId="1" xfId="9" applyNumberFormat="1" applyFont="1" applyBorder="1" applyAlignment="1">
      <alignment horizontal="center" vertical="center" textRotation="90"/>
    </xf>
    <xf numFmtId="0" fontId="6" fillId="0" borderId="3" xfId="9" applyFont="1" applyBorder="1" applyAlignment="1">
      <alignment horizontal="center"/>
    </xf>
    <xf numFmtId="0" fontId="7" fillId="13" borderId="30" xfId="7" applyFont="1" applyFill="1" applyBorder="1" applyAlignment="1">
      <alignment horizontal="left" vertical="top" wrapText="1"/>
    </xf>
    <xf numFmtId="0" fontId="7" fillId="13" borderId="24" xfId="7" applyFont="1" applyFill="1" applyBorder="1" applyAlignment="1">
      <alignment horizontal="left" vertical="top" wrapText="1"/>
    </xf>
    <xf numFmtId="0" fontId="14" fillId="0" borderId="0" xfId="9" applyFont="1" applyAlignment="1">
      <alignment horizontal="center" vertical="top" wrapText="1"/>
    </xf>
    <xf numFmtId="0" fontId="7" fillId="13" borderId="13" xfId="7" applyFont="1" applyFill="1" applyBorder="1" applyAlignment="1">
      <alignment horizontal="left" vertical="top" wrapText="1"/>
    </xf>
    <xf numFmtId="49" fontId="7" fillId="0" borderId="35" xfId="9" applyNumberFormat="1" applyFont="1" applyBorder="1" applyAlignment="1">
      <alignment horizontal="center" vertical="top"/>
    </xf>
    <xf numFmtId="49" fontId="7" fillId="0" borderId="19" xfId="9" applyNumberFormat="1" applyFont="1" applyBorder="1" applyAlignment="1">
      <alignment horizontal="center" vertical="top"/>
    </xf>
    <xf numFmtId="0" fontId="7" fillId="0" borderId="50" xfId="9" applyFont="1" applyBorder="1" applyAlignment="1">
      <alignment horizontal="center" vertical="center" wrapText="1"/>
    </xf>
    <xf numFmtId="0" fontId="7" fillId="0" borderId="27" xfId="9" applyFont="1" applyBorder="1" applyAlignment="1">
      <alignment horizontal="center" vertical="center" wrapText="1"/>
    </xf>
    <xf numFmtId="0" fontId="7" fillId="0" borderId="48" xfId="9" applyFont="1" applyBorder="1" applyAlignment="1">
      <alignment horizontal="center" vertical="center" wrapText="1"/>
    </xf>
    <xf numFmtId="0" fontId="7" fillId="0" borderId="65" xfId="9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7" fillId="13" borderId="30" xfId="7" applyFont="1" applyFill="1" applyBorder="1" applyAlignment="1">
      <alignment horizontal="left" vertical="center" wrapText="1"/>
    </xf>
    <xf numFmtId="0" fontId="7" fillId="13" borderId="13" xfId="7" applyFont="1" applyFill="1" applyBorder="1" applyAlignment="1">
      <alignment horizontal="left" vertical="center" wrapText="1"/>
    </xf>
    <xf numFmtId="49" fontId="10" fillId="10" borderId="30" xfId="9" applyNumberFormat="1" applyFont="1" applyFill="1" applyBorder="1" applyAlignment="1">
      <alignment horizontal="center" vertical="top" wrapText="1"/>
    </xf>
    <xf numFmtId="49" fontId="10" fillId="10" borderId="13" xfId="9" applyNumberFormat="1" applyFont="1" applyFill="1" applyBorder="1" applyAlignment="1">
      <alignment horizontal="center" vertical="top" wrapText="1"/>
    </xf>
    <xf numFmtId="49" fontId="10" fillId="10" borderId="24" xfId="9" applyNumberFormat="1" applyFont="1" applyFill="1" applyBorder="1" applyAlignment="1">
      <alignment horizontal="center" vertical="top" wrapText="1"/>
    </xf>
    <xf numFmtId="0" fontId="14" fillId="0" borderId="0" xfId="9" applyFont="1" applyAlignment="1">
      <alignment horizontal="center" vertical="center" wrapText="1"/>
    </xf>
    <xf numFmtId="0" fontId="14" fillId="0" borderId="35" xfId="9" applyFont="1" applyBorder="1" applyAlignment="1">
      <alignment horizontal="center" vertical="top"/>
    </xf>
    <xf numFmtId="0" fontId="14" fillId="0" borderId="23" xfId="9" applyFont="1" applyBorder="1" applyAlignment="1">
      <alignment horizontal="center" vertical="top"/>
    </xf>
    <xf numFmtId="0" fontId="14" fillId="0" borderId="34" xfId="9" applyFont="1" applyBorder="1" applyAlignment="1">
      <alignment horizontal="center" vertical="top"/>
    </xf>
    <xf numFmtId="0" fontId="14" fillId="0" borderId="19" xfId="9" applyFont="1" applyBorder="1" applyAlignment="1">
      <alignment horizontal="center" vertical="top"/>
    </xf>
    <xf numFmtId="0" fontId="14" fillId="0" borderId="0" xfId="9" applyFont="1" applyAlignment="1">
      <alignment horizontal="center" vertical="top"/>
    </xf>
    <xf numFmtId="0" fontId="14" fillId="0" borderId="18" xfId="9" applyFont="1" applyBorder="1" applyAlignment="1">
      <alignment horizontal="center" vertical="top"/>
    </xf>
    <xf numFmtId="0" fontId="14" fillId="0" borderId="4" xfId="9" applyFont="1" applyBorder="1" applyAlignment="1">
      <alignment horizontal="center" vertical="top"/>
    </xf>
    <xf numFmtId="0" fontId="14" fillId="0" borderId="3" xfId="9" applyFont="1" applyBorder="1" applyAlignment="1">
      <alignment horizontal="center" vertical="top"/>
    </xf>
    <xf numFmtId="0" fontId="14" fillId="0" borderId="2" xfId="9" applyFont="1" applyBorder="1" applyAlignment="1">
      <alignment horizontal="center" vertical="top"/>
    </xf>
    <xf numFmtId="0" fontId="10" fillId="12" borderId="35" xfId="9" applyFont="1" applyFill="1" applyBorder="1" applyAlignment="1">
      <alignment horizontal="center" vertical="center" wrapText="1"/>
    </xf>
    <xf numFmtId="0" fontId="10" fillId="12" borderId="23" xfId="9" applyFont="1" applyFill="1" applyBorder="1" applyAlignment="1">
      <alignment horizontal="center" vertical="center" wrapText="1"/>
    </xf>
    <xf numFmtId="0" fontId="10" fillId="12" borderId="34" xfId="9" applyFont="1" applyFill="1" applyBorder="1" applyAlignment="1">
      <alignment horizontal="center" vertical="center" wrapText="1"/>
    </xf>
    <xf numFmtId="0" fontId="10" fillId="12" borderId="19" xfId="9" applyFont="1" applyFill="1" applyBorder="1" applyAlignment="1">
      <alignment horizontal="center" vertical="center" wrapText="1"/>
    </xf>
    <xf numFmtId="0" fontId="10" fillId="12" borderId="0" xfId="9" applyFont="1" applyFill="1" applyAlignment="1">
      <alignment horizontal="center" vertical="center" wrapText="1"/>
    </xf>
    <xf numFmtId="0" fontId="10" fillId="12" borderId="18" xfId="9" applyFont="1" applyFill="1" applyBorder="1" applyAlignment="1">
      <alignment horizontal="center" vertical="center" wrapText="1"/>
    </xf>
    <xf numFmtId="0" fontId="10" fillId="12" borderId="4" xfId="9" applyFont="1" applyFill="1" applyBorder="1" applyAlignment="1">
      <alignment horizontal="center" vertical="center" wrapText="1"/>
    </xf>
    <xf numFmtId="0" fontId="10" fillId="12" borderId="3" xfId="9" applyFont="1" applyFill="1" applyBorder="1" applyAlignment="1">
      <alignment horizontal="center" vertical="center" wrapText="1"/>
    </xf>
    <xf numFmtId="0" fontId="10" fillId="12" borderId="2" xfId="9" applyFont="1" applyFill="1" applyBorder="1" applyAlignment="1">
      <alignment horizontal="center" vertical="center" wrapText="1"/>
    </xf>
    <xf numFmtId="49" fontId="10" fillId="14" borderId="31" xfId="9" applyNumberFormat="1" applyFont="1" applyFill="1" applyBorder="1" applyAlignment="1">
      <alignment horizontal="center" vertical="top"/>
    </xf>
    <xf numFmtId="0" fontId="7" fillId="0" borderId="44" xfId="9" applyFont="1" applyBorder="1" applyAlignment="1">
      <alignment horizontal="left" vertical="center" wrapText="1"/>
    </xf>
    <xf numFmtId="0" fontId="7" fillId="0" borderId="28" xfId="9" applyFont="1" applyBorder="1" applyAlignment="1">
      <alignment horizontal="left" vertical="center" wrapText="1"/>
    </xf>
    <xf numFmtId="49" fontId="10" fillId="9" borderId="70" xfId="9" applyNumberFormat="1" applyFont="1" applyFill="1" applyBorder="1" applyAlignment="1">
      <alignment horizontal="center" vertical="top"/>
    </xf>
    <xf numFmtId="0" fontId="7" fillId="13" borderId="13" xfId="9" applyFont="1" applyFill="1" applyBorder="1" applyAlignment="1">
      <alignment horizontal="left" vertical="center" wrapText="1"/>
    </xf>
    <xf numFmtId="0" fontId="7" fillId="13" borderId="24" xfId="9" applyFont="1" applyFill="1" applyBorder="1" applyAlignment="1">
      <alignment horizontal="left" vertical="center" wrapText="1"/>
    </xf>
    <xf numFmtId="0" fontId="5" fillId="4" borderId="35" xfId="9" applyFill="1" applyBorder="1" applyAlignment="1">
      <alignment horizontal="center" vertical="top" wrapText="1"/>
    </xf>
    <xf numFmtId="0" fontId="5" fillId="4" borderId="4" xfId="9" applyFill="1" applyBorder="1" applyAlignment="1">
      <alignment horizontal="center" vertical="top" wrapText="1"/>
    </xf>
    <xf numFmtId="0" fontId="7" fillId="13" borderId="34" xfId="7" applyFont="1" applyFill="1" applyBorder="1" applyAlignment="1">
      <alignment horizontal="left" vertical="top" wrapText="1"/>
    </xf>
    <xf numFmtId="0" fontId="7" fillId="13" borderId="2" xfId="7" applyFont="1" applyFill="1" applyBorder="1" applyAlignment="1">
      <alignment horizontal="left" vertical="top" wrapText="1"/>
    </xf>
    <xf numFmtId="49" fontId="14" fillId="0" borderId="0" xfId="4" applyNumberFormat="1" applyFont="1" applyAlignment="1">
      <alignment horizontal="center" vertical="top" wrapText="1"/>
    </xf>
    <xf numFmtId="49" fontId="10" fillId="10" borderId="12" xfId="12" applyNumberFormat="1" applyFont="1" applyFill="1" applyBorder="1" applyAlignment="1">
      <alignment horizontal="right" vertical="top"/>
    </xf>
    <xf numFmtId="49" fontId="10" fillId="10" borderId="11" xfId="12" applyNumberFormat="1" applyFont="1" applyFill="1" applyBorder="1" applyAlignment="1">
      <alignment horizontal="right" vertical="top"/>
    </xf>
    <xf numFmtId="49" fontId="10" fillId="10" borderId="10" xfId="12" applyNumberFormat="1" applyFont="1" applyFill="1" applyBorder="1" applyAlignment="1">
      <alignment horizontal="right" vertical="top"/>
    </xf>
    <xf numFmtId="0" fontId="10" fillId="0" borderId="19" xfId="9" applyFont="1" applyBorder="1" applyAlignment="1">
      <alignment horizontal="center" vertical="top"/>
    </xf>
    <xf numFmtId="0" fontId="10" fillId="0" borderId="0" xfId="9" applyFont="1" applyAlignment="1">
      <alignment horizontal="center" vertical="top"/>
    </xf>
    <xf numFmtId="0" fontId="10" fillId="0" borderId="4" xfId="9" applyFont="1" applyBorder="1" applyAlignment="1">
      <alignment horizontal="center" vertical="top"/>
    </xf>
    <xf numFmtId="0" fontId="10" fillId="0" borderId="3" xfId="9" applyFont="1" applyBorder="1" applyAlignment="1">
      <alignment horizontal="center" vertical="top"/>
    </xf>
    <xf numFmtId="0" fontId="7" fillId="13" borderId="30" xfId="9" applyFont="1" applyFill="1" applyBorder="1" applyAlignment="1">
      <alignment horizontal="left" vertical="center" wrapText="1"/>
    </xf>
    <xf numFmtId="0" fontId="49" fillId="3" borderId="12" xfId="0" applyFont="1" applyFill="1" applyBorder="1" applyAlignment="1">
      <alignment horizontal="left" vertical="center" wrapText="1"/>
    </xf>
    <xf numFmtId="0" fontId="49" fillId="3" borderId="11" xfId="0" applyFont="1" applyFill="1" applyBorder="1" applyAlignment="1">
      <alignment horizontal="left" vertical="center" wrapText="1"/>
    </xf>
    <xf numFmtId="0" fontId="49" fillId="3" borderId="10" xfId="0" applyFont="1" applyFill="1" applyBorder="1" applyAlignment="1">
      <alignment horizontal="left" vertical="center" wrapText="1"/>
    </xf>
    <xf numFmtId="49" fontId="7" fillId="0" borderId="0" xfId="15" applyNumberFormat="1" applyFont="1" applyAlignment="1">
      <alignment horizontal="center" vertical="center" wrapText="1"/>
    </xf>
    <xf numFmtId="49" fontId="7" fillId="0" borderId="48" xfId="15" applyNumberFormat="1" applyFont="1" applyBorder="1" applyAlignment="1">
      <alignment horizontal="center" vertical="center" wrapText="1"/>
    </xf>
    <xf numFmtId="49" fontId="7" fillId="0" borderId="51" xfId="15" applyNumberFormat="1" applyFont="1" applyBorder="1" applyAlignment="1">
      <alignment horizontal="center" vertical="center" wrapText="1"/>
    </xf>
    <xf numFmtId="49" fontId="7" fillId="0" borderId="46" xfId="15" applyNumberFormat="1" applyFont="1" applyBorder="1" applyAlignment="1">
      <alignment horizontal="center" vertical="center" wrapText="1"/>
    </xf>
    <xf numFmtId="49" fontId="7" fillId="0" borderId="82" xfId="15" applyNumberFormat="1" applyFont="1" applyBorder="1" applyAlignment="1">
      <alignment horizontal="center" vertical="center" wrapText="1"/>
    </xf>
    <xf numFmtId="49" fontId="7" fillId="0" borderId="78" xfId="15" applyNumberFormat="1" applyFont="1" applyBorder="1" applyAlignment="1">
      <alignment horizontal="center" vertical="center" wrapText="1"/>
    </xf>
    <xf numFmtId="49" fontId="7" fillId="0" borderId="80" xfId="15" applyNumberFormat="1" applyFont="1" applyBorder="1" applyAlignment="1">
      <alignment horizontal="center" vertical="center" wrapText="1"/>
    </xf>
    <xf numFmtId="49" fontId="19" fillId="15" borderId="0" xfId="15" applyNumberFormat="1" applyFont="1" applyFill="1" applyAlignment="1">
      <alignment horizontal="center" vertical="center" wrapText="1"/>
    </xf>
    <xf numFmtId="49" fontId="19" fillId="0" borderId="0" xfId="15" applyNumberFormat="1" applyFont="1" applyAlignment="1">
      <alignment horizontal="center" vertical="center" wrapText="1"/>
    </xf>
    <xf numFmtId="49" fontId="7" fillId="15" borderId="48" xfId="15" applyNumberFormat="1" applyFont="1" applyFill="1" applyBorder="1" applyAlignment="1">
      <alignment horizontal="center" vertical="center" wrapText="1"/>
    </xf>
    <xf numFmtId="49" fontId="7" fillId="15" borderId="51" xfId="15" applyNumberFormat="1" applyFont="1" applyFill="1" applyBorder="1" applyAlignment="1">
      <alignment horizontal="center" vertical="center" wrapText="1"/>
    </xf>
    <xf numFmtId="49" fontId="7" fillId="15" borderId="46" xfId="15" applyNumberFormat="1" applyFont="1" applyFill="1" applyBorder="1" applyAlignment="1">
      <alignment horizontal="center" vertical="center" wrapText="1"/>
    </xf>
    <xf numFmtId="49" fontId="7" fillId="15" borderId="82" xfId="15" applyNumberFormat="1" applyFont="1" applyFill="1" applyBorder="1" applyAlignment="1">
      <alignment horizontal="center" vertical="center" wrapText="1"/>
    </xf>
    <xf numFmtId="49" fontId="7" fillId="15" borderId="78" xfId="15" applyNumberFormat="1" applyFont="1" applyFill="1" applyBorder="1" applyAlignment="1">
      <alignment horizontal="center" vertical="center" wrapText="1"/>
    </xf>
    <xf numFmtId="49" fontId="7" fillId="15" borderId="80" xfId="15" applyNumberFormat="1" applyFont="1" applyFill="1" applyBorder="1" applyAlignment="1">
      <alignment horizontal="center" vertical="center" wrapText="1"/>
    </xf>
    <xf numFmtId="0" fontId="10" fillId="5" borderId="12" xfId="15" applyFont="1" applyFill="1" applyBorder="1" applyAlignment="1">
      <alignment horizontal="left" vertical="center" wrapText="1"/>
    </xf>
    <xf numFmtId="0" fontId="10" fillId="5" borderId="11" xfId="15" applyFont="1" applyFill="1" applyBorder="1" applyAlignment="1">
      <alignment horizontal="left" vertical="center" wrapText="1"/>
    </xf>
    <xf numFmtId="0" fontId="10" fillId="5" borderId="10" xfId="15" applyFont="1" applyFill="1" applyBorder="1" applyAlignment="1">
      <alignment horizontal="left" vertical="center" wrapText="1"/>
    </xf>
    <xf numFmtId="0" fontId="7" fillId="4" borderId="19" xfId="15" applyFont="1" applyFill="1" applyBorder="1" applyAlignment="1">
      <alignment horizontal="left" vertical="center" wrapText="1"/>
    </xf>
    <xf numFmtId="0" fontId="7" fillId="4" borderId="0" xfId="15" applyFont="1" applyFill="1" applyAlignment="1">
      <alignment horizontal="left" vertical="center" wrapText="1"/>
    </xf>
    <xf numFmtId="0" fontId="7" fillId="4" borderId="18" xfId="15" applyFont="1" applyFill="1" applyBorder="1" applyAlignment="1">
      <alignment horizontal="left" vertical="center" wrapText="1"/>
    </xf>
    <xf numFmtId="0" fontId="7" fillId="0" borderId="19" xfId="15" applyFont="1" applyBorder="1" applyAlignment="1">
      <alignment horizontal="left" vertical="center" wrapText="1"/>
    </xf>
    <xf numFmtId="0" fontId="7" fillId="0" borderId="0" xfId="15" applyFont="1" applyAlignment="1">
      <alignment horizontal="left" vertical="center" wrapText="1"/>
    </xf>
    <xf numFmtId="0" fontId="7" fillId="0" borderId="18" xfId="15" applyFont="1" applyBorder="1" applyAlignment="1">
      <alignment horizontal="left" vertical="center" wrapText="1"/>
    </xf>
    <xf numFmtId="0" fontId="10" fillId="3" borderId="12" xfId="15" applyFont="1" applyFill="1" applyBorder="1" applyAlignment="1">
      <alignment horizontal="left" vertical="center" wrapText="1"/>
    </xf>
    <xf numFmtId="0" fontId="10" fillId="3" borderId="11" xfId="15" applyFont="1" applyFill="1" applyBorder="1" applyAlignment="1">
      <alignment horizontal="left" vertical="center" wrapText="1"/>
    </xf>
    <xf numFmtId="0" fontId="10" fillId="3" borderId="10" xfId="15" applyFont="1" applyFill="1" applyBorder="1" applyAlignment="1">
      <alignment horizontal="left" vertical="center" wrapText="1"/>
    </xf>
    <xf numFmtId="49" fontId="10" fillId="5" borderId="12" xfId="15" applyNumberFormat="1" applyFont="1" applyFill="1" applyBorder="1" applyAlignment="1">
      <alignment horizontal="right" vertical="top"/>
    </xf>
    <xf numFmtId="49" fontId="10" fillId="5" borderId="11" xfId="15" applyNumberFormat="1" applyFont="1" applyFill="1" applyBorder="1" applyAlignment="1">
      <alignment horizontal="right" vertical="top"/>
    </xf>
    <xf numFmtId="49" fontId="10" fillId="5" borderId="10" xfId="15" applyNumberFormat="1" applyFont="1" applyFill="1" applyBorder="1" applyAlignment="1">
      <alignment horizontal="right" vertical="top"/>
    </xf>
    <xf numFmtId="0" fontId="7" fillId="4" borderId="17" xfId="15" applyFont="1" applyFill="1" applyBorder="1" applyAlignment="1">
      <alignment horizontal="left" vertical="center" wrapText="1"/>
    </xf>
    <xf numFmtId="0" fontId="7" fillId="4" borderId="16" xfId="15" applyFont="1" applyFill="1" applyBorder="1" applyAlignment="1">
      <alignment horizontal="left" vertical="center" wrapText="1"/>
    </xf>
    <xf numFmtId="0" fontId="7" fillId="4" borderId="15" xfId="15" applyFont="1" applyFill="1" applyBorder="1" applyAlignment="1">
      <alignment horizontal="left" vertical="center" wrapText="1"/>
    </xf>
    <xf numFmtId="0" fontId="7" fillId="4" borderId="17" xfId="15" applyFont="1" applyFill="1" applyBorder="1" applyAlignment="1">
      <alignment horizontal="left" vertical="top" wrapText="1"/>
    </xf>
    <xf numFmtId="0" fontId="7" fillId="4" borderId="16" xfId="15" applyFont="1" applyFill="1" applyBorder="1" applyAlignment="1">
      <alignment horizontal="left" vertical="top" wrapText="1"/>
    </xf>
    <xf numFmtId="0" fontId="7" fillId="4" borderId="15" xfId="15" applyFont="1" applyFill="1" applyBorder="1" applyAlignment="1">
      <alignment horizontal="left" vertical="top" wrapText="1"/>
    </xf>
    <xf numFmtId="0" fontId="7" fillId="4" borderId="4" xfId="15" applyFont="1" applyFill="1" applyBorder="1" applyAlignment="1">
      <alignment horizontal="left" vertical="top" wrapText="1"/>
    </xf>
    <xf numFmtId="0" fontId="7" fillId="4" borderId="3" xfId="15" applyFont="1" applyFill="1" applyBorder="1" applyAlignment="1">
      <alignment horizontal="left" vertical="top" wrapText="1"/>
    </xf>
    <xf numFmtId="0" fontId="7" fillId="4" borderId="2" xfId="15" applyFont="1" applyFill="1" applyBorder="1" applyAlignment="1">
      <alignment horizontal="left" vertical="top" wrapText="1"/>
    </xf>
    <xf numFmtId="0" fontId="7" fillId="0" borderId="8" xfId="15" applyFont="1" applyBorder="1" applyAlignment="1">
      <alignment horizontal="left" vertical="center" wrapText="1"/>
    </xf>
    <xf numFmtId="0" fontId="7" fillId="0" borderId="7" xfId="15" applyFont="1" applyBorder="1" applyAlignment="1">
      <alignment horizontal="left" vertical="center" wrapText="1"/>
    </xf>
    <xf numFmtId="0" fontId="7" fillId="0" borderId="6" xfId="15" applyFont="1" applyBorder="1" applyAlignment="1">
      <alignment horizontal="left" vertical="center" wrapText="1"/>
    </xf>
    <xf numFmtId="0" fontId="7" fillId="0" borderId="4" xfId="15" applyFont="1" applyBorder="1" applyAlignment="1">
      <alignment horizontal="left" vertical="center" wrapText="1"/>
    </xf>
    <xf numFmtId="0" fontId="7" fillId="0" borderId="3" xfId="15" applyFont="1" applyBorder="1" applyAlignment="1">
      <alignment horizontal="left" vertical="center" wrapText="1"/>
    </xf>
    <xf numFmtId="0" fontId="7" fillId="0" borderId="2" xfId="15" applyFont="1" applyBorder="1" applyAlignment="1">
      <alignment horizontal="left" vertical="center" wrapText="1"/>
    </xf>
    <xf numFmtId="49" fontId="7" fillId="0" borderId="30" xfId="15" applyNumberFormat="1" applyFont="1" applyBorder="1" applyAlignment="1">
      <alignment horizontal="center" vertical="top"/>
    </xf>
    <xf numFmtId="49" fontId="7" fillId="0" borderId="13" xfId="15" applyNumberFormat="1" applyFont="1" applyBorder="1" applyAlignment="1">
      <alignment horizontal="center" vertical="top"/>
    </xf>
    <xf numFmtId="49" fontId="7" fillId="0" borderId="24" xfId="15" applyNumberFormat="1" applyFont="1" applyBorder="1" applyAlignment="1">
      <alignment horizontal="center" vertical="top"/>
    </xf>
    <xf numFmtId="49" fontId="10" fillId="8" borderId="30" xfId="15" applyNumberFormat="1" applyFont="1" applyFill="1" applyBorder="1" applyAlignment="1">
      <alignment horizontal="center" vertical="top"/>
    </xf>
    <xf numFmtId="49" fontId="10" fillId="8" borderId="24" xfId="15" applyNumberFormat="1" applyFont="1" applyFill="1" applyBorder="1" applyAlignment="1">
      <alignment horizontal="center" vertical="top"/>
    </xf>
    <xf numFmtId="49" fontId="10" fillId="9" borderId="30" xfId="15" applyNumberFormat="1" applyFont="1" applyFill="1" applyBorder="1" applyAlignment="1">
      <alignment horizontal="center" vertical="top"/>
    </xf>
    <xf numFmtId="49" fontId="10" fillId="9" borderId="24" xfId="15" applyNumberFormat="1" applyFont="1" applyFill="1" applyBorder="1" applyAlignment="1">
      <alignment horizontal="center" vertical="top"/>
    </xf>
    <xf numFmtId="49" fontId="10" fillId="9" borderId="8" xfId="15" applyNumberFormat="1" applyFont="1" applyFill="1" applyBorder="1" applyAlignment="1">
      <alignment horizontal="center" vertical="top"/>
    </xf>
    <xf numFmtId="49" fontId="10" fillId="9" borderId="19" xfId="15" applyNumberFormat="1" applyFont="1" applyFill="1" applyBorder="1" applyAlignment="1">
      <alignment horizontal="center" vertical="top"/>
    </xf>
    <xf numFmtId="49" fontId="10" fillId="9" borderId="39" xfId="15" applyNumberFormat="1" applyFont="1" applyFill="1" applyBorder="1" applyAlignment="1">
      <alignment horizontal="center" vertical="top"/>
    </xf>
    <xf numFmtId="49" fontId="10" fillId="9" borderId="13" xfId="15" applyNumberFormat="1" applyFont="1" applyFill="1" applyBorder="1" applyAlignment="1">
      <alignment horizontal="center" vertical="top"/>
    </xf>
    <xf numFmtId="49" fontId="10" fillId="14" borderId="5" xfId="15" applyNumberFormat="1" applyFont="1" applyFill="1" applyBorder="1" applyAlignment="1">
      <alignment horizontal="center" vertical="top"/>
    </xf>
    <xf numFmtId="49" fontId="10" fillId="14" borderId="13" xfId="15" applyNumberFormat="1" applyFont="1" applyFill="1" applyBorder="1" applyAlignment="1">
      <alignment horizontal="center" vertical="top"/>
    </xf>
    <xf numFmtId="49" fontId="10" fillId="14" borderId="1" xfId="15" applyNumberFormat="1" applyFont="1" applyFill="1" applyBorder="1" applyAlignment="1">
      <alignment horizontal="center" vertical="top"/>
    </xf>
    <xf numFmtId="49" fontId="10" fillId="9" borderId="22" xfId="15" applyNumberFormat="1" applyFont="1" applyFill="1" applyBorder="1" applyAlignment="1">
      <alignment horizontal="center" vertical="top"/>
    </xf>
    <xf numFmtId="49" fontId="10" fillId="8" borderId="13" xfId="15" applyNumberFormat="1" applyFont="1" applyFill="1" applyBorder="1" applyAlignment="1">
      <alignment horizontal="center" vertical="top"/>
    </xf>
    <xf numFmtId="0" fontId="10" fillId="12" borderId="30" xfId="15" applyFont="1" applyFill="1" applyBorder="1" applyAlignment="1">
      <alignment horizontal="center" vertical="center" textRotation="90" wrapText="1"/>
    </xf>
    <xf numFmtId="0" fontId="10" fillId="12" borderId="13" xfId="15" applyFont="1" applyFill="1" applyBorder="1" applyAlignment="1">
      <alignment horizontal="center" vertical="center" textRotation="90" wrapText="1"/>
    </xf>
    <xf numFmtId="0" fontId="10" fillId="12" borderId="24" xfId="15" applyFont="1" applyFill="1" applyBorder="1" applyAlignment="1">
      <alignment horizontal="center" vertical="center" textRotation="90" wrapText="1"/>
    </xf>
    <xf numFmtId="49" fontId="10" fillId="12" borderId="30" xfId="15" applyNumberFormat="1" applyFont="1" applyFill="1" applyBorder="1" applyAlignment="1">
      <alignment horizontal="center" vertical="top" wrapText="1"/>
    </xf>
    <xf numFmtId="49" fontId="10" fillId="12" borderId="24" xfId="15" applyNumberFormat="1" applyFont="1" applyFill="1" applyBorder="1" applyAlignment="1">
      <alignment horizontal="center" vertical="top" wrapText="1"/>
    </xf>
    <xf numFmtId="0" fontId="10" fillId="12" borderId="35" xfId="15" applyFont="1" applyFill="1" applyBorder="1" applyAlignment="1">
      <alignment horizontal="center" vertical="top" wrapText="1"/>
    </xf>
    <xf numFmtId="0" fontId="10" fillId="12" borderId="23" xfId="15" applyFont="1" applyFill="1" applyBorder="1" applyAlignment="1">
      <alignment horizontal="center" vertical="top" wrapText="1"/>
    </xf>
    <xf numFmtId="0" fontId="10" fillId="12" borderId="34" xfId="15" applyFont="1" applyFill="1" applyBorder="1" applyAlignment="1">
      <alignment horizontal="center" vertical="top" wrapText="1"/>
    </xf>
    <xf numFmtId="0" fontId="10" fillId="12" borderId="19" xfId="15" applyFont="1" applyFill="1" applyBorder="1" applyAlignment="1">
      <alignment horizontal="center" vertical="top" wrapText="1"/>
    </xf>
    <xf numFmtId="0" fontId="10" fillId="12" borderId="0" xfId="15" applyFont="1" applyFill="1" applyAlignment="1">
      <alignment horizontal="center" vertical="top" wrapText="1"/>
    </xf>
    <xf numFmtId="0" fontId="10" fillId="12" borderId="18" xfId="15" applyFont="1" applyFill="1" applyBorder="1" applyAlignment="1">
      <alignment horizontal="center" vertical="top" wrapText="1"/>
    </xf>
    <xf numFmtId="0" fontId="10" fillId="12" borderId="4" xfId="15" applyFont="1" applyFill="1" applyBorder="1" applyAlignment="1">
      <alignment horizontal="center" vertical="top" wrapText="1"/>
    </xf>
    <xf numFmtId="0" fontId="10" fillId="12" borderId="3" xfId="15" applyFont="1" applyFill="1" applyBorder="1" applyAlignment="1">
      <alignment horizontal="center" vertical="top" wrapText="1"/>
    </xf>
    <xf numFmtId="0" fontId="10" fillId="12" borderId="2" xfId="15" applyFont="1" applyFill="1" applyBorder="1" applyAlignment="1">
      <alignment horizontal="center" vertical="top" wrapText="1"/>
    </xf>
    <xf numFmtId="0" fontId="84" fillId="13" borderId="30" xfId="7" applyFont="1" applyFill="1" applyBorder="1" applyAlignment="1">
      <alignment horizontal="left" vertical="top"/>
    </xf>
    <xf numFmtId="0" fontId="84" fillId="13" borderId="13" xfId="7" applyFont="1" applyFill="1" applyBorder="1" applyAlignment="1">
      <alignment horizontal="left" vertical="top"/>
    </xf>
    <xf numFmtId="0" fontId="84" fillId="13" borderId="24" xfId="7" applyFont="1" applyFill="1" applyBorder="1" applyAlignment="1">
      <alignment horizontal="left" vertical="top"/>
    </xf>
    <xf numFmtId="0" fontId="31" fillId="0" borderId="0" xfId="15" applyFont="1" applyAlignment="1">
      <alignment horizontal="center" vertical="center" wrapText="1"/>
    </xf>
    <xf numFmtId="49" fontId="10" fillId="12" borderId="30" xfId="15" applyNumberFormat="1" applyFont="1" applyFill="1" applyBorder="1" applyAlignment="1">
      <alignment horizontal="center" vertical="top"/>
    </xf>
    <xf numFmtId="49" fontId="10" fillId="12" borderId="13" xfId="15" applyNumberFormat="1" applyFont="1" applyFill="1" applyBorder="1" applyAlignment="1">
      <alignment horizontal="center" vertical="top"/>
    </xf>
    <xf numFmtId="49" fontId="10" fillId="12" borderId="24" xfId="15" applyNumberFormat="1" applyFont="1" applyFill="1" applyBorder="1" applyAlignment="1">
      <alignment horizontal="center" vertical="top"/>
    </xf>
    <xf numFmtId="0" fontId="7" fillId="4" borderId="44" xfId="15" applyFont="1" applyFill="1" applyBorder="1" applyAlignment="1">
      <alignment vertical="center" wrapText="1"/>
    </xf>
    <xf numFmtId="0" fontId="7" fillId="4" borderId="26" xfId="15" applyFont="1" applyFill="1" applyBorder="1" applyAlignment="1">
      <alignment vertical="center" wrapText="1"/>
    </xf>
    <xf numFmtId="0" fontId="7" fillId="4" borderId="58" xfId="15" applyFont="1" applyFill="1" applyBorder="1" applyAlignment="1">
      <alignment horizontal="center" vertical="center"/>
    </xf>
    <xf numFmtId="0" fontId="7" fillId="4" borderId="25" xfId="15" applyFont="1" applyFill="1" applyBorder="1" applyAlignment="1">
      <alignment horizontal="center" vertical="center"/>
    </xf>
    <xf numFmtId="0" fontId="7" fillId="4" borderId="44" xfId="15" applyFont="1" applyFill="1" applyBorder="1" applyAlignment="1">
      <alignment horizontal="left" vertical="center" wrapText="1"/>
    </xf>
    <xf numFmtId="0" fontId="7" fillId="4" borderId="53" xfId="15" applyFont="1" applyFill="1" applyBorder="1" applyAlignment="1">
      <alignment horizontal="left" vertical="center" wrapText="1"/>
    </xf>
    <xf numFmtId="0" fontId="7" fillId="4" borderId="26" xfId="15" applyFont="1" applyFill="1" applyBorder="1" applyAlignment="1">
      <alignment horizontal="left" vertical="center" wrapText="1"/>
    </xf>
    <xf numFmtId="0" fontId="7" fillId="0" borderId="37" xfId="15" applyFont="1" applyBorder="1" applyAlignment="1">
      <alignment horizontal="justify" vertical="center"/>
    </xf>
    <xf numFmtId="0" fontId="7" fillId="0" borderId="52" xfId="15" applyFont="1" applyBorder="1" applyAlignment="1">
      <alignment horizontal="justify" vertical="center"/>
    </xf>
    <xf numFmtId="0" fontId="7" fillId="0" borderId="47" xfId="15" applyFont="1" applyBorder="1" applyAlignment="1">
      <alignment horizontal="justify" vertical="center"/>
    </xf>
    <xf numFmtId="49" fontId="7" fillId="0" borderId="30" xfId="15" applyNumberFormat="1" applyFont="1" applyBorder="1" applyAlignment="1">
      <alignment horizontal="center" vertical="center" textRotation="90"/>
    </xf>
    <xf numFmtId="49" fontId="7" fillId="0" borderId="13" xfId="15" applyNumberFormat="1" applyFont="1" applyBorder="1" applyAlignment="1">
      <alignment horizontal="center" vertical="center" textRotation="90"/>
    </xf>
    <xf numFmtId="49" fontId="7" fillId="0" borderId="24" xfId="15" applyNumberFormat="1" applyFont="1" applyBorder="1" applyAlignment="1">
      <alignment horizontal="center" vertical="center" textRotation="90"/>
    </xf>
    <xf numFmtId="0" fontId="7" fillId="0" borderId="26" xfId="15" applyFont="1" applyBorder="1" applyAlignment="1">
      <alignment horizontal="justify" vertical="center"/>
    </xf>
    <xf numFmtId="49" fontId="7" fillId="0" borderId="8" xfId="15" applyNumberFormat="1" applyFont="1" applyBorder="1" applyAlignment="1">
      <alignment horizontal="center" vertical="top" textRotation="90"/>
    </xf>
    <xf numFmtId="49" fontId="7" fillId="0" borderId="19" xfId="15" applyNumberFormat="1" applyFont="1" applyBorder="1" applyAlignment="1">
      <alignment horizontal="center" vertical="top" textRotation="90"/>
    </xf>
    <xf numFmtId="49" fontId="7" fillId="0" borderId="39" xfId="15" applyNumberFormat="1" applyFont="1" applyBorder="1" applyAlignment="1">
      <alignment horizontal="center" vertical="top" textRotation="90"/>
    </xf>
    <xf numFmtId="49" fontId="10" fillId="12" borderId="23" xfId="15" applyNumberFormat="1" applyFont="1" applyFill="1" applyBorder="1" applyAlignment="1">
      <alignment horizontal="center" vertical="top" wrapText="1"/>
    </xf>
    <xf numFmtId="49" fontId="10" fillId="12" borderId="0" xfId="15" applyNumberFormat="1" applyFont="1" applyFill="1" applyAlignment="1">
      <alignment horizontal="center" vertical="top" wrapText="1"/>
    </xf>
    <xf numFmtId="0" fontId="5" fillId="12" borderId="3" xfId="15" applyFont="1" applyFill="1" applyBorder="1" applyAlignment="1">
      <alignment horizontal="center" vertical="top" wrapText="1"/>
    </xf>
    <xf numFmtId="0" fontId="84" fillId="13" borderId="34" xfId="7" applyFont="1" applyFill="1" applyBorder="1" applyAlignment="1">
      <alignment horizontal="left" vertical="top"/>
    </xf>
    <xf numFmtId="0" fontId="84" fillId="13" borderId="18" xfId="7" applyFont="1" applyFill="1" applyBorder="1" applyAlignment="1">
      <alignment horizontal="left" vertical="top"/>
    </xf>
    <xf numFmtId="0" fontId="84" fillId="13" borderId="2" xfId="7" applyFont="1" applyFill="1" applyBorder="1" applyAlignment="1">
      <alignment horizontal="left" vertical="top"/>
    </xf>
    <xf numFmtId="0" fontId="84" fillId="13" borderId="34" xfId="7" applyFont="1" applyFill="1" applyBorder="1" applyAlignment="1">
      <alignment horizontal="left" vertical="top" wrapText="1"/>
    </xf>
    <xf numFmtId="0" fontId="84" fillId="13" borderId="18" xfId="7" applyFont="1" applyFill="1" applyBorder="1" applyAlignment="1">
      <alignment horizontal="left" vertical="top" wrapText="1"/>
    </xf>
    <xf numFmtId="0" fontId="84" fillId="13" borderId="2" xfId="7" applyFont="1" applyFill="1" applyBorder="1" applyAlignment="1">
      <alignment horizontal="left" vertical="top" wrapText="1"/>
    </xf>
    <xf numFmtId="49" fontId="7" fillId="0" borderId="35" xfId="15" applyNumberFormat="1" applyFont="1" applyBorder="1" applyAlignment="1">
      <alignment horizontal="center" vertical="center" textRotation="90"/>
    </xf>
    <xf numFmtId="49" fontId="7" fillId="0" borderId="19" xfId="15" applyNumberFormat="1" applyFont="1" applyBorder="1" applyAlignment="1">
      <alignment horizontal="center" vertical="center" textRotation="90"/>
    </xf>
    <xf numFmtId="49" fontId="7" fillId="0" borderId="22" xfId="15" applyNumberFormat="1" applyFont="1" applyBorder="1" applyAlignment="1">
      <alignment horizontal="center" vertical="top" textRotation="90"/>
    </xf>
    <xf numFmtId="49" fontId="7" fillId="0" borderId="22" xfId="15" applyNumberFormat="1" applyFont="1" applyBorder="1" applyAlignment="1">
      <alignment horizontal="center" vertical="center" textRotation="90"/>
    </xf>
    <xf numFmtId="49" fontId="7" fillId="0" borderId="39" xfId="15" applyNumberFormat="1" applyFont="1" applyBorder="1" applyAlignment="1">
      <alignment horizontal="center" vertical="center" textRotation="90"/>
    </xf>
    <xf numFmtId="0" fontId="7" fillId="13" borderId="30" xfId="15" applyFont="1" applyFill="1" applyBorder="1" applyAlignment="1">
      <alignment vertical="top" wrapText="1"/>
    </xf>
    <xf numFmtId="0" fontId="7" fillId="13" borderId="13" xfId="15" applyFont="1" applyFill="1" applyBorder="1" applyAlignment="1">
      <alignment vertical="top" wrapText="1"/>
    </xf>
    <xf numFmtId="0" fontId="7" fillId="13" borderId="24" xfId="15" applyFont="1" applyFill="1" applyBorder="1" applyAlignment="1">
      <alignment vertical="top" wrapText="1"/>
    </xf>
    <xf numFmtId="49" fontId="10" fillId="13" borderId="30" xfId="15" applyNumberFormat="1" applyFont="1" applyFill="1" applyBorder="1" applyAlignment="1">
      <alignment horizontal="center" vertical="top" wrapText="1"/>
    </xf>
    <xf numFmtId="49" fontId="10" fillId="13" borderId="13" xfId="15" applyNumberFormat="1" applyFont="1" applyFill="1" applyBorder="1" applyAlignment="1">
      <alignment horizontal="center" vertical="top" wrapText="1"/>
    </xf>
    <xf numFmtId="49" fontId="10" fillId="13" borderId="24" xfId="15" applyNumberFormat="1" applyFont="1" applyFill="1" applyBorder="1" applyAlignment="1">
      <alignment horizontal="center" vertical="top" wrapText="1"/>
    </xf>
    <xf numFmtId="0" fontId="85" fillId="13" borderId="34" xfId="7" applyFont="1" applyFill="1" applyBorder="1" applyAlignment="1">
      <alignment horizontal="left" vertical="top" wrapText="1"/>
    </xf>
    <xf numFmtId="0" fontId="85" fillId="13" borderId="18" xfId="7" applyFont="1" applyFill="1" applyBorder="1" applyAlignment="1">
      <alignment horizontal="left" vertical="top" wrapText="1"/>
    </xf>
    <xf numFmtId="0" fontId="85" fillId="13" borderId="2" xfId="7" applyFont="1" applyFill="1" applyBorder="1" applyAlignment="1">
      <alignment horizontal="left" vertical="top" wrapText="1"/>
    </xf>
    <xf numFmtId="49" fontId="10" fillId="14" borderId="29" xfId="15" applyNumberFormat="1" applyFont="1" applyFill="1" applyBorder="1" applyAlignment="1">
      <alignment horizontal="center" vertical="top"/>
    </xf>
    <xf numFmtId="49" fontId="10" fillId="12" borderId="13" xfId="15" applyNumberFormat="1" applyFont="1" applyFill="1" applyBorder="1" applyAlignment="1">
      <alignment horizontal="center" vertical="top" wrapText="1"/>
    </xf>
    <xf numFmtId="0" fontId="84" fillId="13" borderId="30" xfId="7" applyFont="1" applyFill="1" applyBorder="1" applyAlignment="1">
      <alignment horizontal="left" vertical="top" wrapText="1"/>
    </xf>
    <xf numFmtId="0" fontId="84" fillId="13" borderId="13" xfId="7" applyFont="1" applyFill="1" applyBorder="1" applyAlignment="1">
      <alignment horizontal="left" vertical="top" wrapText="1"/>
    </xf>
    <xf numFmtId="0" fontId="84" fillId="13" borderId="24" xfId="7" applyFont="1" applyFill="1" applyBorder="1" applyAlignment="1">
      <alignment horizontal="left" vertical="top" wrapText="1"/>
    </xf>
    <xf numFmtId="49" fontId="10" fillId="13" borderId="34" xfId="15" applyNumberFormat="1" applyFont="1" applyFill="1" applyBorder="1" applyAlignment="1">
      <alignment horizontal="center" vertical="top" wrapText="1"/>
    </xf>
    <xf numFmtId="49" fontId="10" fillId="13" borderId="2" xfId="15" applyNumberFormat="1" applyFont="1" applyFill="1" applyBorder="1" applyAlignment="1">
      <alignment horizontal="center" vertical="top" wrapText="1"/>
    </xf>
    <xf numFmtId="0" fontId="6" fillId="13" borderId="30" xfId="15" applyFont="1" applyFill="1" applyBorder="1" applyAlignment="1">
      <alignment horizontal="center" vertical="center" textRotation="90" wrapText="1"/>
    </xf>
    <xf numFmtId="0" fontId="6" fillId="13" borderId="13" xfId="15" applyFont="1" applyFill="1" applyBorder="1" applyAlignment="1">
      <alignment horizontal="center" vertical="center" textRotation="90" wrapText="1"/>
    </xf>
    <xf numFmtId="0" fontId="6" fillId="13" borderId="24" xfId="15" applyFont="1" applyFill="1" applyBorder="1" applyAlignment="1">
      <alignment horizontal="center" vertical="center" textRotation="90" wrapText="1"/>
    </xf>
    <xf numFmtId="0" fontId="6" fillId="10" borderId="29" xfId="15" applyFont="1" applyFill="1" applyBorder="1" applyAlignment="1">
      <alignment horizontal="center" vertical="center" textRotation="90" wrapText="1"/>
    </xf>
    <xf numFmtId="0" fontId="6" fillId="10" borderId="14" xfId="15" applyFont="1" applyFill="1" applyBorder="1" applyAlignment="1">
      <alignment horizontal="center" vertical="center" textRotation="90" wrapText="1"/>
    </xf>
    <xf numFmtId="0" fontId="6" fillId="10" borderId="1" xfId="15" applyFont="1" applyFill="1" applyBorder="1" applyAlignment="1">
      <alignment horizontal="center" vertical="center" textRotation="90" wrapText="1"/>
    </xf>
    <xf numFmtId="0" fontId="6" fillId="8" borderId="29" xfId="15" applyFont="1" applyFill="1" applyBorder="1" applyAlignment="1">
      <alignment horizontal="center" vertical="center" textRotation="90" wrapText="1"/>
    </xf>
    <xf numFmtId="0" fontId="6" fillId="8" borderId="14" xfId="15" applyFont="1" applyFill="1" applyBorder="1" applyAlignment="1">
      <alignment horizontal="center" vertical="center" textRotation="90" wrapText="1"/>
    </xf>
    <xf numFmtId="0" fontId="6" fillId="8" borderId="1" xfId="15" applyFont="1" applyFill="1" applyBorder="1" applyAlignment="1">
      <alignment horizontal="center" vertical="center" textRotation="90" wrapText="1"/>
    </xf>
    <xf numFmtId="0" fontId="6" fillId="12" borderId="7" xfId="15" applyFont="1" applyFill="1" applyBorder="1" applyAlignment="1">
      <alignment horizontal="center" vertical="center" textRotation="90" wrapText="1"/>
    </xf>
    <xf numFmtId="0" fontId="6" fillId="12" borderId="16" xfId="15" applyFont="1" applyFill="1" applyBorder="1" applyAlignment="1">
      <alignment horizontal="center" vertical="center" textRotation="90" wrapText="1"/>
    </xf>
    <xf numFmtId="0" fontId="6" fillId="12" borderId="61" xfId="15" applyFont="1" applyFill="1" applyBorder="1" applyAlignment="1">
      <alignment horizontal="center" vertical="center" textRotation="90" wrapText="1"/>
    </xf>
    <xf numFmtId="0" fontId="6" fillId="0" borderId="29" xfId="15" applyFont="1" applyBorder="1" applyAlignment="1">
      <alignment horizontal="center" vertical="center" textRotation="90" wrapText="1"/>
    </xf>
    <xf numFmtId="0" fontId="6" fillId="0" borderId="14" xfId="15" applyFont="1" applyBorder="1" applyAlignment="1">
      <alignment horizontal="center" vertical="center" textRotation="90" wrapText="1"/>
    </xf>
    <xf numFmtId="0" fontId="6" fillId="0" borderId="1" xfId="15" applyFont="1" applyBorder="1" applyAlignment="1">
      <alignment horizontal="center" vertical="center" textRotation="90" wrapText="1"/>
    </xf>
    <xf numFmtId="0" fontId="6" fillId="0" borderId="34" xfId="15" applyFont="1" applyBorder="1" applyAlignment="1">
      <alignment horizontal="center" vertical="center" wrapText="1"/>
    </xf>
    <xf numFmtId="0" fontId="6" fillId="0" borderId="18" xfId="15" applyFont="1" applyBorder="1" applyAlignment="1">
      <alignment horizontal="center" vertical="center" wrapText="1"/>
    </xf>
    <xf numFmtId="0" fontId="6" fillId="0" borderId="2" xfId="15" applyFont="1" applyBorder="1" applyAlignment="1">
      <alignment horizontal="center" vertical="center" wrapText="1"/>
    </xf>
    <xf numFmtId="0" fontId="6" fillId="0" borderId="30" xfId="15" applyFont="1" applyBorder="1" applyAlignment="1">
      <alignment horizontal="center" vertical="center" textRotation="90" wrapText="1"/>
    </xf>
    <xf numFmtId="0" fontId="6" fillId="0" borderId="13" xfId="15" applyFont="1" applyBorder="1" applyAlignment="1">
      <alignment horizontal="center" vertical="center" textRotation="90" wrapText="1"/>
    </xf>
    <xf numFmtId="0" fontId="6" fillId="0" borderId="24" xfId="15" applyFont="1" applyBorder="1" applyAlignment="1">
      <alignment horizontal="center" vertical="center" textRotation="90" wrapText="1"/>
    </xf>
    <xf numFmtId="0" fontId="7" fillId="4" borderId="50" xfId="15" applyFont="1" applyFill="1" applyBorder="1" applyAlignment="1">
      <alignment horizontal="center" vertical="center"/>
    </xf>
    <xf numFmtId="49" fontId="7" fillId="0" borderId="30" xfId="15" applyNumberFormat="1" applyFont="1" applyBorder="1" applyAlignment="1">
      <alignment vertical="top" wrapText="1"/>
    </xf>
    <xf numFmtId="49" fontId="7" fillId="0" borderId="13" xfId="15" applyNumberFormat="1" applyFont="1" applyBorder="1" applyAlignment="1">
      <alignment vertical="top" wrapText="1"/>
    </xf>
    <xf numFmtId="0" fontId="7" fillId="4" borderId="49" xfId="15" applyFont="1" applyFill="1" applyBorder="1" applyAlignment="1">
      <alignment vertical="center" wrapText="1"/>
    </xf>
    <xf numFmtId="0" fontId="7" fillId="4" borderId="52" xfId="15" applyFont="1" applyFill="1" applyBorder="1" applyAlignment="1">
      <alignment vertical="center" wrapText="1"/>
    </xf>
    <xf numFmtId="0" fontId="6" fillId="0" borderId="50" xfId="15" applyFont="1" applyBorder="1" applyAlignment="1">
      <alignment horizontal="center" vertical="center" wrapText="1"/>
    </xf>
    <xf numFmtId="0" fontId="6" fillId="0" borderId="25" xfId="15" applyFont="1" applyBorder="1" applyAlignment="1">
      <alignment horizontal="center" vertical="center" wrapText="1"/>
    </xf>
    <xf numFmtId="0" fontId="6" fillId="12" borderId="30" xfId="15" applyFont="1" applyFill="1" applyBorder="1" applyAlignment="1">
      <alignment horizontal="center" vertical="center" textRotation="90" wrapText="1"/>
    </xf>
    <xf numFmtId="0" fontId="6" fillId="12" borderId="13" xfId="15" applyFont="1" applyFill="1" applyBorder="1" applyAlignment="1">
      <alignment horizontal="center" vertical="center" textRotation="90" wrapText="1"/>
    </xf>
    <xf numFmtId="0" fontId="6" fillId="12" borderId="24" xfId="15" applyFont="1" applyFill="1" applyBorder="1" applyAlignment="1">
      <alignment horizontal="center" vertical="center" textRotation="90" wrapText="1"/>
    </xf>
    <xf numFmtId="0" fontId="7" fillId="0" borderId="18" xfId="15" applyFont="1" applyBorder="1" applyAlignment="1">
      <alignment horizontal="center" vertical="center" textRotation="90"/>
    </xf>
    <xf numFmtId="0" fontId="7" fillId="0" borderId="2" xfId="15" applyFont="1" applyBorder="1" applyAlignment="1">
      <alignment horizontal="center" vertical="center" textRotation="90"/>
    </xf>
    <xf numFmtId="0" fontId="6" fillId="0" borderId="7" xfId="15" applyFont="1" applyBorder="1" applyAlignment="1">
      <alignment horizontal="center" vertical="center" textRotation="90" wrapText="1"/>
    </xf>
    <xf numFmtId="0" fontId="6" fillId="0" borderId="16" xfId="15" applyFont="1" applyBorder="1" applyAlignment="1">
      <alignment horizontal="center" vertical="center" textRotation="90" wrapText="1"/>
    </xf>
    <xf numFmtId="0" fontId="6" fillId="0" borderId="61" xfId="15" applyFont="1" applyBorder="1" applyAlignment="1">
      <alignment horizontal="center" vertical="center" textRotation="90" wrapText="1"/>
    </xf>
    <xf numFmtId="0" fontId="85" fillId="13" borderId="34" xfId="7" applyFont="1" applyFill="1" applyBorder="1" applyAlignment="1">
      <alignment horizontal="left" vertical="top"/>
    </xf>
    <xf numFmtId="0" fontId="85" fillId="13" borderId="18" xfId="7" applyFont="1" applyFill="1" applyBorder="1" applyAlignment="1">
      <alignment horizontal="left" vertical="top"/>
    </xf>
    <xf numFmtId="0" fontId="85" fillId="13" borderId="2" xfId="7" applyFont="1" applyFill="1" applyBorder="1" applyAlignment="1">
      <alignment horizontal="left" vertical="top"/>
    </xf>
    <xf numFmtId="0" fontId="7" fillId="0" borderId="36" xfId="15" applyFont="1" applyBorder="1" applyAlignment="1">
      <alignment horizontal="center" vertical="center" wrapText="1"/>
    </xf>
    <xf numFmtId="0" fontId="7" fillId="0" borderId="51" xfId="15" applyFont="1" applyBorder="1" applyAlignment="1">
      <alignment horizontal="center" vertical="center" wrapText="1"/>
    </xf>
    <xf numFmtId="0" fontId="7" fillId="0" borderId="44" xfId="15" applyFont="1" applyBorder="1" applyAlignment="1">
      <alignment horizontal="left" vertical="top" wrapText="1"/>
    </xf>
    <xf numFmtId="0" fontId="7" fillId="0" borderId="53" xfId="15" applyFont="1" applyBorder="1" applyAlignment="1">
      <alignment horizontal="left" vertical="top" wrapText="1"/>
    </xf>
    <xf numFmtId="0" fontId="7" fillId="0" borderId="26" xfId="15" applyFont="1" applyBorder="1" applyAlignment="1">
      <alignment horizontal="left" vertical="top" wrapText="1"/>
    </xf>
    <xf numFmtId="164" fontId="7" fillId="15" borderId="63" xfId="15" applyNumberFormat="1" applyFont="1" applyFill="1" applyBorder="1" applyAlignment="1">
      <alignment horizontal="center" vertical="center" wrapText="1"/>
    </xf>
    <xf numFmtId="164" fontId="7" fillId="15" borderId="58" xfId="15" applyNumberFormat="1" applyFont="1" applyFill="1" applyBorder="1" applyAlignment="1">
      <alignment horizontal="center" vertical="center" wrapText="1"/>
    </xf>
    <xf numFmtId="0" fontId="7" fillId="0" borderId="3" xfId="15" applyFont="1" applyBorder="1" applyAlignment="1">
      <alignment horizontal="center"/>
    </xf>
    <xf numFmtId="0" fontId="10" fillId="8" borderId="12" xfId="15" applyFont="1" applyFill="1" applyBorder="1" applyAlignment="1">
      <alignment horizontal="right" vertical="top" wrapText="1"/>
    </xf>
    <xf numFmtId="0" fontId="10" fillId="8" borderId="11" xfId="15" applyFont="1" applyFill="1" applyBorder="1" applyAlignment="1">
      <alignment horizontal="right" vertical="top" wrapText="1"/>
    </xf>
    <xf numFmtId="0" fontId="10" fillId="8" borderId="3" xfId="15" applyFont="1" applyFill="1" applyBorder="1" applyAlignment="1">
      <alignment horizontal="right" vertical="top" wrapText="1"/>
    </xf>
    <xf numFmtId="0" fontId="10" fillId="8" borderId="10" xfId="15" applyFont="1" applyFill="1" applyBorder="1" applyAlignment="1">
      <alignment horizontal="right" vertical="top" wrapText="1"/>
    </xf>
    <xf numFmtId="0" fontId="7" fillId="0" borderId="48" xfId="15" applyFont="1" applyBorder="1" applyAlignment="1">
      <alignment horizontal="center" vertical="center"/>
    </xf>
    <xf numFmtId="0" fontId="7" fillId="0" borderId="65" xfId="15" applyFont="1" applyBorder="1" applyAlignment="1">
      <alignment horizontal="center" vertical="center"/>
    </xf>
    <xf numFmtId="0" fontId="7" fillId="0" borderId="44" xfId="15" applyFont="1" applyBorder="1" applyAlignment="1">
      <alignment horizontal="justify" vertical="center"/>
    </xf>
    <xf numFmtId="0" fontId="7" fillId="0" borderId="28" xfId="15" applyFont="1" applyBorder="1" applyAlignment="1">
      <alignment horizontal="justify" vertical="center"/>
    </xf>
    <xf numFmtId="164" fontId="7" fillId="15" borderId="50" xfId="15" applyNumberFormat="1" applyFont="1" applyFill="1" applyBorder="1" applyAlignment="1">
      <alignment horizontal="center" vertical="center" wrapText="1"/>
    </xf>
    <xf numFmtId="164" fontId="7" fillId="15" borderId="27" xfId="15" applyNumberFormat="1" applyFont="1" applyFill="1" applyBorder="1" applyAlignment="1">
      <alignment horizontal="center" vertical="center" wrapText="1"/>
    </xf>
    <xf numFmtId="164" fontId="7" fillId="0" borderId="0" xfId="15" applyNumberFormat="1" applyFont="1" applyAlignment="1">
      <alignment horizontal="center" vertical="top"/>
    </xf>
    <xf numFmtId="49" fontId="7" fillId="0" borderId="36" xfId="15" applyNumberFormat="1" applyFont="1" applyBorder="1" applyAlignment="1">
      <alignment horizontal="center" vertical="center" wrapText="1"/>
    </xf>
    <xf numFmtId="0" fontId="7" fillId="0" borderId="63" xfId="15" applyFont="1" applyBorder="1" applyAlignment="1">
      <alignment horizontal="center" vertical="center"/>
    </xf>
    <xf numFmtId="0" fontId="7" fillId="0" borderId="58" xfId="15" applyFont="1" applyBorder="1" applyAlignment="1">
      <alignment horizontal="center" vertical="center"/>
    </xf>
    <xf numFmtId="0" fontId="7" fillId="0" borderId="25" xfId="15" applyFont="1" applyBorder="1" applyAlignment="1">
      <alignment horizontal="center" vertical="center"/>
    </xf>
    <xf numFmtId="0" fontId="7" fillId="0" borderId="0" xfId="15" applyFont="1" applyAlignment="1">
      <alignment horizontal="center" vertical="top"/>
    </xf>
    <xf numFmtId="0" fontId="7" fillId="0" borderId="46" xfId="15" applyFont="1" applyBorder="1" applyAlignment="1">
      <alignment horizontal="center" vertical="center" wrapText="1"/>
    </xf>
    <xf numFmtId="0" fontId="7" fillId="0" borderId="0" xfId="15" applyFont="1" applyAlignment="1">
      <alignment horizontal="center" vertical="center"/>
    </xf>
    <xf numFmtId="0" fontId="7" fillId="15" borderId="0" xfId="15" applyFont="1" applyFill="1" applyAlignment="1">
      <alignment horizontal="center" vertical="top" wrapText="1"/>
    </xf>
    <xf numFmtId="49" fontId="7" fillId="0" borderId="8" xfId="15" applyNumberFormat="1" applyFont="1" applyBorder="1" applyAlignment="1">
      <alignment horizontal="center" vertical="center" textRotation="90"/>
    </xf>
    <xf numFmtId="2" fontId="7" fillId="15" borderId="0" xfId="15" applyNumberFormat="1" applyFont="1" applyFill="1" applyAlignment="1">
      <alignment horizontal="center" vertical="center" wrapText="1"/>
    </xf>
    <xf numFmtId="49" fontId="7" fillId="0" borderId="4" xfId="15" applyNumberFormat="1" applyFont="1" applyBorder="1" applyAlignment="1">
      <alignment horizontal="center" vertical="center" textRotation="90"/>
    </xf>
    <xf numFmtId="0" fontId="7" fillId="12" borderId="30" xfId="15" applyFont="1" applyFill="1" applyBorder="1" applyAlignment="1">
      <alignment horizontal="center" vertical="top"/>
    </xf>
    <xf numFmtId="0" fontId="7" fillId="12" borderId="5" xfId="15" applyFont="1" applyFill="1" applyBorder="1" applyAlignment="1">
      <alignment horizontal="center" vertical="top"/>
    </xf>
    <xf numFmtId="164" fontId="7" fillId="12" borderId="30" xfId="15" applyNumberFormat="1" applyFont="1" applyFill="1" applyBorder="1" applyAlignment="1">
      <alignment horizontal="center" vertical="top"/>
    </xf>
    <xf numFmtId="164" fontId="7" fillId="12" borderId="5" xfId="15" applyNumberFormat="1" applyFont="1" applyFill="1" applyBorder="1" applyAlignment="1">
      <alignment horizontal="center" vertical="top"/>
    </xf>
    <xf numFmtId="0" fontId="7" fillId="0" borderId="38" xfId="15" applyFont="1" applyBorder="1" applyAlignment="1">
      <alignment horizontal="left" vertical="top" wrapText="1"/>
    </xf>
    <xf numFmtId="164" fontId="7" fillId="15" borderId="25" xfId="15" applyNumberFormat="1" applyFont="1" applyFill="1" applyBorder="1" applyAlignment="1">
      <alignment horizontal="center" vertical="center" wrapText="1"/>
    </xf>
    <xf numFmtId="0" fontId="7" fillId="4" borderId="36" xfId="15" applyFont="1" applyFill="1" applyBorder="1" applyAlignment="1">
      <alignment horizontal="center" vertical="center"/>
    </xf>
    <xf numFmtId="0" fontId="7" fillId="4" borderId="46" xfId="15" applyFont="1" applyFill="1" applyBorder="1" applyAlignment="1">
      <alignment horizontal="center" vertical="center"/>
    </xf>
    <xf numFmtId="0" fontId="7" fillId="0" borderId="38" xfId="15" applyFont="1" applyBorder="1" applyAlignment="1">
      <alignment vertical="center" wrapText="1"/>
    </xf>
    <xf numFmtId="0" fontId="7" fillId="0" borderId="53" xfId="15" applyFont="1" applyBorder="1" applyAlignment="1">
      <alignment vertical="center" wrapText="1"/>
    </xf>
    <xf numFmtId="0" fontId="7" fillId="0" borderId="26" xfId="15" applyFont="1" applyBorder="1" applyAlignment="1">
      <alignment vertical="center" wrapText="1"/>
    </xf>
    <xf numFmtId="0" fontId="7" fillId="4" borderId="53" xfId="15" applyFont="1" applyFill="1" applyBorder="1" applyAlignment="1">
      <alignment vertical="center" wrapText="1"/>
    </xf>
    <xf numFmtId="49" fontId="10" fillId="9" borderId="30" xfId="15" applyNumberFormat="1" applyFont="1" applyFill="1" applyBorder="1" applyAlignment="1">
      <alignment vertical="top"/>
    </xf>
    <xf numFmtId="49" fontId="10" fillId="9" borderId="13" xfId="15" applyNumberFormat="1" applyFont="1" applyFill="1" applyBorder="1" applyAlignment="1">
      <alignment vertical="top"/>
    </xf>
    <xf numFmtId="49" fontId="10" fillId="9" borderId="24" xfId="15" applyNumberFormat="1" applyFont="1" applyFill="1" applyBorder="1" applyAlignment="1">
      <alignment vertical="top"/>
    </xf>
    <xf numFmtId="49" fontId="10" fillId="14" borderId="30" xfId="15" applyNumberFormat="1" applyFont="1" applyFill="1" applyBorder="1" applyAlignment="1">
      <alignment vertical="top"/>
    </xf>
    <xf numFmtId="49" fontId="10" fillId="14" borderId="13" xfId="15" applyNumberFormat="1" applyFont="1" applyFill="1" applyBorder="1" applyAlignment="1">
      <alignment vertical="top"/>
    </xf>
    <xf numFmtId="49" fontId="10" fillId="14" borderId="24" xfId="15" applyNumberFormat="1" applyFont="1" applyFill="1" applyBorder="1" applyAlignment="1">
      <alignment vertical="top"/>
    </xf>
    <xf numFmtId="0" fontId="31" fillId="0" borderId="0" xfId="15" applyFont="1" applyAlignment="1">
      <alignment horizontal="center" vertical="top" wrapText="1"/>
    </xf>
    <xf numFmtId="0" fontId="14" fillId="0" borderId="0" xfId="15" applyFont="1" applyAlignment="1">
      <alignment horizontal="center" vertical="center"/>
    </xf>
    <xf numFmtId="49" fontId="10" fillId="14" borderId="30" xfId="15" applyNumberFormat="1" applyFont="1" applyFill="1" applyBorder="1" applyAlignment="1">
      <alignment horizontal="center" vertical="top"/>
    </xf>
    <xf numFmtId="49" fontId="10" fillId="14" borderId="24" xfId="15" applyNumberFormat="1" applyFont="1" applyFill="1" applyBorder="1" applyAlignment="1">
      <alignment horizontal="center" vertical="top"/>
    </xf>
    <xf numFmtId="0" fontId="10" fillId="12" borderId="23" xfId="15" applyFont="1" applyFill="1" applyBorder="1" applyAlignment="1">
      <alignment horizontal="left" vertical="top" wrapText="1"/>
    </xf>
    <xf numFmtId="0" fontId="10" fillId="12" borderId="34" xfId="15" applyFont="1" applyFill="1" applyBorder="1" applyAlignment="1">
      <alignment horizontal="left" vertical="top" wrapText="1"/>
    </xf>
    <xf numFmtId="0" fontId="10" fillId="12" borderId="0" xfId="15" applyFont="1" applyFill="1" applyAlignment="1">
      <alignment horizontal="left" vertical="top" wrapText="1"/>
    </xf>
    <xf numFmtId="0" fontId="10" fillId="12" borderId="18" xfId="15" applyFont="1" applyFill="1" applyBorder="1" applyAlignment="1">
      <alignment horizontal="left" vertical="top" wrapText="1"/>
    </xf>
    <xf numFmtId="0" fontId="10" fillId="12" borderId="3" xfId="15" applyFont="1" applyFill="1" applyBorder="1" applyAlignment="1">
      <alignment horizontal="left" vertical="top" wrapText="1"/>
    </xf>
    <xf numFmtId="0" fontId="10" fillId="12" borderId="2" xfId="15" applyFont="1" applyFill="1" applyBorder="1" applyAlignment="1">
      <alignment horizontal="left" vertical="top" wrapText="1"/>
    </xf>
    <xf numFmtId="0" fontId="5" fillId="12" borderId="24" xfId="15" applyFont="1" applyFill="1" applyBorder="1" applyAlignment="1">
      <alignment horizontal="center" vertical="top" wrapText="1"/>
    </xf>
    <xf numFmtId="0" fontId="5" fillId="4" borderId="30" xfId="15" applyFont="1" applyFill="1" applyBorder="1" applyAlignment="1">
      <alignment horizontal="center" vertical="top" wrapText="1"/>
    </xf>
    <xf numFmtId="0" fontId="5" fillId="4" borderId="13" xfId="15" applyFont="1" applyFill="1" applyBorder="1" applyAlignment="1">
      <alignment horizontal="center" vertical="top" wrapText="1"/>
    </xf>
    <xf numFmtId="0" fontId="5" fillId="4" borderId="24" xfId="15" applyFont="1" applyFill="1" applyBorder="1" applyAlignment="1">
      <alignment horizontal="center" vertical="top" wrapText="1"/>
    </xf>
    <xf numFmtId="0" fontId="7" fillId="13" borderId="30" xfId="15" applyFont="1" applyFill="1" applyBorder="1" applyAlignment="1">
      <alignment horizontal="left" vertical="top" wrapText="1"/>
    </xf>
    <xf numFmtId="0" fontId="7" fillId="13" borderId="24" xfId="15" applyFont="1" applyFill="1" applyBorder="1" applyAlignment="1">
      <alignment horizontal="left" vertical="top" wrapText="1"/>
    </xf>
    <xf numFmtId="0" fontId="6" fillId="0" borderId="53" xfId="15" applyFont="1" applyBorder="1" applyAlignment="1">
      <alignment vertical="center" wrapText="1"/>
    </xf>
    <xf numFmtId="0" fontId="6" fillId="0" borderId="26" xfId="15" applyFont="1" applyBorder="1" applyAlignment="1">
      <alignment vertical="center" wrapText="1"/>
    </xf>
  </cellXfs>
  <cellStyles count="17">
    <cellStyle name="Geras" xfId="3" builtinId="26"/>
    <cellStyle name="Įprastas" xfId="0" builtinId="0"/>
    <cellStyle name="Įprastas 2" xfId="9" xr:uid="{1E0CEB17-5C90-41FB-9605-340AA4243FCD}"/>
    <cellStyle name="Įprastas 2 2" xfId="7" xr:uid="{341D8A68-A10C-436E-91FA-44D6061C04D1}"/>
    <cellStyle name="Įprastas 2 2 2 2" xfId="8" xr:uid="{E85A48C6-B7F9-4912-812A-9D5664B35794}"/>
    <cellStyle name="Įprastas 3" xfId="12" xr:uid="{41609A2D-2AF3-4DF9-BB97-5668C1A72841}"/>
    <cellStyle name="Įprastas 3 2" xfId="13" xr:uid="{90C3DF58-3276-462F-95F6-99C4DC8EA4D6}"/>
    <cellStyle name="Įprastas 4" xfId="4" xr:uid="{758AD7A9-2EDE-46E0-A890-03F9C9990FA6}"/>
    <cellStyle name="Įprastas 4 2" xfId="10" xr:uid="{F8377322-0510-4C84-BA18-C1A9449554B5}"/>
    <cellStyle name="Įprastas 5" xfId="5" xr:uid="{09D33463-C464-4EEB-80BA-AD6AEB730B47}"/>
    <cellStyle name="Įprastas 5 2" xfId="11" xr:uid="{34637F53-825E-4C8F-B883-556F8266F22F}"/>
    <cellStyle name="Įprastas 6" xfId="6" xr:uid="{7F5FA8AA-5208-4CD2-B962-72BDFF9DCBCA}"/>
    <cellStyle name="Įprastas 7" xfId="15" xr:uid="{2B96DBC4-5C7D-484C-8783-E147B50D2B04}"/>
    <cellStyle name="Kablelis" xfId="1" builtinId="3"/>
    <cellStyle name="Normal_Kopija 13 programos Excel" xfId="14" xr:uid="{4461F195-6D13-4CB9-84E1-D583FD54459C}"/>
    <cellStyle name="Procentai" xfId="2" builtinId="5"/>
    <cellStyle name="Valiuta 2" xfId="16" xr:uid="{B3C0F1B7-C783-47DE-AB3C-51EC3E786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16DC-3E56-4E7C-8504-AED3728D6A7F}">
  <sheetPr>
    <pageSetUpPr fitToPage="1"/>
  </sheetPr>
  <dimension ref="A1:W145"/>
  <sheetViews>
    <sheetView topLeftCell="B1" zoomScale="90" zoomScaleNormal="90" zoomScaleSheetLayoutView="100" workbookViewId="0">
      <selection activeCell="Q8" sqref="Q8"/>
    </sheetView>
  </sheetViews>
  <sheetFormatPr defaultRowHeight="15" x14ac:dyDescent="0.25"/>
  <cols>
    <col min="1" max="1" width="2.7109375" style="2" customWidth="1"/>
    <col min="2" max="4" width="3.140625" customWidth="1"/>
    <col min="5" max="5" width="3.5703125" customWidth="1"/>
    <col min="6" max="6" width="38.28515625" customWidth="1"/>
    <col min="7" max="7" width="4.7109375" customWidth="1"/>
    <col min="8" max="8" width="4.28515625" customWidth="1"/>
    <col min="9" max="9" width="6.140625" customWidth="1"/>
    <col min="10" max="10" width="29.85546875" style="1" customWidth="1"/>
    <col min="11" max="11" width="7.7109375" customWidth="1"/>
    <col min="12" max="12" width="12" customWidth="1"/>
    <col min="13" max="13" width="41.85546875" customWidth="1"/>
    <col min="14" max="14" width="11.5703125" customWidth="1"/>
    <col min="15" max="15" width="20.28515625" customWidth="1"/>
  </cols>
  <sheetData>
    <row r="1" spans="1:20" ht="71.25" customHeight="1" x14ac:dyDescent="0.25">
      <c r="L1" s="350"/>
      <c r="M1" s="350"/>
      <c r="N1" s="3740" t="s">
        <v>1322</v>
      </c>
      <c r="O1" s="3740"/>
      <c r="P1" s="351"/>
    </row>
    <row r="2" spans="1:20" ht="15" customHeight="1" x14ac:dyDescent="0.25">
      <c r="A2" s="3741" t="s">
        <v>190</v>
      </c>
      <c r="B2" s="3741"/>
      <c r="C2" s="3741"/>
      <c r="D2" s="3741"/>
      <c r="E2" s="3741"/>
      <c r="F2" s="3741"/>
      <c r="G2" s="3741"/>
      <c r="H2" s="3741"/>
      <c r="I2" s="3741"/>
      <c r="J2" s="3741"/>
      <c r="K2" s="3741"/>
      <c r="L2" s="3741"/>
      <c r="M2" s="3741"/>
      <c r="N2" s="3741"/>
      <c r="O2" s="3741"/>
    </row>
    <row r="3" spans="1:20" x14ac:dyDescent="0.25">
      <c r="A3" s="3586" t="s">
        <v>189</v>
      </c>
      <c r="B3" s="3586"/>
      <c r="C3" s="3586"/>
      <c r="D3" s="3586"/>
      <c r="E3" s="3586"/>
      <c r="F3" s="3586"/>
      <c r="G3" s="3586"/>
      <c r="H3" s="3586"/>
      <c r="I3" s="3586"/>
      <c r="J3" s="3586"/>
      <c r="K3" s="3586"/>
      <c r="L3" s="3586"/>
      <c r="M3" s="3586"/>
      <c r="N3" s="3586"/>
      <c r="O3" s="3586"/>
    </row>
    <row r="4" spans="1:20" x14ac:dyDescent="0.25">
      <c r="A4" s="3586" t="s">
        <v>188</v>
      </c>
      <c r="B4" s="3586"/>
      <c r="C4" s="3586"/>
      <c r="D4" s="3586"/>
      <c r="E4" s="3586"/>
      <c r="F4" s="3586"/>
      <c r="G4" s="3586"/>
      <c r="H4" s="3586"/>
      <c r="I4" s="3586"/>
      <c r="J4" s="3586"/>
      <c r="K4" s="3586"/>
      <c r="L4" s="3586"/>
      <c r="M4" s="3586"/>
      <c r="N4" s="3586"/>
      <c r="O4" s="3586"/>
    </row>
    <row r="5" spans="1:20" ht="16.5" thickBot="1" x14ac:dyDescent="0.3">
      <c r="A5" s="348"/>
      <c r="B5" s="346"/>
      <c r="C5" s="346"/>
      <c r="D5" s="346"/>
      <c r="E5" s="346"/>
      <c r="F5" s="346"/>
      <c r="G5" s="346"/>
      <c r="H5" s="346"/>
      <c r="I5" s="346"/>
      <c r="J5" s="347"/>
      <c r="K5" s="346"/>
      <c r="L5" s="346"/>
      <c r="M5" s="345"/>
      <c r="N5" s="3669" t="s">
        <v>30</v>
      </c>
      <c r="O5" s="3669"/>
    </row>
    <row r="6" spans="1:20" ht="29.25" customHeight="1" thickBot="1" x14ac:dyDescent="0.3">
      <c r="A6" s="3718" t="s">
        <v>187</v>
      </c>
      <c r="B6" s="3721" t="s">
        <v>186</v>
      </c>
      <c r="C6" s="3724" t="s">
        <v>182</v>
      </c>
      <c r="D6" s="3648" t="s">
        <v>185</v>
      </c>
      <c r="E6" s="3587" t="s">
        <v>184</v>
      </c>
      <c r="F6" s="3651" t="s">
        <v>183</v>
      </c>
      <c r="G6" s="3590" t="s">
        <v>182</v>
      </c>
      <c r="H6" s="3654" t="s">
        <v>181</v>
      </c>
      <c r="I6" s="3657" t="s">
        <v>180</v>
      </c>
      <c r="J6" s="3593" t="s">
        <v>179</v>
      </c>
      <c r="K6" s="3654" t="s">
        <v>178</v>
      </c>
      <c r="L6" s="3673" t="s">
        <v>177</v>
      </c>
      <c r="M6" s="3595" t="s">
        <v>176</v>
      </c>
      <c r="N6" s="3596"/>
      <c r="O6" s="3597"/>
    </row>
    <row r="7" spans="1:20" x14ac:dyDescent="0.25">
      <c r="A7" s="3719"/>
      <c r="B7" s="3722"/>
      <c r="C7" s="3725"/>
      <c r="D7" s="3649"/>
      <c r="E7" s="3588"/>
      <c r="F7" s="3652"/>
      <c r="G7" s="3591"/>
      <c r="H7" s="3655"/>
      <c r="I7" s="3658"/>
      <c r="J7" s="3594"/>
      <c r="K7" s="3655"/>
      <c r="L7" s="3674"/>
      <c r="M7" s="3676" t="s">
        <v>175</v>
      </c>
      <c r="N7" s="3678" t="s">
        <v>174</v>
      </c>
      <c r="O7" s="3635" t="s">
        <v>173</v>
      </c>
    </row>
    <row r="8" spans="1:20" ht="125.25" customHeight="1" thickBot="1" x14ac:dyDescent="0.3">
      <c r="A8" s="3720"/>
      <c r="B8" s="3723"/>
      <c r="C8" s="3726"/>
      <c r="D8" s="3650"/>
      <c r="E8" s="3589"/>
      <c r="F8" s="3653"/>
      <c r="G8" s="3592"/>
      <c r="H8" s="3656"/>
      <c r="I8" s="3659"/>
      <c r="J8" s="3594"/>
      <c r="K8" s="3656"/>
      <c r="L8" s="3675"/>
      <c r="M8" s="3677"/>
      <c r="N8" s="3679"/>
      <c r="O8" s="3636"/>
    </row>
    <row r="9" spans="1:20" ht="17.25" customHeight="1" thickBot="1" x14ac:dyDescent="0.3">
      <c r="A9" s="344" t="s">
        <v>37</v>
      </c>
      <c r="B9" s="3643" t="s">
        <v>172</v>
      </c>
      <c r="C9" s="3644"/>
      <c r="D9" s="3644"/>
      <c r="E9" s="3644"/>
      <c r="F9" s="3644"/>
      <c r="G9" s="3644"/>
      <c r="H9" s="3644"/>
      <c r="I9" s="3644"/>
      <c r="J9" s="3644"/>
      <c r="K9" s="343"/>
      <c r="L9" s="342"/>
      <c r="M9" s="341"/>
      <c r="N9" s="341"/>
      <c r="O9" s="340"/>
    </row>
    <row r="10" spans="1:20" ht="39.75" customHeight="1" thickBot="1" x14ac:dyDescent="0.3">
      <c r="A10" s="339"/>
      <c r="B10" s="338"/>
      <c r="C10" s="335"/>
      <c r="D10" s="335"/>
      <c r="E10" s="335"/>
      <c r="F10" s="337"/>
      <c r="G10" s="337"/>
      <c r="H10" s="335"/>
      <c r="I10" s="335"/>
      <c r="J10" s="336"/>
      <c r="K10" s="335"/>
      <c r="L10" s="334"/>
      <c r="M10" s="333" t="s">
        <v>171</v>
      </c>
      <c r="N10" s="332" t="s">
        <v>170</v>
      </c>
      <c r="O10" s="331" t="s">
        <v>169</v>
      </c>
    </row>
    <row r="11" spans="1:20" ht="16.5" customHeight="1" thickBot="1" x14ac:dyDescent="0.3">
      <c r="A11" s="174" t="s">
        <v>37</v>
      </c>
      <c r="B11" s="173" t="s">
        <v>37</v>
      </c>
      <c r="C11" s="3670" t="s">
        <v>168</v>
      </c>
      <c r="D11" s="3671"/>
      <c r="E11" s="3671"/>
      <c r="F11" s="3671"/>
      <c r="G11" s="3671"/>
      <c r="H11" s="3671"/>
      <c r="I11" s="3671"/>
      <c r="J11" s="3671"/>
      <c r="K11" s="3671"/>
      <c r="L11" s="3671"/>
      <c r="M11" s="3671"/>
      <c r="N11" s="3671"/>
      <c r="O11" s="3672"/>
    </row>
    <row r="12" spans="1:20" ht="39" thickBot="1" x14ac:dyDescent="0.3">
      <c r="A12" s="138"/>
      <c r="B12" s="3662"/>
      <c r="C12" s="3637"/>
      <c r="D12" s="3638"/>
      <c r="E12" s="3638"/>
      <c r="F12" s="3638"/>
      <c r="G12" s="3638"/>
      <c r="H12" s="3638"/>
      <c r="I12" s="3638"/>
      <c r="J12" s="3638"/>
      <c r="K12" s="3638"/>
      <c r="L12" s="3639"/>
      <c r="M12" s="330" t="s">
        <v>167</v>
      </c>
      <c r="N12" s="329" t="s">
        <v>166</v>
      </c>
      <c r="O12" s="147">
        <v>60</v>
      </c>
    </row>
    <row r="13" spans="1:20" ht="30.75" customHeight="1" thickBot="1" x14ac:dyDescent="0.3">
      <c r="A13" s="138"/>
      <c r="B13" s="3663"/>
      <c r="C13" s="3640"/>
      <c r="D13" s="3641"/>
      <c r="E13" s="3641"/>
      <c r="F13" s="3641"/>
      <c r="G13" s="3641"/>
      <c r="H13" s="3641"/>
      <c r="I13" s="3641"/>
      <c r="J13" s="3641"/>
      <c r="K13" s="3641"/>
      <c r="L13" s="3642"/>
      <c r="M13" s="330" t="s">
        <v>165</v>
      </c>
      <c r="N13" s="329" t="s">
        <v>66</v>
      </c>
      <c r="O13" s="147">
        <v>58</v>
      </c>
    </row>
    <row r="14" spans="1:20" ht="22.5" customHeight="1" x14ac:dyDescent="0.25">
      <c r="A14" s="3584" t="s">
        <v>37</v>
      </c>
      <c r="B14" s="3513" t="s">
        <v>37</v>
      </c>
      <c r="C14" s="3620" t="s">
        <v>37</v>
      </c>
      <c r="D14" s="3545" t="s">
        <v>164</v>
      </c>
      <c r="E14" s="3546"/>
      <c r="F14" s="3547"/>
      <c r="G14" s="3526" t="s">
        <v>163</v>
      </c>
      <c r="H14" s="3523" t="s">
        <v>44</v>
      </c>
      <c r="I14" s="3520" t="s">
        <v>43</v>
      </c>
      <c r="J14" s="3517" t="s">
        <v>42</v>
      </c>
      <c r="K14" s="75" t="s">
        <v>124</v>
      </c>
      <c r="L14" s="328">
        <f>L21+L25+L26+L28+L29</f>
        <v>8805.5</v>
      </c>
      <c r="M14" s="275" t="s">
        <v>162</v>
      </c>
      <c r="N14" s="194" t="s">
        <v>80</v>
      </c>
      <c r="O14" s="88">
        <v>130</v>
      </c>
    </row>
    <row r="15" spans="1:20" ht="18.75" customHeight="1" x14ac:dyDescent="0.25">
      <c r="A15" s="3660"/>
      <c r="B15" s="3533"/>
      <c r="C15" s="3661"/>
      <c r="D15" s="3645"/>
      <c r="E15" s="3646"/>
      <c r="F15" s="3647"/>
      <c r="G15" s="3527"/>
      <c r="H15" s="3524"/>
      <c r="I15" s="3521"/>
      <c r="J15" s="3518"/>
      <c r="K15" s="274" t="s">
        <v>161</v>
      </c>
      <c r="L15" s="273"/>
      <c r="M15" s="327" t="s">
        <v>160</v>
      </c>
      <c r="N15" s="186" t="s">
        <v>119</v>
      </c>
      <c r="O15" s="320">
        <v>16</v>
      </c>
    </row>
    <row r="16" spans="1:20" ht="25.5" x14ac:dyDescent="0.25">
      <c r="A16" s="3660"/>
      <c r="B16" s="3533"/>
      <c r="C16" s="3661"/>
      <c r="D16" s="3645"/>
      <c r="E16" s="3646"/>
      <c r="F16" s="3647"/>
      <c r="G16" s="3527"/>
      <c r="H16" s="3524"/>
      <c r="I16" s="3521"/>
      <c r="J16" s="3518"/>
      <c r="K16" s="274" t="s">
        <v>140</v>
      </c>
      <c r="L16" s="326">
        <f>L22</f>
        <v>82.1</v>
      </c>
      <c r="M16" s="321" t="s">
        <v>159</v>
      </c>
      <c r="N16" s="186" t="s">
        <v>80</v>
      </c>
      <c r="O16" s="322">
        <v>153</v>
      </c>
      <c r="R16" s="80"/>
      <c r="T16" s="80"/>
    </row>
    <row r="17" spans="1:21" ht="33.75" customHeight="1" thickBot="1" x14ac:dyDescent="0.3">
      <c r="A17" s="3660"/>
      <c r="B17" s="3533"/>
      <c r="C17" s="3661"/>
      <c r="D17" s="3645"/>
      <c r="E17" s="3646"/>
      <c r="F17" s="3647"/>
      <c r="G17" s="3527"/>
      <c r="H17" s="3524"/>
      <c r="I17" s="3521"/>
      <c r="J17" s="3518"/>
      <c r="K17" s="274" t="s">
        <v>141</v>
      </c>
      <c r="L17" s="323">
        <f>L24</f>
        <v>0</v>
      </c>
      <c r="M17" s="325" t="s">
        <v>158</v>
      </c>
      <c r="N17" s="204" t="s">
        <v>119</v>
      </c>
      <c r="O17" s="324">
        <v>4</v>
      </c>
    </row>
    <row r="18" spans="1:21" ht="29.25" customHeight="1" x14ac:dyDescent="0.25">
      <c r="A18" s="3660"/>
      <c r="B18" s="3533"/>
      <c r="C18" s="3661"/>
      <c r="D18" s="3645"/>
      <c r="E18" s="3646"/>
      <c r="F18" s="3647"/>
      <c r="G18" s="3527"/>
      <c r="H18" s="3524"/>
      <c r="I18" s="3521"/>
      <c r="J18" s="3518"/>
      <c r="K18" s="274" t="s">
        <v>40</v>
      </c>
      <c r="L18" s="323">
        <f>L23</f>
        <v>24.6</v>
      </c>
      <c r="M18" s="321" t="s">
        <v>157</v>
      </c>
      <c r="N18" s="186" t="s">
        <v>80</v>
      </c>
      <c r="O18" s="322">
        <v>173</v>
      </c>
    </row>
    <row r="19" spans="1:21" ht="32.25" customHeight="1" x14ac:dyDescent="0.25">
      <c r="A19" s="3660"/>
      <c r="B19" s="3533"/>
      <c r="C19" s="3661"/>
      <c r="D19" s="3645"/>
      <c r="E19" s="3646"/>
      <c r="F19" s="3647"/>
      <c r="G19" s="3527"/>
      <c r="H19" s="3524"/>
      <c r="I19" s="3521"/>
      <c r="J19" s="3518"/>
      <c r="K19" s="274"/>
      <c r="L19" s="273"/>
      <c r="M19" s="321" t="s">
        <v>156</v>
      </c>
      <c r="N19" s="186" t="s">
        <v>119</v>
      </c>
      <c r="O19" s="320">
        <v>71</v>
      </c>
    </row>
    <row r="20" spans="1:21" ht="16.5" customHeight="1" thickBot="1" x14ac:dyDescent="0.3">
      <c r="A20" s="3585"/>
      <c r="B20" s="3514"/>
      <c r="C20" s="3621"/>
      <c r="D20" s="3645"/>
      <c r="E20" s="3646"/>
      <c r="F20" s="3647"/>
      <c r="G20" s="3527"/>
      <c r="H20" s="3525"/>
      <c r="I20" s="3522"/>
      <c r="J20" s="3519"/>
      <c r="K20" s="319" t="s">
        <v>33</v>
      </c>
      <c r="L20" s="318">
        <f>SUM(L14:L19)</f>
        <v>8912.2000000000007</v>
      </c>
      <c r="M20" s="278"/>
      <c r="N20" s="55"/>
      <c r="O20" s="277"/>
      <c r="P20" s="80"/>
      <c r="R20" s="80"/>
    </row>
    <row r="21" spans="1:21" ht="15" customHeight="1" x14ac:dyDescent="0.25">
      <c r="A21" s="3529" t="s">
        <v>37</v>
      </c>
      <c r="B21" s="3577" t="s">
        <v>37</v>
      </c>
      <c r="C21" s="3515" t="s">
        <v>37</v>
      </c>
      <c r="D21" s="3579"/>
      <c r="E21" s="3625" t="s">
        <v>37</v>
      </c>
      <c r="F21" s="3728" t="s">
        <v>155</v>
      </c>
      <c r="G21" s="3527"/>
      <c r="H21" s="77"/>
      <c r="I21" s="143"/>
      <c r="J21" s="106"/>
      <c r="K21" s="66" t="s">
        <v>124</v>
      </c>
      <c r="L21" s="317">
        <v>8715.2000000000007</v>
      </c>
      <c r="M21" s="304"/>
      <c r="N21" s="303"/>
      <c r="O21" s="302"/>
      <c r="P21" s="104"/>
      <c r="Q21" s="104"/>
      <c r="R21" s="104"/>
      <c r="S21" s="104"/>
      <c r="T21" s="80"/>
      <c r="U21" s="80"/>
    </row>
    <row r="22" spans="1:21" ht="15" customHeight="1" x14ac:dyDescent="0.25">
      <c r="A22" s="3530"/>
      <c r="B22" s="3730"/>
      <c r="C22" s="3624"/>
      <c r="D22" s="3580"/>
      <c r="E22" s="3727"/>
      <c r="F22" s="3729"/>
      <c r="G22" s="3527"/>
      <c r="H22" s="67"/>
      <c r="I22" s="134"/>
      <c r="J22" s="314"/>
      <c r="K22" s="316" t="s">
        <v>140</v>
      </c>
      <c r="L22" s="315">
        <v>82.1</v>
      </c>
      <c r="M22" s="295"/>
      <c r="N22" s="294"/>
      <c r="O22" s="293"/>
      <c r="P22" s="104"/>
      <c r="Q22" s="80"/>
      <c r="R22" s="80"/>
      <c r="S22" s="80"/>
      <c r="T22" s="80"/>
      <c r="U22" s="104"/>
    </row>
    <row r="23" spans="1:21" ht="13.5" customHeight="1" x14ac:dyDescent="0.25">
      <c r="A23" s="3530"/>
      <c r="B23" s="3730"/>
      <c r="C23" s="3624"/>
      <c r="D23" s="3580"/>
      <c r="E23" s="3727"/>
      <c r="F23" s="3729"/>
      <c r="G23" s="3527"/>
      <c r="H23" s="67"/>
      <c r="I23" s="134"/>
      <c r="J23" s="314"/>
      <c r="K23" s="313" t="s">
        <v>40</v>
      </c>
      <c r="L23" s="312">
        <v>24.6</v>
      </c>
      <c r="M23" s="295"/>
      <c r="N23" s="294"/>
      <c r="O23" s="293"/>
      <c r="P23" s="80"/>
      <c r="Q23" s="80"/>
      <c r="S23" s="80"/>
      <c r="U23" s="80"/>
    </row>
    <row r="24" spans="1:21" ht="15" customHeight="1" thickBot="1" x14ac:dyDescent="0.3">
      <c r="A24" s="3531"/>
      <c r="B24" s="3578"/>
      <c r="C24" s="3553"/>
      <c r="D24" s="3580"/>
      <c r="E24" s="3626"/>
      <c r="F24" s="3729"/>
      <c r="G24" s="3527"/>
      <c r="H24" s="59"/>
      <c r="I24" s="125"/>
      <c r="J24" s="311"/>
      <c r="K24" s="310" t="s">
        <v>141</v>
      </c>
      <c r="L24" s="309"/>
      <c r="M24" s="308"/>
      <c r="N24" s="55"/>
      <c r="O24" s="277"/>
      <c r="Q24" s="80"/>
      <c r="R24" s="80"/>
    </row>
    <row r="25" spans="1:21" ht="15.75" thickBot="1" x14ac:dyDescent="0.3">
      <c r="A25" s="166" t="s">
        <v>37</v>
      </c>
      <c r="B25" s="301" t="s">
        <v>37</v>
      </c>
      <c r="C25" s="189" t="s">
        <v>37</v>
      </c>
      <c r="D25" s="3580"/>
      <c r="E25" s="300" t="s">
        <v>39</v>
      </c>
      <c r="F25" s="299" t="s">
        <v>154</v>
      </c>
      <c r="G25" s="3527"/>
      <c r="H25" s="67"/>
      <c r="I25" s="134"/>
      <c r="J25" s="298"/>
      <c r="K25" s="307" t="s">
        <v>124</v>
      </c>
      <c r="L25" s="306">
        <v>1.8</v>
      </c>
      <c r="M25" s="304"/>
      <c r="N25" s="303"/>
      <c r="O25" s="302"/>
      <c r="Q25" s="80"/>
    </row>
    <row r="26" spans="1:21" ht="19.5" hidden="1" customHeight="1" thickBot="1" x14ac:dyDescent="0.3">
      <c r="A26" s="166" t="s">
        <v>37</v>
      </c>
      <c r="B26" s="301" t="s">
        <v>37</v>
      </c>
      <c r="C26" s="189" t="s">
        <v>37</v>
      </c>
      <c r="D26" s="3580"/>
      <c r="E26" s="300" t="s">
        <v>109</v>
      </c>
      <c r="F26" s="299" t="s">
        <v>153</v>
      </c>
      <c r="G26" s="3527"/>
      <c r="H26" s="67"/>
      <c r="I26" s="134"/>
      <c r="J26" s="298"/>
      <c r="K26" s="305" t="s">
        <v>124</v>
      </c>
      <c r="L26" s="296"/>
      <c r="M26" s="295"/>
      <c r="N26" s="294"/>
      <c r="O26" s="293"/>
    </row>
    <row r="27" spans="1:21" ht="15.75" thickBot="1" x14ac:dyDescent="0.3">
      <c r="A27" s="166" t="s">
        <v>37</v>
      </c>
      <c r="B27" s="301" t="s">
        <v>37</v>
      </c>
      <c r="C27" s="189" t="s">
        <v>37</v>
      </c>
      <c r="D27" s="3580"/>
      <c r="E27" s="300" t="s">
        <v>107</v>
      </c>
      <c r="F27" s="299" t="s">
        <v>152</v>
      </c>
      <c r="G27" s="3527"/>
      <c r="H27" s="67"/>
      <c r="I27" s="134"/>
      <c r="J27" s="298"/>
      <c r="K27" s="307" t="s">
        <v>124</v>
      </c>
      <c r="L27" s="306"/>
      <c r="M27" s="295"/>
      <c r="N27" s="294"/>
      <c r="O27" s="293"/>
    </row>
    <row r="28" spans="1:21" ht="15.75" thickBot="1" x14ac:dyDescent="0.3">
      <c r="A28" s="166" t="s">
        <v>37</v>
      </c>
      <c r="B28" s="301" t="s">
        <v>37</v>
      </c>
      <c r="C28" s="189" t="s">
        <v>37</v>
      </c>
      <c r="D28" s="3580"/>
      <c r="E28" s="300" t="s">
        <v>102</v>
      </c>
      <c r="F28" s="299" t="s">
        <v>151</v>
      </c>
      <c r="G28" s="3527"/>
      <c r="H28" s="67"/>
      <c r="I28" s="134"/>
      <c r="J28" s="298"/>
      <c r="K28" s="305" t="s">
        <v>124</v>
      </c>
      <c r="L28" s="296">
        <v>29.5</v>
      </c>
      <c r="M28" s="304"/>
      <c r="N28" s="303"/>
      <c r="O28" s="302"/>
    </row>
    <row r="29" spans="1:21" ht="15.75" thickBot="1" x14ac:dyDescent="0.3">
      <c r="A29" s="166" t="s">
        <v>37</v>
      </c>
      <c r="B29" s="301" t="s">
        <v>37</v>
      </c>
      <c r="C29" s="189" t="s">
        <v>37</v>
      </c>
      <c r="D29" s="3580"/>
      <c r="E29" s="300" t="s">
        <v>96</v>
      </c>
      <c r="F29" s="299" t="s">
        <v>150</v>
      </c>
      <c r="G29" s="3527"/>
      <c r="H29" s="67"/>
      <c r="I29" s="134"/>
      <c r="J29" s="298"/>
      <c r="K29" s="297" t="s">
        <v>124</v>
      </c>
      <c r="L29" s="296">
        <v>59</v>
      </c>
      <c r="M29" s="295"/>
      <c r="N29" s="294"/>
      <c r="O29" s="293"/>
    </row>
    <row r="30" spans="1:21" ht="28.5" hidden="1" customHeight="1" thickBot="1" x14ac:dyDescent="0.3">
      <c r="A30" s="3694" t="s">
        <v>37</v>
      </c>
      <c r="B30" s="3577" t="s">
        <v>37</v>
      </c>
      <c r="C30" s="3515" t="s">
        <v>37</v>
      </c>
      <c r="D30" s="3580"/>
      <c r="E30" s="292" t="s">
        <v>92</v>
      </c>
      <c r="F30" s="291" t="s">
        <v>149</v>
      </c>
      <c r="G30" s="3527"/>
      <c r="H30" s="290"/>
      <c r="I30" s="289"/>
      <c r="J30" s="288"/>
      <c r="K30" s="287" t="s">
        <v>124</v>
      </c>
      <c r="L30" s="286">
        <v>0</v>
      </c>
      <c r="M30" s="285"/>
      <c r="N30" s="284"/>
      <c r="O30" s="283"/>
    </row>
    <row r="31" spans="1:21" ht="15.75" thickBot="1" x14ac:dyDescent="0.3">
      <c r="A31" s="3695"/>
      <c r="B31" s="3578"/>
      <c r="C31" s="3553"/>
      <c r="D31" s="3581"/>
      <c r="E31" s="282"/>
      <c r="F31" s="281"/>
      <c r="G31" s="3528"/>
      <c r="H31" s="59"/>
      <c r="I31" s="125"/>
      <c r="J31" s="103"/>
      <c r="K31" s="280" t="s">
        <v>33</v>
      </c>
      <c r="L31" s="279">
        <f>SUM(L21:L30)</f>
        <v>8912.2000000000007</v>
      </c>
      <c r="M31" s="278"/>
      <c r="N31" s="55"/>
      <c r="O31" s="277"/>
    </row>
    <row r="32" spans="1:21" ht="21.75" customHeight="1" x14ac:dyDescent="0.25">
      <c r="A32" s="3529" t="s">
        <v>37</v>
      </c>
      <c r="B32" s="3533" t="s">
        <v>37</v>
      </c>
      <c r="C32" s="253" t="s">
        <v>39</v>
      </c>
      <c r="D32" s="3683" t="s">
        <v>148</v>
      </c>
      <c r="E32" s="3684"/>
      <c r="F32" s="3622"/>
      <c r="G32" s="3526" t="s">
        <v>147</v>
      </c>
      <c r="H32" s="3523" t="s">
        <v>44</v>
      </c>
      <c r="I32" s="3520" t="s">
        <v>43</v>
      </c>
      <c r="J32" s="3517" t="s">
        <v>42</v>
      </c>
      <c r="K32" s="75" t="s">
        <v>124</v>
      </c>
      <c r="L32" s="276">
        <f>+L37+L38+L39+L42</f>
        <v>1234.3</v>
      </c>
      <c r="M32" s="275" t="s">
        <v>146</v>
      </c>
      <c r="N32" s="194" t="s">
        <v>80</v>
      </c>
      <c r="O32" s="193">
        <v>27</v>
      </c>
      <c r="R32" s="80"/>
    </row>
    <row r="33" spans="1:19" ht="21" customHeight="1" x14ac:dyDescent="0.25">
      <c r="A33" s="3530"/>
      <c r="B33" s="3533"/>
      <c r="C33" s="253"/>
      <c r="D33" s="3685"/>
      <c r="E33" s="3686"/>
      <c r="F33" s="3687"/>
      <c r="G33" s="3527"/>
      <c r="H33" s="3524"/>
      <c r="I33" s="3521"/>
      <c r="J33" s="3518"/>
      <c r="K33" s="274" t="s">
        <v>141</v>
      </c>
      <c r="L33" s="273">
        <f>L40</f>
        <v>0</v>
      </c>
      <c r="M33" s="268"/>
      <c r="N33" s="217"/>
      <c r="O33" s="190"/>
    </row>
    <row r="34" spans="1:19" ht="29.25" customHeight="1" x14ac:dyDescent="0.25">
      <c r="A34" s="3530"/>
      <c r="B34" s="3533"/>
      <c r="C34" s="253"/>
      <c r="D34" s="3685"/>
      <c r="E34" s="3686"/>
      <c r="F34" s="3687"/>
      <c r="G34" s="3527"/>
      <c r="H34" s="3524"/>
      <c r="I34" s="3521"/>
      <c r="J34" s="3518"/>
      <c r="K34" s="274" t="s">
        <v>140</v>
      </c>
      <c r="L34" s="273">
        <f>L41</f>
        <v>0</v>
      </c>
      <c r="M34" s="262" t="s">
        <v>145</v>
      </c>
      <c r="N34" s="272" t="s">
        <v>80</v>
      </c>
      <c r="O34" s="271">
        <v>6</v>
      </c>
    </row>
    <row r="35" spans="1:19" ht="20.25" customHeight="1" x14ac:dyDescent="0.25">
      <c r="A35" s="3530"/>
      <c r="B35" s="3533"/>
      <c r="C35" s="253"/>
      <c r="D35" s="3685"/>
      <c r="E35" s="3686"/>
      <c r="F35" s="3687"/>
      <c r="G35" s="3527"/>
      <c r="H35" s="3524"/>
      <c r="I35" s="3521"/>
      <c r="J35" s="3518"/>
      <c r="K35" s="270"/>
      <c r="L35" s="269"/>
      <c r="M35" s="268"/>
      <c r="N35" s="186"/>
      <c r="O35" s="190"/>
    </row>
    <row r="36" spans="1:19" ht="22.5" customHeight="1" thickBot="1" x14ac:dyDescent="0.3">
      <c r="A36" s="3531"/>
      <c r="B36" s="3534"/>
      <c r="C36" s="267"/>
      <c r="D36" s="3685"/>
      <c r="E36" s="3686"/>
      <c r="F36" s="3687"/>
      <c r="G36" s="3527"/>
      <c r="H36" s="3524"/>
      <c r="I36" s="3521"/>
      <c r="J36" s="3518"/>
      <c r="K36" s="71" t="s">
        <v>33</v>
      </c>
      <c r="L36" s="86">
        <f>SUM(L32:L34)</f>
        <v>1234.3</v>
      </c>
      <c r="M36" s="262"/>
      <c r="N36" s="266"/>
      <c r="O36" s="265"/>
      <c r="P36" s="80"/>
      <c r="R36" s="80"/>
    </row>
    <row r="37" spans="1:19" ht="16.5" customHeight="1" thickBot="1" x14ac:dyDescent="0.3">
      <c r="A37" s="252" t="s">
        <v>37</v>
      </c>
      <c r="B37" s="251" t="s">
        <v>37</v>
      </c>
      <c r="C37" s="259" t="s">
        <v>39</v>
      </c>
      <c r="D37" s="264"/>
      <c r="E37" s="258" t="s">
        <v>39</v>
      </c>
      <c r="F37" s="257" t="s">
        <v>144</v>
      </c>
      <c r="G37" s="3527"/>
      <c r="H37" s="3524"/>
      <c r="I37" s="3521"/>
      <c r="J37" s="3518"/>
      <c r="K37" s="263" t="s">
        <v>124</v>
      </c>
      <c r="L37" s="82">
        <v>20</v>
      </c>
      <c r="M37" s="262"/>
      <c r="N37" s="261"/>
      <c r="O37" s="260"/>
    </row>
    <row r="38" spans="1:19" ht="16.5" customHeight="1" thickBot="1" x14ac:dyDescent="0.3">
      <c r="A38" s="252" t="s">
        <v>37</v>
      </c>
      <c r="B38" s="251" t="s">
        <v>37</v>
      </c>
      <c r="C38" s="259" t="s">
        <v>39</v>
      </c>
      <c r="D38" s="249"/>
      <c r="E38" s="258" t="s">
        <v>109</v>
      </c>
      <c r="F38" s="257" t="s">
        <v>143</v>
      </c>
      <c r="G38" s="3527"/>
      <c r="H38" s="3524"/>
      <c r="I38" s="3521"/>
      <c r="J38" s="3518"/>
      <c r="K38" s="247" t="s">
        <v>124</v>
      </c>
      <c r="L38" s="256">
        <v>275.2</v>
      </c>
      <c r="M38" s="246"/>
      <c r="N38" s="245"/>
      <c r="O38" s="244"/>
      <c r="R38" s="80"/>
    </row>
    <row r="39" spans="1:19" ht="16.5" customHeight="1" thickBot="1" x14ac:dyDescent="0.3">
      <c r="A39" s="252" t="s">
        <v>37</v>
      </c>
      <c r="B39" s="251" t="s">
        <v>37</v>
      </c>
      <c r="C39" s="253" t="s">
        <v>39</v>
      </c>
      <c r="D39" s="249"/>
      <c r="E39" s="3688" t="s">
        <v>107</v>
      </c>
      <c r="F39" s="3680" t="s">
        <v>142</v>
      </c>
      <c r="G39" s="3527"/>
      <c r="H39" s="3524"/>
      <c r="I39" s="3521"/>
      <c r="J39" s="3518"/>
      <c r="K39" s="247" t="s">
        <v>124</v>
      </c>
      <c r="L39" s="65">
        <v>413.1</v>
      </c>
      <c r="M39" s="246"/>
      <c r="N39" s="245"/>
      <c r="O39" s="244"/>
      <c r="R39" s="80"/>
    </row>
    <row r="40" spans="1:19" ht="16.5" customHeight="1" thickBot="1" x14ac:dyDescent="0.3">
      <c r="A40" s="255"/>
      <c r="B40" s="254"/>
      <c r="C40" s="253"/>
      <c r="D40" s="249"/>
      <c r="E40" s="3689"/>
      <c r="F40" s="3681"/>
      <c r="G40" s="3527"/>
      <c r="H40" s="3524"/>
      <c r="I40" s="3521"/>
      <c r="J40" s="3518"/>
      <c r="K40" s="247" t="s">
        <v>141</v>
      </c>
      <c r="L40" s="65"/>
      <c r="M40" s="246"/>
      <c r="N40" s="245"/>
      <c r="O40" s="244"/>
      <c r="R40" s="80"/>
    </row>
    <row r="41" spans="1:19" ht="16.5" customHeight="1" thickBot="1" x14ac:dyDescent="0.3">
      <c r="A41" s="255"/>
      <c r="B41" s="254"/>
      <c r="C41" s="253"/>
      <c r="D41" s="249"/>
      <c r="E41" s="3690"/>
      <c r="F41" s="3682"/>
      <c r="G41" s="3527"/>
      <c r="H41" s="3524"/>
      <c r="I41" s="3521"/>
      <c r="J41" s="3518"/>
      <c r="K41" s="247" t="s">
        <v>140</v>
      </c>
      <c r="L41" s="65"/>
      <c r="M41" s="246"/>
      <c r="N41" s="245"/>
      <c r="O41" s="244"/>
      <c r="R41" s="80"/>
    </row>
    <row r="42" spans="1:19" ht="30.75" customHeight="1" thickBot="1" x14ac:dyDescent="0.3">
      <c r="A42" s="252" t="s">
        <v>37</v>
      </c>
      <c r="B42" s="251" t="s">
        <v>37</v>
      </c>
      <c r="C42" s="250" t="s">
        <v>39</v>
      </c>
      <c r="D42" s="249"/>
      <c r="E42" s="248" t="s">
        <v>102</v>
      </c>
      <c r="F42" s="220" t="s">
        <v>139</v>
      </c>
      <c r="G42" s="3527"/>
      <c r="H42" s="3524"/>
      <c r="I42" s="3521"/>
      <c r="J42" s="3518"/>
      <c r="K42" s="247" t="s">
        <v>124</v>
      </c>
      <c r="L42" s="65">
        <v>526</v>
      </c>
      <c r="M42" s="246"/>
      <c r="N42" s="245"/>
      <c r="O42" s="244"/>
      <c r="R42" s="80"/>
      <c r="S42" s="80"/>
    </row>
    <row r="43" spans="1:19" ht="16.5" customHeight="1" thickBot="1" x14ac:dyDescent="0.3">
      <c r="A43" s="243"/>
      <c r="B43" s="242"/>
      <c r="C43" s="241"/>
      <c r="D43" s="211"/>
      <c r="E43" s="3575"/>
      <c r="F43" s="3576"/>
      <c r="G43" s="3528"/>
      <c r="H43" s="3525"/>
      <c r="I43" s="3522"/>
      <c r="J43" s="3519"/>
      <c r="K43" s="240" t="s">
        <v>33</v>
      </c>
      <c r="L43" s="57">
        <f>SUM(L37:L42)</f>
        <v>1234.3</v>
      </c>
      <c r="M43" s="239"/>
      <c r="N43" s="109"/>
      <c r="O43" s="238"/>
    </row>
    <row r="44" spans="1:19" ht="25.5" customHeight="1" x14ac:dyDescent="0.25">
      <c r="A44" s="3584" t="s">
        <v>37</v>
      </c>
      <c r="B44" s="3513" t="s">
        <v>37</v>
      </c>
      <c r="C44" s="3620" t="s">
        <v>107</v>
      </c>
      <c r="D44" s="3545" t="s">
        <v>138</v>
      </c>
      <c r="E44" s="3546"/>
      <c r="F44" s="3547"/>
      <c r="G44" s="3526" t="s">
        <v>137</v>
      </c>
      <c r="H44" s="3523" t="s">
        <v>44</v>
      </c>
      <c r="I44" s="3520" t="s">
        <v>43</v>
      </c>
      <c r="J44" s="3517" t="s">
        <v>42</v>
      </c>
      <c r="K44" s="75" t="s">
        <v>124</v>
      </c>
      <c r="L44" s="91">
        <f>L51</f>
        <v>887.5</v>
      </c>
      <c r="M44" s="237" t="s">
        <v>136</v>
      </c>
      <c r="N44" s="194" t="s">
        <v>66</v>
      </c>
      <c r="O44" s="88">
        <v>100</v>
      </c>
    </row>
    <row r="45" spans="1:19" ht="21.75" customHeight="1" thickBot="1" x14ac:dyDescent="0.3">
      <c r="A45" s="3585"/>
      <c r="B45" s="3514"/>
      <c r="C45" s="3621"/>
      <c r="D45" s="3548"/>
      <c r="E45" s="3549"/>
      <c r="F45" s="3550"/>
      <c r="G45" s="3527"/>
      <c r="H45" s="3524"/>
      <c r="I45" s="3521"/>
      <c r="J45" s="3518"/>
      <c r="K45" s="71" t="s">
        <v>33</v>
      </c>
      <c r="L45" s="86">
        <f>SUM(L44:L44)</f>
        <v>887.5</v>
      </c>
      <c r="M45" s="236"/>
      <c r="N45" s="217"/>
      <c r="O45" s="216"/>
      <c r="Q45" s="80"/>
      <c r="R45" s="80"/>
    </row>
    <row r="46" spans="1:19" ht="21.75" hidden="1" customHeight="1" thickBot="1" x14ac:dyDescent="0.3">
      <c r="A46" s="233" t="s">
        <v>37</v>
      </c>
      <c r="B46" s="232" t="s">
        <v>37</v>
      </c>
      <c r="C46" s="231" t="s">
        <v>107</v>
      </c>
      <c r="D46" s="235"/>
      <c r="E46" s="230" t="s">
        <v>37</v>
      </c>
      <c r="F46" s="202" t="s">
        <v>135</v>
      </c>
      <c r="G46" s="3527"/>
      <c r="H46" s="3524"/>
      <c r="I46" s="3521"/>
      <c r="J46" s="3518"/>
      <c r="K46" s="219" t="s">
        <v>124</v>
      </c>
      <c r="L46" s="234">
        <v>0</v>
      </c>
      <c r="M46" s="218"/>
      <c r="N46" s="217"/>
      <c r="O46" s="216"/>
      <c r="P46" s="215"/>
    </row>
    <row r="47" spans="1:19" ht="21.75" hidden="1" customHeight="1" thickBot="1" x14ac:dyDescent="0.3">
      <c r="A47" s="233" t="s">
        <v>37</v>
      </c>
      <c r="B47" s="232" t="s">
        <v>37</v>
      </c>
      <c r="C47" s="231" t="s">
        <v>107</v>
      </c>
      <c r="D47" s="222"/>
      <c r="E47" s="230" t="s">
        <v>107</v>
      </c>
      <c r="F47" s="202" t="s">
        <v>134</v>
      </c>
      <c r="G47" s="3527"/>
      <c r="H47" s="3524"/>
      <c r="I47" s="3521"/>
      <c r="J47" s="3518"/>
      <c r="K47" s="229" t="s">
        <v>124</v>
      </c>
      <c r="L47" s="228">
        <v>0</v>
      </c>
      <c r="M47" s="218"/>
      <c r="N47" s="217"/>
      <c r="O47" s="216"/>
      <c r="P47" s="215"/>
    </row>
    <row r="48" spans="1:19" ht="21.75" hidden="1" customHeight="1" thickBot="1" x14ac:dyDescent="0.3">
      <c r="A48" s="233" t="s">
        <v>37</v>
      </c>
      <c r="B48" s="232" t="s">
        <v>37</v>
      </c>
      <c r="C48" s="231" t="s">
        <v>107</v>
      </c>
      <c r="D48" s="222"/>
      <c r="E48" s="230" t="s">
        <v>102</v>
      </c>
      <c r="F48" s="202" t="s">
        <v>133</v>
      </c>
      <c r="G48" s="3527"/>
      <c r="H48" s="3524"/>
      <c r="I48" s="3521"/>
      <c r="J48" s="3518"/>
      <c r="K48" s="229" t="s">
        <v>124</v>
      </c>
      <c r="L48" s="228">
        <v>0</v>
      </c>
      <c r="M48" s="218"/>
      <c r="N48" s="217"/>
      <c r="O48" s="216"/>
      <c r="P48" s="215"/>
      <c r="R48" s="227"/>
    </row>
    <row r="49" spans="1:16" ht="21.75" hidden="1" customHeight="1" thickBot="1" x14ac:dyDescent="0.3">
      <c r="A49" s="225" t="s">
        <v>37</v>
      </c>
      <c r="B49" s="224" t="s">
        <v>37</v>
      </c>
      <c r="C49" s="223" t="s">
        <v>107</v>
      </c>
      <c r="D49" s="222"/>
      <c r="E49" s="221" t="s">
        <v>96</v>
      </c>
      <c r="F49" s="220" t="s">
        <v>132</v>
      </c>
      <c r="G49" s="3527"/>
      <c r="H49" s="3524"/>
      <c r="I49" s="3521"/>
      <c r="J49" s="3518"/>
      <c r="K49" s="219" t="s">
        <v>124</v>
      </c>
      <c r="L49" s="226">
        <v>0</v>
      </c>
      <c r="M49" s="218"/>
      <c r="N49" s="217"/>
      <c r="O49" s="216"/>
      <c r="P49" s="215"/>
    </row>
    <row r="50" spans="1:16" ht="21.75" customHeight="1" thickBot="1" x14ac:dyDescent="0.3">
      <c r="A50" s="225" t="s">
        <v>37</v>
      </c>
      <c r="B50" s="224" t="s">
        <v>37</v>
      </c>
      <c r="C50" s="223" t="s">
        <v>107</v>
      </c>
      <c r="D50" s="222"/>
      <c r="E50" s="221" t="s">
        <v>92</v>
      </c>
      <c r="F50" s="220" t="s">
        <v>131</v>
      </c>
      <c r="G50" s="3527"/>
      <c r="H50" s="3524"/>
      <c r="I50" s="3521"/>
      <c r="J50" s="3518"/>
      <c r="K50" s="219" t="s">
        <v>124</v>
      </c>
      <c r="L50" s="120">
        <v>887.5</v>
      </c>
      <c r="M50" s="218"/>
      <c r="N50" s="217"/>
      <c r="O50" s="216"/>
      <c r="P50" s="215"/>
    </row>
    <row r="51" spans="1:16" ht="21" customHeight="1" thickBot="1" x14ac:dyDescent="0.3">
      <c r="A51" s="214"/>
      <c r="B51" s="213"/>
      <c r="C51" s="212"/>
      <c r="D51" s="211"/>
      <c r="E51" s="3582"/>
      <c r="F51" s="3583"/>
      <c r="G51" s="3528"/>
      <c r="H51" s="3525"/>
      <c r="I51" s="3522"/>
      <c r="J51" s="3519"/>
      <c r="K51" s="210" t="s">
        <v>33</v>
      </c>
      <c r="L51" s="209">
        <f>SUM(L46+L47+L48+L49+L50)</f>
        <v>887.5</v>
      </c>
      <c r="M51" s="208"/>
      <c r="N51" s="204"/>
      <c r="O51" s="107"/>
    </row>
    <row r="52" spans="1:16" ht="25.5" customHeight="1" x14ac:dyDescent="0.25">
      <c r="A52" s="3584" t="s">
        <v>37</v>
      </c>
      <c r="B52" s="3513" t="s">
        <v>37</v>
      </c>
      <c r="C52" s="3620" t="s">
        <v>102</v>
      </c>
      <c r="D52" s="3545" t="s">
        <v>128</v>
      </c>
      <c r="E52" s="3546"/>
      <c r="F52" s="3547"/>
      <c r="G52" s="3526" t="s">
        <v>130</v>
      </c>
      <c r="H52" s="3523" t="s">
        <v>44</v>
      </c>
      <c r="I52" s="207" t="s">
        <v>43</v>
      </c>
      <c r="J52" s="142" t="s">
        <v>42</v>
      </c>
      <c r="K52" s="75" t="s">
        <v>124</v>
      </c>
      <c r="L52" s="91">
        <f>L54</f>
        <v>300</v>
      </c>
      <c r="M52" s="3627" t="s">
        <v>129</v>
      </c>
      <c r="N52" s="206" t="s">
        <v>66</v>
      </c>
      <c r="O52" s="108">
        <v>100</v>
      </c>
    </row>
    <row r="53" spans="1:16" ht="17.25" customHeight="1" thickBot="1" x14ac:dyDescent="0.3">
      <c r="A53" s="3585"/>
      <c r="B53" s="3514"/>
      <c r="C53" s="3621"/>
      <c r="D53" s="3548"/>
      <c r="E53" s="3549"/>
      <c r="F53" s="3550"/>
      <c r="G53" s="3527"/>
      <c r="H53" s="3524"/>
      <c r="I53" s="125"/>
      <c r="J53" s="124"/>
      <c r="K53" s="168" t="s">
        <v>33</v>
      </c>
      <c r="L53" s="167">
        <f>SUM(L52:L52)</f>
        <v>300</v>
      </c>
      <c r="M53" s="3628"/>
      <c r="N53" s="204"/>
      <c r="O53" s="203"/>
    </row>
    <row r="54" spans="1:16" ht="15.75" customHeight="1" x14ac:dyDescent="0.25">
      <c r="A54" s="3584" t="s">
        <v>37</v>
      </c>
      <c r="B54" s="3513" t="s">
        <v>37</v>
      </c>
      <c r="C54" s="3620" t="s">
        <v>102</v>
      </c>
      <c r="D54" s="145"/>
      <c r="E54" s="3625" t="s">
        <v>37</v>
      </c>
      <c r="F54" s="3598" t="s">
        <v>128</v>
      </c>
      <c r="G54" s="3527"/>
      <c r="H54" s="3524"/>
      <c r="I54" s="143"/>
      <c r="J54" s="142"/>
      <c r="K54" s="66" t="s">
        <v>124</v>
      </c>
      <c r="L54" s="150">
        <v>300</v>
      </c>
      <c r="M54" s="201"/>
      <c r="N54" s="200"/>
      <c r="O54" s="199"/>
    </row>
    <row r="55" spans="1:16" ht="22.5" customHeight="1" thickBot="1" x14ac:dyDescent="0.3">
      <c r="A55" s="3585"/>
      <c r="B55" s="3514"/>
      <c r="C55" s="3621"/>
      <c r="D55" s="110"/>
      <c r="E55" s="3626"/>
      <c r="F55" s="3599"/>
      <c r="G55" s="3528"/>
      <c r="H55" s="3525"/>
      <c r="I55" s="125"/>
      <c r="J55" s="124"/>
      <c r="K55" s="58" t="s">
        <v>33</v>
      </c>
      <c r="L55" s="57">
        <f>SUM(L54)</f>
        <v>300</v>
      </c>
      <c r="M55" s="198"/>
      <c r="N55" s="197"/>
      <c r="O55" s="196"/>
    </row>
    <row r="56" spans="1:16" ht="17.25" hidden="1" customHeight="1" x14ac:dyDescent="0.25">
      <c r="A56" s="3529" t="s">
        <v>37</v>
      </c>
      <c r="B56" s="3532" t="s">
        <v>37</v>
      </c>
      <c r="C56" s="189" t="s">
        <v>96</v>
      </c>
      <c r="D56" s="3629" t="s">
        <v>125</v>
      </c>
      <c r="E56" s="3630"/>
      <c r="F56" s="3631"/>
      <c r="G56" s="3526" t="s">
        <v>127</v>
      </c>
      <c r="H56" s="3666" t="s">
        <v>44</v>
      </c>
      <c r="I56" s="3520" t="s">
        <v>43</v>
      </c>
      <c r="J56" s="3517" t="s">
        <v>42</v>
      </c>
      <c r="K56" s="75" t="s">
        <v>124</v>
      </c>
      <c r="L56" s="91">
        <v>0</v>
      </c>
      <c r="M56" s="195" t="s">
        <v>126</v>
      </c>
      <c r="N56" s="194" t="s">
        <v>119</v>
      </c>
      <c r="O56" s="193">
        <v>1</v>
      </c>
    </row>
    <row r="57" spans="1:16" ht="24.75" hidden="1" customHeight="1" thickBot="1" x14ac:dyDescent="0.3">
      <c r="A57" s="3531"/>
      <c r="B57" s="3534"/>
      <c r="C57" s="192"/>
      <c r="D57" s="3632"/>
      <c r="E57" s="3633"/>
      <c r="F57" s="3634"/>
      <c r="G57" s="3527"/>
      <c r="H57" s="3667"/>
      <c r="I57" s="3521"/>
      <c r="J57" s="3518"/>
      <c r="K57" s="168" t="s">
        <v>33</v>
      </c>
      <c r="L57" s="167">
        <f>SUM(L56:L56)</f>
        <v>0</v>
      </c>
      <c r="M57" s="187"/>
      <c r="N57" s="191"/>
      <c r="O57" s="190"/>
    </row>
    <row r="58" spans="1:16" ht="31.5" hidden="1" customHeight="1" thickBot="1" x14ac:dyDescent="0.3">
      <c r="A58" s="3529" t="s">
        <v>37</v>
      </c>
      <c r="B58" s="3532" t="s">
        <v>37</v>
      </c>
      <c r="C58" s="189" t="s">
        <v>96</v>
      </c>
      <c r="D58" s="188"/>
      <c r="E58" s="3625" t="s">
        <v>37</v>
      </c>
      <c r="F58" s="3664" t="s">
        <v>125</v>
      </c>
      <c r="G58" s="3527"/>
      <c r="H58" s="3667"/>
      <c r="I58" s="3521"/>
      <c r="J58" s="3518"/>
      <c r="K58" s="121" t="s">
        <v>124</v>
      </c>
      <c r="L58" s="57">
        <v>0</v>
      </c>
      <c r="M58" s="187"/>
      <c r="N58" s="186"/>
      <c r="O58" s="185"/>
    </row>
    <row r="59" spans="1:16" ht="18.75" hidden="1" customHeight="1" thickBot="1" x14ac:dyDescent="0.3">
      <c r="A59" s="3531"/>
      <c r="B59" s="3534"/>
      <c r="C59" s="87"/>
      <c r="D59" s="184"/>
      <c r="E59" s="3626"/>
      <c r="F59" s="3665"/>
      <c r="G59" s="3528"/>
      <c r="H59" s="3668"/>
      <c r="I59" s="3522"/>
      <c r="J59" s="3519"/>
      <c r="K59" s="117" t="s">
        <v>33</v>
      </c>
      <c r="L59" s="57">
        <v>0</v>
      </c>
      <c r="M59" s="183"/>
      <c r="N59" s="182"/>
      <c r="O59" s="181"/>
    </row>
    <row r="60" spans="1:16" ht="15.75" customHeight="1" thickBot="1" x14ac:dyDescent="0.3">
      <c r="A60" s="180" t="s">
        <v>37</v>
      </c>
      <c r="B60" s="179" t="s">
        <v>37</v>
      </c>
      <c r="C60" s="3562" t="s">
        <v>38</v>
      </c>
      <c r="D60" s="3563"/>
      <c r="E60" s="3563"/>
      <c r="F60" s="3563"/>
      <c r="G60" s="3563"/>
      <c r="H60" s="3563"/>
      <c r="I60" s="3563"/>
      <c r="J60" s="3564"/>
      <c r="K60" s="178" t="s">
        <v>33</v>
      </c>
      <c r="L60" s="177">
        <f>L20+L36+L45+L53+L57</f>
        <v>11334</v>
      </c>
      <c r="M60" s="176"/>
      <c r="N60" s="171"/>
      <c r="O60" s="175"/>
    </row>
    <row r="61" spans="1:16" ht="18" customHeight="1" thickBot="1" x14ac:dyDescent="0.3">
      <c r="A61" s="174" t="s">
        <v>37</v>
      </c>
      <c r="B61" s="173" t="s">
        <v>39</v>
      </c>
      <c r="C61" s="172" t="s">
        <v>123</v>
      </c>
      <c r="D61" s="170"/>
      <c r="E61" s="170"/>
      <c r="F61" s="170"/>
      <c r="G61" s="170"/>
      <c r="H61" s="170"/>
      <c r="I61" s="170"/>
      <c r="J61" s="171"/>
      <c r="K61" s="170"/>
      <c r="L61" s="170"/>
      <c r="M61" s="170"/>
      <c r="N61" s="170"/>
      <c r="O61" s="169"/>
    </row>
    <row r="62" spans="1:16" ht="16.5" customHeight="1" x14ac:dyDescent="0.25">
      <c r="A62" s="3584" t="s">
        <v>37</v>
      </c>
      <c r="B62" s="3513" t="s">
        <v>39</v>
      </c>
      <c r="C62" s="3620" t="s">
        <v>37</v>
      </c>
      <c r="D62" s="152"/>
      <c r="E62" s="151"/>
      <c r="F62" s="3622" t="s">
        <v>122</v>
      </c>
      <c r="G62" s="3526" t="s">
        <v>121</v>
      </c>
      <c r="H62" s="3573" t="s">
        <v>44</v>
      </c>
      <c r="I62" s="3520" t="s">
        <v>116</v>
      </c>
      <c r="J62" s="106" t="s">
        <v>115</v>
      </c>
      <c r="K62" s="66" t="s">
        <v>40</v>
      </c>
      <c r="L62" s="111">
        <v>1.49</v>
      </c>
      <c r="M62" s="3696" t="s">
        <v>120</v>
      </c>
      <c r="N62" s="3714" t="s">
        <v>119</v>
      </c>
      <c r="O62" s="3712">
        <v>1200</v>
      </c>
    </row>
    <row r="63" spans="1:16" ht="33.75" customHeight="1" thickBot="1" x14ac:dyDescent="0.3">
      <c r="A63" s="3585"/>
      <c r="B63" s="3514"/>
      <c r="C63" s="3621"/>
      <c r="D63" s="149"/>
      <c r="E63" s="148"/>
      <c r="F63" s="3623"/>
      <c r="G63" s="3528"/>
      <c r="H63" s="3574"/>
      <c r="I63" s="3522"/>
      <c r="J63" s="103"/>
      <c r="K63" s="58" t="s">
        <v>33</v>
      </c>
      <c r="L63" s="94">
        <f>SUM(L62:L62)</f>
        <v>1.49</v>
      </c>
      <c r="M63" s="3697"/>
      <c r="N63" s="3715"/>
      <c r="O63" s="3713"/>
    </row>
    <row r="64" spans="1:16" ht="26.25" customHeight="1" x14ac:dyDescent="0.25">
      <c r="A64" s="3584" t="s">
        <v>37</v>
      </c>
      <c r="B64" s="3513" t="s">
        <v>39</v>
      </c>
      <c r="C64" s="3620" t="s">
        <v>39</v>
      </c>
      <c r="D64" s="152"/>
      <c r="E64" s="151"/>
      <c r="F64" s="3692" t="s">
        <v>118</v>
      </c>
      <c r="G64" s="3526" t="s">
        <v>117</v>
      </c>
      <c r="H64" s="3573" t="s">
        <v>44</v>
      </c>
      <c r="I64" s="3520" t="s">
        <v>116</v>
      </c>
      <c r="J64" s="106" t="s">
        <v>115</v>
      </c>
      <c r="K64" s="66" t="s">
        <v>40</v>
      </c>
      <c r="L64" s="111">
        <v>54</v>
      </c>
      <c r="M64" s="3706" t="s">
        <v>114</v>
      </c>
      <c r="N64" s="89" t="s">
        <v>79</v>
      </c>
      <c r="O64" s="88">
        <v>74</v>
      </c>
    </row>
    <row r="65" spans="1:18" ht="22.15" customHeight="1" thickBot="1" x14ac:dyDescent="0.3">
      <c r="A65" s="3585"/>
      <c r="B65" s="3514"/>
      <c r="C65" s="3621"/>
      <c r="D65" s="149"/>
      <c r="E65" s="148"/>
      <c r="F65" s="3693"/>
      <c r="G65" s="3528"/>
      <c r="H65" s="3574"/>
      <c r="I65" s="3522"/>
      <c r="J65" s="103"/>
      <c r="K65" s="58" t="s">
        <v>33</v>
      </c>
      <c r="L65" s="94">
        <f>SUM(L64:L64)</f>
        <v>54</v>
      </c>
      <c r="M65" s="3707"/>
      <c r="N65" s="93"/>
      <c r="O65" s="92"/>
    </row>
    <row r="66" spans="1:18" ht="23.25" customHeight="1" x14ac:dyDescent="0.25">
      <c r="A66" s="3529" t="s">
        <v>37</v>
      </c>
      <c r="B66" s="3532" t="s">
        <v>39</v>
      </c>
      <c r="C66" s="3515" t="s">
        <v>109</v>
      </c>
      <c r="D66" s="3545" t="s">
        <v>113</v>
      </c>
      <c r="E66" s="3546"/>
      <c r="F66" s="3547"/>
      <c r="G66" s="3526" t="s">
        <v>112</v>
      </c>
      <c r="H66" s="3523" t="s">
        <v>44</v>
      </c>
      <c r="I66" s="3520" t="s">
        <v>43</v>
      </c>
      <c r="J66" s="3517" t="s">
        <v>42</v>
      </c>
      <c r="K66" s="75" t="s">
        <v>40</v>
      </c>
      <c r="L66" s="91">
        <f>L70</f>
        <v>104.5</v>
      </c>
      <c r="M66" s="3696" t="s">
        <v>111</v>
      </c>
      <c r="N66" s="3698" t="s">
        <v>79</v>
      </c>
      <c r="O66" s="3702">
        <v>87</v>
      </c>
    </row>
    <row r="67" spans="1:18" ht="16.5" customHeight="1" thickBot="1" x14ac:dyDescent="0.3">
      <c r="A67" s="3531"/>
      <c r="B67" s="3534"/>
      <c r="C67" s="3553"/>
      <c r="D67" s="3548"/>
      <c r="E67" s="3549"/>
      <c r="F67" s="3550"/>
      <c r="G67" s="3527"/>
      <c r="H67" s="3524"/>
      <c r="I67" s="3521"/>
      <c r="J67" s="3518"/>
      <c r="K67" s="168" t="s">
        <v>33</v>
      </c>
      <c r="L67" s="167">
        <f>SUM(L66:L66)</f>
        <v>104.5</v>
      </c>
      <c r="M67" s="3697"/>
      <c r="N67" s="3699"/>
      <c r="O67" s="3703"/>
      <c r="P67" s="80"/>
    </row>
    <row r="68" spans="1:18" ht="18.75" customHeight="1" thickBot="1" x14ac:dyDescent="0.3">
      <c r="A68" s="166" t="s">
        <v>37</v>
      </c>
      <c r="B68" s="165" t="s">
        <v>39</v>
      </c>
      <c r="C68" s="163" t="s">
        <v>109</v>
      </c>
      <c r="D68" s="137"/>
      <c r="E68" s="68" t="s">
        <v>37</v>
      </c>
      <c r="F68" s="164" t="s">
        <v>110</v>
      </c>
      <c r="G68" s="3527"/>
      <c r="H68" s="3524"/>
      <c r="I68" s="3521"/>
      <c r="J68" s="3518"/>
      <c r="K68" s="66" t="s">
        <v>40</v>
      </c>
      <c r="L68" s="150">
        <v>77.7</v>
      </c>
      <c r="M68" s="119"/>
      <c r="N68" s="140"/>
      <c r="O68" s="139"/>
      <c r="Q68" s="80"/>
    </row>
    <row r="69" spans="1:18" ht="16.5" customHeight="1" x14ac:dyDescent="0.25">
      <c r="A69" s="3529" t="s">
        <v>37</v>
      </c>
      <c r="B69" s="3532" t="s">
        <v>39</v>
      </c>
      <c r="C69" s="163" t="s">
        <v>109</v>
      </c>
      <c r="D69" s="137"/>
      <c r="E69" s="3625" t="s">
        <v>39</v>
      </c>
      <c r="F69" s="3691" t="s">
        <v>108</v>
      </c>
      <c r="G69" s="3527"/>
      <c r="H69" s="3524"/>
      <c r="I69" s="3521"/>
      <c r="J69" s="3518"/>
      <c r="K69" s="66" t="s">
        <v>40</v>
      </c>
      <c r="L69" s="132">
        <v>26.8</v>
      </c>
      <c r="M69" s="131"/>
      <c r="N69" s="130"/>
      <c r="O69" s="129"/>
    </row>
    <row r="70" spans="1:18" ht="20.25" customHeight="1" thickBot="1" x14ac:dyDescent="0.3">
      <c r="A70" s="3531"/>
      <c r="B70" s="3534"/>
      <c r="C70" s="162"/>
      <c r="D70" s="137"/>
      <c r="E70" s="3626"/>
      <c r="F70" s="3599"/>
      <c r="G70" s="3528"/>
      <c r="H70" s="3525"/>
      <c r="I70" s="3522"/>
      <c r="J70" s="3519"/>
      <c r="K70" s="58" t="s">
        <v>33</v>
      </c>
      <c r="L70" s="57">
        <f>SUM(L68:L69)</f>
        <v>104.5</v>
      </c>
      <c r="M70" s="115"/>
      <c r="N70" s="123"/>
      <c r="O70" s="122"/>
    </row>
    <row r="71" spans="1:18" ht="32.25" customHeight="1" x14ac:dyDescent="0.25">
      <c r="A71" s="3584" t="s">
        <v>37</v>
      </c>
      <c r="B71" s="3513" t="s">
        <v>39</v>
      </c>
      <c r="C71" s="3620" t="s">
        <v>107</v>
      </c>
      <c r="D71" s="152"/>
      <c r="E71" s="151"/>
      <c r="F71" s="3618" t="s">
        <v>106</v>
      </c>
      <c r="G71" s="3526" t="s">
        <v>105</v>
      </c>
      <c r="H71" s="3573" t="s">
        <v>44</v>
      </c>
      <c r="I71" s="3520" t="s">
        <v>75</v>
      </c>
      <c r="J71" s="3560" t="s">
        <v>74</v>
      </c>
      <c r="K71" s="160" t="s">
        <v>40</v>
      </c>
      <c r="L71" s="159">
        <v>17</v>
      </c>
      <c r="M71" s="158" t="s">
        <v>104</v>
      </c>
      <c r="N71" s="157" t="s">
        <v>50</v>
      </c>
      <c r="O71" s="96">
        <v>6</v>
      </c>
    </row>
    <row r="72" spans="1:18" ht="27.75" customHeight="1" thickBot="1" x14ac:dyDescent="0.3">
      <c r="A72" s="3585"/>
      <c r="B72" s="3514"/>
      <c r="C72" s="3621"/>
      <c r="D72" s="149"/>
      <c r="E72" s="148"/>
      <c r="F72" s="3619"/>
      <c r="G72" s="3528"/>
      <c r="H72" s="3574"/>
      <c r="I72" s="3522"/>
      <c r="J72" s="3561"/>
      <c r="K72" s="58" t="s">
        <v>33</v>
      </c>
      <c r="L72" s="94">
        <f>SUM(L71:L71)</f>
        <v>17</v>
      </c>
      <c r="M72" s="156" t="s">
        <v>103</v>
      </c>
      <c r="N72" s="155" t="s">
        <v>50</v>
      </c>
      <c r="O72" s="107">
        <v>32</v>
      </c>
    </row>
    <row r="73" spans="1:18" ht="21" customHeight="1" x14ac:dyDescent="0.25">
      <c r="A73" s="3584" t="s">
        <v>37</v>
      </c>
      <c r="B73" s="3513" t="s">
        <v>39</v>
      </c>
      <c r="C73" s="3620" t="s">
        <v>102</v>
      </c>
      <c r="D73" s="152"/>
      <c r="E73" s="151"/>
      <c r="F73" s="3618" t="s">
        <v>101</v>
      </c>
      <c r="G73" s="3526" t="s">
        <v>100</v>
      </c>
      <c r="H73" s="3573" t="s">
        <v>44</v>
      </c>
      <c r="I73" s="3520" t="s">
        <v>99</v>
      </c>
      <c r="J73" s="106" t="s">
        <v>98</v>
      </c>
      <c r="K73" s="66" t="s">
        <v>40</v>
      </c>
      <c r="L73" s="98">
        <v>8.6</v>
      </c>
      <c r="M73" s="3716" t="s">
        <v>97</v>
      </c>
      <c r="N73" s="3698" t="s">
        <v>79</v>
      </c>
      <c r="O73" s="3702">
        <v>100</v>
      </c>
    </row>
    <row r="74" spans="1:18" ht="16.5" customHeight="1" thickBot="1" x14ac:dyDescent="0.3">
      <c r="A74" s="3585"/>
      <c r="B74" s="3514"/>
      <c r="C74" s="3621"/>
      <c r="D74" s="149"/>
      <c r="E74" s="148"/>
      <c r="F74" s="3619"/>
      <c r="G74" s="3528"/>
      <c r="H74" s="3574"/>
      <c r="I74" s="3522"/>
      <c r="J74" s="103"/>
      <c r="K74" s="58" t="s">
        <v>33</v>
      </c>
      <c r="L74" s="94">
        <f>SUM(L73:L73)</f>
        <v>8.6</v>
      </c>
      <c r="M74" s="3717"/>
      <c r="N74" s="3699"/>
      <c r="O74" s="3703"/>
    </row>
    <row r="75" spans="1:18" ht="43.5" customHeight="1" x14ac:dyDescent="0.25">
      <c r="A75" s="3584" t="s">
        <v>37</v>
      </c>
      <c r="B75" s="3513" t="s">
        <v>39</v>
      </c>
      <c r="C75" s="3620" t="s">
        <v>96</v>
      </c>
      <c r="D75" s="152"/>
      <c r="E75" s="151"/>
      <c r="F75" s="3618" t="s">
        <v>95</v>
      </c>
      <c r="G75" s="3526" t="s">
        <v>94</v>
      </c>
      <c r="H75" s="3573" t="s">
        <v>44</v>
      </c>
      <c r="I75" s="3520" t="s">
        <v>75</v>
      </c>
      <c r="J75" s="3560" t="s">
        <v>74</v>
      </c>
      <c r="K75" s="66" t="s">
        <v>40</v>
      </c>
      <c r="L75" s="111">
        <v>64.7</v>
      </c>
      <c r="M75" s="154" t="s">
        <v>93</v>
      </c>
      <c r="N75" s="153" t="s">
        <v>79</v>
      </c>
      <c r="O75" s="88">
        <v>99.5</v>
      </c>
    </row>
    <row r="76" spans="1:18" ht="19.5" customHeight="1" thickBot="1" x14ac:dyDescent="0.3">
      <c r="A76" s="3585"/>
      <c r="B76" s="3514"/>
      <c r="C76" s="3621"/>
      <c r="D76" s="149"/>
      <c r="E76" s="148"/>
      <c r="F76" s="3619"/>
      <c r="G76" s="3528"/>
      <c r="H76" s="3574"/>
      <c r="I76" s="3522"/>
      <c r="J76" s="3561"/>
      <c r="K76" s="58" t="s">
        <v>33</v>
      </c>
      <c r="L76" s="94">
        <f>SUM(L75:L75)</f>
        <v>64.7</v>
      </c>
      <c r="M76" s="115"/>
      <c r="N76" s="109"/>
      <c r="O76" s="92"/>
    </row>
    <row r="77" spans="1:18" ht="20.25" customHeight="1" x14ac:dyDescent="0.25">
      <c r="A77" s="3584" t="s">
        <v>37</v>
      </c>
      <c r="B77" s="3513" t="s">
        <v>39</v>
      </c>
      <c r="C77" s="3620" t="s">
        <v>92</v>
      </c>
      <c r="D77" s="152"/>
      <c r="E77" s="151"/>
      <c r="F77" s="3618" t="s">
        <v>91</v>
      </c>
      <c r="G77" s="3526" t="s">
        <v>90</v>
      </c>
      <c r="H77" s="3573" t="s">
        <v>44</v>
      </c>
      <c r="I77" s="3520" t="s">
        <v>62</v>
      </c>
      <c r="J77" s="106" t="s">
        <v>61</v>
      </c>
      <c r="K77" s="66" t="s">
        <v>40</v>
      </c>
      <c r="L77" s="150">
        <v>7.3</v>
      </c>
      <c r="M77" s="90"/>
      <c r="N77" s="89"/>
      <c r="O77" s="88"/>
      <c r="R77" s="80"/>
    </row>
    <row r="78" spans="1:18" ht="22.5" customHeight="1" thickBot="1" x14ac:dyDescent="0.3">
      <c r="A78" s="3585"/>
      <c r="B78" s="3514"/>
      <c r="C78" s="3621"/>
      <c r="D78" s="149"/>
      <c r="E78" s="148"/>
      <c r="F78" s="3619"/>
      <c r="G78" s="3528"/>
      <c r="H78" s="3574"/>
      <c r="I78" s="3522"/>
      <c r="J78" s="103"/>
      <c r="K78" s="58" t="s">
        <v>33</v>
      </c>
      <c r="L78" s="94">
        <f>SUM(L77:L77)</f>
        <v>7.3</v>
      </c>
      <c r="M78" s="102"/>
      <c r="N78" s="93"/>
      <c r="O78" s="92"/>
    </row>
    <row r="79" spans="1:18" ht="24" customHeight="1" x14ac:dyDescent="0.25">
      <c r="A79" s="3584" t="s">
        <v>37</v>
      </c>
      <c r="B79" s="3513" t="s">
        <v>39</v>
      </c>
      <c r="C79" s="3620" t="s">
        <v>87</v>
      </c>
      <c r="D79" s="3545" t="s">
        <v>85</v>
      </c>
      <c r="E79" s="3546"/>
      <c r="F79" s="3547"/>
      <c r="G79" s="3526" t="s">
        <v>89</v>
      </c>
      <c r="H79" s="3523" t="s">
        <v>44</v>
      </c>
      <c r="I79" s="76" t="s">
        <v>43</v>
      </c>
      <c r="J79" s="142" t="s">
        <v>42</v>
      </c>
      <c r="K79" s="75" t="s">
        <v>40</v>
      </c>
      <c r="L79" s="91">
        <f>L83</f>
        <v>23.5</v>
      </c>
      <c r="M79" s="3538" t="s">
        <v>88</v>
      </c>
      <c r="N79" s="3698" t="s">
        <v>79</v>
      </c>
      <c r="O79" s="3712">
        <v>85</v>
      </c>
      <c r="P79" s="80"/>
      <c r="Q79" s="80"/>
      <c r="R79" s="80"/>
    </row>
    <row r="80" spans="1:18" ht="30" customHeight="1" thickBot="1" x14ac:dyDescent="0.3">
      <c r="A80" s="3585"/>
      <c r="B80" s="3514"/>
      <c r="C80" s="3621"/>
      <c r="D80" s="3548"/>
      <c r="E80" s="3549"/>
      <c r="F80" s="3550"/>
      <c r="G80" s="3527"/>
      <c r="H80" s="3524"/>
      <c r="I80" s="134"/>
      <c r="J80" s="133"/>
      <c r="K80" s="71" t="s">
        <v>33</v>
      </c>
      <c r="L80" s="86">
        <f>SUM(L79:L79)</f>
        <v>23.5</v>
      </c>
      <c r="M80" s="3539"/>
      <c r="N80" s="3699"/>
      <c r="O80" s="3713"/>
    </row>
    <row r="81" spans="1:20" ht="18" customHeight="1" thickBot="1" x14ac:dyDescent="0.3">
      <c r="A81" s="146" t="s">
        <v>37</v>
      </c>
      <c r="B81" s="78" t="s">
        <v>39</v>
      </c>
      <c r="C81" s="3515" t="s">
        <v>87</v>
      </c>
      <c r="D81" s="145"/>
      <c r="E81" s="136" t="s">
        <v>37</v>
      </c>
      <c r="F81" s="144" t="s">
        <v>86</v>
      </c>
      <c r="G81" s="3527"/>
      <c r="H81" s="3524"/>
      <c r="I81" s="143"/>
      <c r="J81" s="142"/>
      <c r="K81" s="66" t="s">
        <v>40</v>
      </c>
      <c r="L81" s="141">
        <v>0</v>
      </c>
      <c r="M81" s="119"/>
      <c r="N81" s="140"/>
      <c r="O81" s="139"/>
    </row>
    <row r="82" spans="1:20" ht="16.5" customHeight="1" x14ac:dyDescent="0.25">
      <c r="A82" s="138"/>
      <c r="B82" s="69"/>
      <c r="C82" s="3624"/>
      <c r="D82" s="137"/>
      <c r="E82" s="136" t="s">
        <v>39</v>
      </c>
      <c r="F82" s="135" t="s">
        <v>85</v>
      </c>
      <c r="G82" s="3527"/>
      <c r="H82" s="3524"/>
      <c r="I82" s="134"/>
      <c r="J82" s="133"/>
      <c r="K82" s="66" t="s">
        <v>40</v>
      </c>
      <c r="L82" s="132">
        <v>23.5</v>
      </c>
      <c r="M82" s="131"/>
      <c r="N82" s="130"/>
      <c r="O82" s="129"/>
    </row>
    <row r="83" spans="1:20" ht="14.25" customHeight="1" thickBot="1" x14ac:dyDescent="0.3">
      <c r="A83" s="128"/>
      <c r="B83" s="61"/>
      <c r="C83" s="3553"/>
      <c r="D83" s="110"/>
      <c r="E83" s="127"/>
      <c r="F83" s="126"/>
      <c r="G83" s="3528"/>
      <c r="H83" s="3525"/>
      <c r="I83" s="125"/>
      <c r="J83" s="124"/>
      <c r="K83" s="58" t="s">
        <v>33</v>
      </c>
      <c r="L83" s="57">
        <f>SUM(L81:L82)</f>
        <v>23.5</v>
      </c>
      <c r="M83" s="115"/>
      <c r="N83" s="123"/>
      <c r="O83" s="122"/>
    </row>
    <row r="84" spans="1:20" ht="27.75" customHeight="1" thickBot="1" x14ac:dyDescent="0.3">
      <c r="A84" s="3584" t="s">
        <v>37</v>
      </c>
      <c r="B84" s="3513" t="s">
        <v>39</v>
      </c>
      <c r="C84" s="3620" t="s">
        <v>84</v>
      </c>
      <c r="D84" s="112"/>
      <c r="E84" s="99"/>
      <c r="F84" s="3618" t="s">
        <v>83</v>
      </c>
      <c r="G84" s="3526" t="s">
        <v>82</v>
      </c>
      <c r="H84" s="3573" t="s">
        <v>44</v>
      </c>
      <c r="I84" s="3520" t="s">
        <v>69</v>
      </c>
      <c r="J84" s="106" t="s">
        <v>68</v>
      </c>
      <c r="K84" s="121" t="s">
        <v>40</v>
      </c>
      <c r="L84" s="120">
        <v>28.53</v>
      </c>
      <c r="M84" s="3696" t="s">
        <v>81</v>
      </c>
      <c r="N84" s="89" t="s">
        <v>80</v>
      </c>
      <c r="O84" s="118">
        <v>1500</v>
      </c>
    </row>
    <row r="85" spans="1:20" ht="49.5" customHeight="1" thickBot="1" x14ac:dyDescent="0.3">
      <c r="A85" s="3585"/>
      <c r="B85" s="3514"/>
      <c r="C85" s="3621"/>
      <c r="D85" s="110"/>
      <c r="E85" s="60"/>
      <c r="F85" s="3619"/>
      <c r="G85" s="3528"/>
      <c r="H85" s="3574"/>
      <c r="I85" s="3522"/>
      <c r="J85" s="103"/>
      <c r="K85" s="117" t="s">
        <v>33</v>
      </c>
      <c r="L85" s="116">
        <f>SUM(L84:L84)</f>
        <v>28.53</v>
      </c>
      <c r="M85" s="3697"/>
      <c r="N85" s="93" t="s">
        <v>79</v>
      </c>
      <c r="O85" s="114">
        <v>4.5999999999999996</v>
      </c>
      <c r="P85" s="113"/>
    </row>
    <row r="86" spans="1:20" ht="28.5" customHeight="1" x14ac:dyDescent="0.25">
      <c r="A86" s="3584" t="s">
        <v>37</v>
      </c>
      <c r="B86" s="3513" t="s">
        <v>39</v>
      </c>
      <c r="C86" s="3620" t="s">
        <v>78</v>
      </c>
      <c r="D86" s="112"/>
      <c r="E86" s="99"/>
      <c r="F86" s="3622" t="s">
        <v>77</v>
      </c>
      <c r="G86" s="3526" t="s">
        <v>76</v>
      </c>
      <c r="H86" s="3573" t="s">
        <v>44</v>
      </c>
      <c r="I86" s="3520" t="s">
        <v>75</v>
      </c>
      <c r="J86" s="3560" t="s">
        <v>74</v>
      </c>
      <c r="K86" s="66" t="s">
        <v>40</v>
      </c>
      <c r="L86" s="111">
        <v>9.1</v>
      </c>
      <c r="M86" s="3704" t="s">
        <v>73</v>
      </c>
      <c r="N86" s="3698" t="s">
        <v>66</v>
      </c>
      <c r="O86" s="3700">
        <v>40</v>
      </c>
    </row>
    <row r="87" spans="1:20" ht="15.75" thickBot="1" x14ac:dyDescent="0.3">
      <c r="A87" s="3585"/>
      <c r="B87" s="3514"/>
      <c r="C87" s="3621"/>
      <c r="D87" s="110"/>
      <c r="E87" s="60"/>
      <c r="F87" s="3623"/>
      <c r="G87" s="3528"/>
      <c r="H87" s="3574"/>
      <c r="I87" s="3522"/>
      <c r="J87" s="3561"/>
      <c r="K87" s="58" t="s">
        <v>33</v>
      </c>
      <c r="L87" s="94">
        <f>SUM(L86:L86)</f>
        <v>9.1</v>
      </c>
      <c r="M87" s="3705"/>
      <c r="N87" s="3699"/>
      <c r="O87" s="3701"/>
    </row>
    <row r="88" spans="1:20" ht="36.75" customHeight="1" x14ac:dyDescent="0.25">
      <c r="A88" s="3584" t="s">
        <v>37</v>
      </c>
      <c r="B88" s="3513" t="s">
        <v>39</v>
      </c>
      <c r="C88" s="3515" t="s">
        <v>72</v>
      </c>
      <c r="D88" s="100"/>
      <c r="E88" s="99"/>
      <c r="F88" s="3618" t="s">
        <v>71</v>
      </c>
      <c r="G88" s="3526" t="s">
        <v>70</v>
      </c>
      <c r="H88" s="3573" t="s">
        <v>44</v>
      </c>
      <c r="I88" s="3520" t="s">
        <v>69</v>
      </c>
      <c r="J88" s="106" t="s">
        <v>68</v>
      </c>
      <c r="K88" s="66" t="s">
        <v>40</v>
      </c>
      <c r="L88" s="98">
        <v>0.3</v>
      </c>
      <c r="M88" s="3708" t="s">
        <v>67</v>
      </c>
      <c r="N88" s="3710" t="s">
        <v>66</v>
      </c>
      <c r="O88" s="3702">
        <v>100</v>
      </c>
    </row>
    <row r="89" spans="1:20" ht="20.45" customHeight="1" thickBot="1" x14ac:dyDescent="0.3">
      <c r="A89" s="3585"/>
      <c r="B89" s="3514"/>
      <c r="C89" s="3516"/>
      <c r="D89" s="95"/>
      <c r="E89" s="60"/>
      <c r="F89" s="3619"/>
      <c r="G89" s="3528"/>
      <c r="H89" s="3574"/>
      <c r="I89" s="3522"/>
      <c r="J89" s="103"/>
      <c r="K89" s="58" t="s">
        <v>33</v>
      </c>
      <c r="L89" s="94">
        <f>SUM(L88:L88)</f>
        <v>0.3</v>
      </c>
      <c r="M89" s="3709"/>
      <c r="N89" s="3711"/>
      <c r="O89" s="3703"/>
    </row>
    <row r="90" spans="1:20" ht="24" customHeight="1" x14ac:dyDescent="0.25">
      <c r="A90" s="3584" t="s">
        <v>37</v>
      </c>
      <c r="B90" s="3513" t="s">
        <v>39</v>
      </c>
      <c r="C90" s="3515" t="s">
        <v>65</v>
      </c>
      <c r="D90" s="100"/>
      <c r="E90" s="99"/>
      <c r="F90" s="3618" t="s">
        <v>64</v>
      </c>
      <c r="G90" s="3526" t="s">
        <v>63</v>
      </c>
      <c r="H90" s="3573" t="s">
        <v>44</v>
      </c>
      <c r="I90" s="3520" t="s">
        <v>62</v>
      </c>
      <c r="J90" s="106" t="s">
        <v>61</v>
      </c>
      <c r="K90" s="66" t="s">
        <v>40</v>
      </c>
      <c r="L90" s="105">
        <v>218.2</v>
      </c>
      <c r="M90" s="90"/>
      <c r="N90" s="89"/>
      <c r="O90" s="88"/>
      <c r="P90" s="80"/>
      <c r="Q90" s="80"/>
      <c r="R90" s="104"/>
      <c r="T90" s="80"/>
    </row>
    <row r="91" spans="1:20" ht="19.5" customHeight="1" thickBot="1" x14ac:dyDescent="0.3">
      <c r="A91" s="3585"/>
      <c r="B91" s="3514"/>
      <c r="C91" s="3516"/>
      <c r="D91" s="95"/>
      <c r="E91" s="60"/>
      <c r="F91" s="3619"/>
      <c r="G91" s="3528"/>
      <c r="H91" s="3574"/>
      <c r="I91" s="3522"/>
      <c r="J91" s="103"/>
      <c r="K91" s="58" t="s">
        <v>33</v>
      </c>
      <c r="L91" s="94">
        <f>SUM(L90:L90)</f>
        <v>218.2</v>
      </c>
      <c r="M91" s="102"/>
      <c r="N91" s="93"/>
      <c r="O91" s="92"/>
    </row>
    <row r="92" spans="1:20" ht="17.25" customHeight="1" x14ac:dyDescent="0.25">
      <c r="A92" s="3584" t="s">
        <v>37</v>
      </c>
      <c r="B92" s="3513" t="s">
        <v>39</v>
      </c>
      <c r="C92" s="3515" t="s">
        <v>60</v>
      </c>
      <c r="D92" s="100"/>
      <c r="E92" s="99"/>
      <c r="F92" s="3618" t="s">
        <v>59</v>
      </c>
      <c r="G92" s="3526" t="s">
        <v>58</v>
      </c>
      <c r="H92" s="3573" t="s">
        <v>44</v>
      </c>
      <c r="I92" s="3520" t="s">
        <v>53</v>
      </c>
      <c r="J92" s="3517" t="s">
        <v>52</v>
      </c>
      <c r="K92" s="66" t="s">
        <v>40</v>
      </c>
      <c r="L92" s="98">
        <v>0</v>
      </c>
      <c r="M92" s="3538" t="s">
        <v>57</v>
      </c>
      <c r="N92" s="97" t="s">
        <v>50</v>
      </c>
      <c r="O92" s="101">
        <v>1447</v>
      </c>
    </row>
    <row r="93" spans="1:20" ht="73.5" customHeight="1" thickBot="1" x14ac:dyDescent="0.3">
      <c r="A93" s="3585"/>
      <c r="B93" s="3514"/>
      <c r="C93" s="3516"/>
      <c r="D93" s="95"/>
      <c r="E93" s="60"/>
      <c r="F93" s="3619"/>
      <c r="G93" s="3528"/>
      <c r="H93" s="3574"/>
      <c r="I93" s="3522"/>
      <c r="J93" s="3519"/>
      <c r="K93" s="58" t="s">
        <v>33</v>
      </c>
      <c r="L93" s="94">
        <f>SUM(L92:L92)</f>
        <v>0</v>
      </c>
      <c r="M93" s="3539"/>
      <c r="N93" s="93"/>
      <c r="O93" s="92"/>
    </row>
    <row r="94" spans="1:20" ht="19.5" customHeight="1" x14ac:dyDescent="0.25">
      <c r="A94" s="3584" t="s">
        <v>37</v>
      </c>
      <c r="B94" s="3513" t="s">
        <v>39</v>
      </c>
      <c r="C94" s="3515" t="s">
        <v>56</v>
      </c>
      <c r="D94" s="100"/>
      <c r="E94" s="99"/>
      <c r="F94" s="3616" t="s">
        <v>55</v>
      </c>
      <c r="G94" s="3526" t="s">
        <v>54</v>
      </c>
      <c r="H94" s="3573" t="s">
        <v>44</v>
      </c>
      <c r="I94" s="3520" t="s">
        <v>53</v>
      </c>
      <c r="J94" s="3517" t="s">
        <v>52</v>
      </c>
      <c r="K94" s="66" t="s">
        <v>40</v>
      </c>
      <c r="L94" s="98">
        <v>26.5</v>
      </c>
      <c r="M94" s="3538" t="s">
        <v>51</v>
      </c>
      <c r="N94" s="97" t="s">
        <v>50</v>
      </c>
      <c r="O94" s="96">
        <v>1300</v>
      </c>
      <c r="Q94" s="80"/>
    </row>
    <row r="95" spans="1:20" ht="25.9" customHeight="1" thickBot="1" x14ac:dyDescent="0.3">
      <c r="A95" s="3585"/>
      <c r="B95" s="3514"/>
      <c r="C95" s="3516"/>
      <c r="D95" s="95"/>
      <c r="E95" s="60"/>
      <c r="F95" s="3617"/>
      <c r="G95" s="3528"/>
      <c r="H95" s="3574"/>
      <c r="I95" s="3522"/>
      <c r="J95" s="3519"/>
      <c r="K95" s="58" t="s">
        <v>33</v>
      </c>
      <c r="L95" s="94">
        <f>SUM(L94:L94)</f>
        <v>26.5</v>
      </c>
      <c r="M95" s="3539"/>
      <c r="N95" s="93"/>
      <c r="O95" s="92"/>
    </row>
    <row r="96" spans="1:20" ht="22.5" customHeight="1" x14ac:dyDescent="0.25">
      <c r="A96" s="3584" t="s">
        <v>37</v>
      </c>
      <c r="B96" s="3513" t="s">
        <v>39</v>
      </c>
      <c r="C96" s="3515" t="s">
        <v>48</v>
      </c>
      <c r="D96" s="3545" t="s">
        <v>47</v>
      </c>
      <c r="E96" s="3546"/>
      <c r="F96" s="3547"/>
      <c r="G96" s="3526" t="s">
        <v>49</v>
      </c>
      <c r="H96" s="3523" t="s">
        <v>44</v>
      </c>
      <c r="I96" s="3520" t="s">
        <v>43</v>
      </c>
      <c r="J96" s="3517" t="s">
        <v>42</v>
      </c>
      <c r="K96" s="75" t="s">
        <v>40</v>
      </c>
      <c r="L96" s="91">
        <f>L98</f>
        <v>26.1</v>
      </c>
      <c r="M96" s="90"/>
      <c r="N96" s="89"/>
      <c r="O96" s="88"/>
    </row>
    <row r="97" spans="1:23" ht="24" customHeight="1" thickBot="1" x14ac:dyDescent="0.3">
      <c r="A97" s="3585"/>
      <c r="B97" s="3514"/>
      <c r="C97" s="3516"/>
      <c r="D97" s="3548"/>
      <c r="E97" s="3549"/>
      <c r="F97" s="3550"/>
      <c r="G97" s="3527"/>
      <c r="H97" s="3524"/>
      <c r="I97" s="3521"/>
      <c r="J97" s="3518"/>
      <c r="K97" s="71" t="s">
        <v>33</v>
      </c>
      <c r="L97" s="86">
        <f>SUM(L96:L96)</f>
        <v>26.1</v>
      </c>
      <c r="M97" s="85"/>
      <c r="N97" s="84"/>
      <c r="O97" s="83"/>
    </row>
    <row r="98" spans="1:23" ht="22.5" customHeight="1" thickBot="1" x14ac:dyDescent="0.3">
      <c r="A98" s="3529" t="s">
        <v>37</v>
      </c>
      <c r="B98" s="3532" t="s">
        <v>39</v>
      </c>
      <c r="C98" s="3515" t="s">
        <v>48</v>
      </c>
      <c r="D98" s="3554"/>
      <c r="E98" s="68" t="s">
        <v>37</v>
      </c>
      <c r="F98" s="3551" t="s">
        <v>47</v>
      </c>
      <c r="G98" s="3527"/>
      <c r="H98" s="3524"/>
      <c r="I98" s="3521"/>
      <c r="J98" s="3518"/>
      <c r="K98" s="66" t="s">
        <v>40</v>
      </c>
      <c r="L98" s="82">
        <v>26.1</v>
      </c>
      <c r="M98" s="81"/>
      <c r="N98" s="73"/>
      <c r="O98" s="72"/>
      <c r="R98" s="80"/>
    </row>
    <row r="99" spans="1:23" ht="15" customHeight="1" thickBot="1" x14ac:dyDescent="0.3">
      <c r="A99" s="3531"/>
      <c r="B99" s="3534"/>
      <c r="C99" s="3553"/>
      <c r="D99" s="3555"/>
      <c r="E99" s="60"/>
      <c r="F99" s="3552"/>
      <c r="G99" s="3528"/>
      <c r="H99" s="3525"/>
      <c r="I99" s="3522"/>
      <c r="J99" s="3519"/>
      <c r="K99" s="58" t="s">
        <v>33</v>
      </c>
      <c r="L99" s="57">
        <f>SUM(L98)</f>
        <v>26.1</v>
      </c>
      <c r="M99" s="79"/>
      <c r="N99" s="55"/>
      <c r="O99" s="54"/>
    </row>
    <row r="100" spans="1:23" ht="15" customHeight="1" thickBot="1" x14ac:dyDescent="0.3">
      <c r="A100" s="3529" t="s">
        <v>37</v>
      </c>
      <c r="B100" s="3532" t="s">
        <v>39</v>
      </c>
      <c r="C100" s="3535" t="s">
        <v>46</v>
      </c>
      <c r="D100" s="3545" t="s">
        <v>41</v>
      </c>
      <c r="E100" s="3546"/>
      <c r="F100" s="3547"/>
      <c r="G100" s="3526" t="s">
        <v>45</v>
      </c>
      <c r="H100" s="3523" t="s">
        <v>44</v>
      </c>
      <c r="I100" s="3520" t="s">
        <v>43</v>
      </c>
      <c r="J100" s="3517" t="s">
        <v>42</v>
      </c>
      <c r="K100" s="75" t="s">
        <v>40</v>
      </c>
      <c r="L100" s="70">
        <f>L102</f>
        <v>87.8</v>
      </c>
      <c r="M100" s="74"/>
      <c r="N100" s="73"/>
      <c r="O100" s="72"/>
    </row>
    <row r="101" spans="1:23" ht="22.5" customHeight="1" thickBot="1" x14ac:dyDescent="0.3">
      <c r="A101" s="3530"/>
      <c r="B101" s="3533"/>
      <c r="C101" s="3536"/>
      <c r="D101" s="3548"/>
      <c r="E101" s="3549"/>
      <c r="F101" s="3550"/>
      <c r="G101" s="3527"/>
      <c r="H101" s="3524"/>
      <c r="I101" s="3521"/>
      <c r="J101" s="3518"/>
      <c r="K101" s="71" t="s">
        <v>33</v>
      </c>
      <c r="L101" s="70">
        <f>SUM(L100)</f>
        <v>87.8</v>
      </c>
      <c r="M101" s="64"/>
      <c r="N101" s="63"/>
      <c r="O101" s="62"/>
    </row>
    <row r="102" spans="1:23" ht="27.75" customHeight="1" thickBot="1" x14ac:dyDescent="0.3">
      <c r="A102" s="3530"/>
      <c r="B102" s="3533"/>
      <c r="C102" s="3536"/>
      <c r="D102" s="3605"/>
      <c r="E102" s="68" t="s">
        <v>37</v>
      </c>
      <c r="F102" s="3551" t="s">
        <v>41</v>
      </c>
      <c r="G102" s="3527"/>
      <c r="H102" s="3524"/>
      <c r="I102" s="3521"/>
      <c r="J102" s="3518"/>
      <c r="K102" s="66" t="s">
        <v>40</v>
      </c>
      <c r="L102" s="65">
        <v>87.8</v>
      </c>
      <c r="M102" s="64"/>
      <c r="N102" s="63"/>
      <c r="O102" s="62"/>
    </row>
    <row r="103" spans="1:23" ht="15" customHeight="1" thickBot="1" x14ac:dyDescent="0.3">
      <c r="A103" s="3531"/>
      <c r="B103" s="3534"/>
      <c r="C103" s="3537"/>
      <c r="D103" s="3606"/>
      <c r="E103" s="60"/>
      <c r="F103" s="3552"/>
      <c r="G103" s="3528"/>
      <c r="H103" s="3525"/>
      <c r="I103" s="3522"/>
      <c r="J103" s="3519"/>
      <c r="K103" s="58" t="s">
        <v>33</v>
      </c>
      <c r="L103" s="57">
        <f>SUM(L102)</f>
        <v>87.8</v>
      </c>
      <c r="M103" s="56"/>
      <c r="N103" s="55"/>
      <c r="O103" s="54"/>
    </row>
    <row r="104" spans="1:23" ht="15.75" customHeight="1" thickBot="1" x14ac:dyDescent="0.3">
      <c r="A104" s="43" t="s">
        <v>37</v>
      </c>
      <c r="B104" s="53" t="s">
        <v>39</v>
      </c>
      <c r="C104" s="3562" t="s">
        <v>38</v>
      </c>
      <c r="D104" s="3563"/>
      <c r="E104" s="3563"/>
      <c r="F104" s="3563"/>
      <c r="G104" s="3563"/>
      <c r="H104" s="3563"/>
      <c r="I104" s="3563"/>
      <c r="J104" s="3564"/>
      <c r="K104" s="52" t="s">
        <v>33</v>
      </c>
      <c r="L104" s="51">
        <f>L63+L65+L67+L72+L74+L76+L78+L80+L85+L87+L89+L91+L93+L95+L97+L101</f>
        <v>677.62</v>
      </c>
      <c r="M104" s="50"/>
      <c r="N104" s="50"/>
      <c r="O104" s="49"/>
    </row>
    <row r="105" spans="1:23" ht="15.75" customHeight="1" thickBot="1" x14ac:dyDescent="0.3">
      <c r="A105" s="48" t="s">
        <v>37</v>
      </c>
      <c r="B105" s="48"/>
      <c r="C105" s="3565" t="s">
        <v>36</v>
      </c>
      <c r="D105" s="3566"/>
      <c r="E105" s="3566"/>
      <c r="F105" s="3566"/>
      <c r="G105" s="3566"/>
      <c r="H105" s="3566"/>
      <c r="I105" s="3566"/>
      <c r="J105" s="3567"/>
      <c r="K105" s="47" t="s">
        <v>33</v>
      </c>
      <c r="L105" s="46">
        <f>L104+L60</f>
        <v>12011.62</v>
      </c>
      <c r="M105" s="45"/>
      <c r="N105" s="45"/>
      <c r="O105" s="44"/>
    </row>
    <row r="106" spans="1:23" ht="15.75" hidden="1" thickBot="1" x14ac:dyDescent="0.3">
      <c r="A106" s="43"/>
      <c r="B106" s="42"/>
      <c r="C106" s="3571" t="s">
        <v>35</v>
      </c>
      <c r="D106" s="3571"/>
      <c r="E106" s="3571"/>
      <c r="F106" s="3571"/>
      <c r="G106" s="3571"/>
      <c r="H106" s="3571"/>
      <c r="I106" s="3572"/>
      <c r="J106" s="41"/>
      <c r="K106" s="40" t="s">
        <v>33</v>
      </c>
      <c r="L106" s="39">
        <f>L107-L17-L33</f>
        <v>12011.62</v>
      </c>
      <c r="M106" s="38"/>
      <c r="N106" s="38"/>
      <c r="O106" s="37"/>
    </row>
    <row r="107" spans="1:23" ht="15.75" thickBot="1" x14ac:dyDescent="0.3">
      <c r="A107" s="3568" t="s">
        <v>34</v>
      </c>
      <c r="B107" s="3569"/>
      <c r="C107" s="3569"/>
      <c r="D107" s="3569"/>
      <c r="E107" s="3569"/>
      <c r="F107" s="3569"/>
      <c r="G107" s="3569"/>
      <c r="H107" s="3569"/>
      <c r="I107" s="3569"/>
      <c r="J107" s="3570"/>
      <c r="K107" s="36" t="s">
        <v>33</v>
      </c>
      <c r="L107" s="35">
        <f>L105*1</f>
        <v>12011.62</v>
      </c>
      <c r="M107" s="3556"/>
      <c r="N107" s="3557"/>
      <c r="O107" s="3558"/>
    </row>
    <row r="108" spans="1:23" ht="55.9" customHeight="1" x14ac:dyDescent="0.25">
      <c r="A108" s="34" t="s">
        <v>32</v>
      </c>
      <c r="B108" s="32"/>
      <c r="C108" s="32"/>
      <c r="D108" s="32"/>
      <c r="E108" s="32"/>
      <c r="F108" s="32"/>
      <c r="G108" s="32"/>
      <c r="H108" s="33"/>
      <c r="I108" s="32"/>
      <c r="J108" s="32"/>
      <c r="K108" s="32"/>
      <c r="L108" s="32"/>
      <c r="M108" s="32"/>
      <c r="N108" s="31"/>
      <c r="O108" s="30"/>
    </row>
    <row r="109" spans="1:23" ht="20.25" customHeight="1" x14ac:dyDescent="0.25">
      <c r="A109" s="3559" t="s">
        <v>31</v>
      </c>
      <c r="B109" s="3559"/>
      <c r="C109" s="3559"/>
      <c r="D109" s="3559"/>
      <c r="E109" s="3559"/>
      <c r="F109" s="3559"/>
      <c r="G109" s="3559"/>
      <c r="H109" s="3559"/>
      <c r="I109" s="3559"/>
      <c r="J109" s="3559"/>
      <c r="K109" s="3559"/>
      <c r="L109" s="3559"/>
      <c r="M109" s="29"/>
      <c r="N109" s="29"/>
      <c r="O109" s="29"/>
      <c r="P109" s="17"/>
    </row>
    <row r="110" spans="1:23" ht="18.75" customHeight="1" thickBot="1" x14ac:dyDescent="0.3">
      <c r="A110" s="28"/>
      <c r="B110" s="26"/>
      <c r="C110" s="26"/>
      <c r="D110" s="26"/>
      <c r="E110" s="26"/>
      <c r="F110" s="26"/>
      <c r="G110" s="27"/>
      <c r="H110" s="26"/>
      <c r="I110" s="26"/>
      <c r="J110" s="25"/>
      <c r="K110" s="17"/>
      <c r="L110" s="24" t="s">
        <v>30</v>
      </c>
      <c r="M110" s="3541"/>
      <c r="N110" s="3541"/>
      <c r="O110" s="3541"/>
      <c r="P110" s="17"/>
    </row>
    <row r="111" spans="1:23" ht="26.25" customHeight="1" thickBot="1" x14ac:dyDescent="0.3">
      <c r="A111" s="22"/>
      <c r="B111" s="21"/>
      <c r="C111" s="3512" t="s">
        <v>29</v>
      </c>
      <c r="D111" s="3512"/>
      <c r="E111" s="3512"/>
      <c r="F111" s="3512"/>
      <c r="G111" s="3512"/>
      <c r="H111" s="3512"/>
      <c r="I111" s="3512"/>
      <c r="J111" s="3512"/>
      <c r="K111" s="3512"/>
      <c r="L111" s="20" t="s">
        <v>28</v>
      </c>
      <c r="M111" s="19"/>
      <c r="N111" s="18"/>
      <c r="O111" s="18"/>
      <c r="P111" s="17"/>
    </row>
    <row r="112" spans="1:23" ht="15.75" customHeight="1" thickBot="1" x14ac:dyDescent="0.3">
      <c r="A112" s="3542" t="s">
        <v>27</v>
      </c>
      <c r="B112" s="3543"/>
      <c r="C112" s="3543"/>
      <c r="D112" s="3543"/>
      <c r="E112" s="3543"/>
      <c r="F112" s="3543"/>
      <c r="G112" s="3543"/>
      <c r="H112" s="3543"/>
      <c r="I112" s="3543"/>
      <c r="J112" s="3543"/>
      <c r="K112" s="3544"/>
      <c r="L112" s="16">
        <f>L113+L117+L124+L126+L127+L128</f>
        <v>12011.619999999999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16" ht="15.75" customHeight="1" x14ac:dyDescent="0.25">
      <c r="A113" s="3496" t="s">
        <v>26</v>
      </c>
      <c r="B113" s="3497"/>
      <c r="C113" s="3497"/>
      <c r="D113" s="3497"/>
      <c r="E113" s="3497"/>
      <c r="F113" s="3497"/>
      <c r="G113" s="3497"/>
      <c r="H113" s="3497"/>
      <c r="I113" s="3497"/>
      <c r="J113" s="3497"/>
      <c r="K113" s="3610"/>
      <c r="L113" s="11">
        <f>L114+L115+L116</f>
        <v>11227.3</v>
      </c>
      <c r="M113" s="6"/>
      <c r="N113" s="14"/>
      <c r="O113" s="14"/>
      <c r="P113" s="3"/>
    </row>
    <row r="114" spans="1:16" ht="15.75" customHeight="1" x14ac:dyDescent="0.25">
      <c r="A114" s="3607" t="s">
        <v>25</v>
      </c>
      <c r="B114" s="3608"/>
      <c r="C114" s="3608"/>
      <c r="D114" s="3608"/>
      <c r="E114" s="3608"/>
      <c r="F114" s="3608"/>
      <c r="G114" s="3608"/>
      <c r="H114" s="3608"/>
      <c r="I114" s="3608"/>
      <c r="J114" s="3608"/>
      <c r="K114" s="3609"/>
      <c r="L114" s="13">
        <f>L14+L32+L44+L52</f>
        <v>11227.3</v>
      </c>
      <c r="M114" s="6"/>
      <c r="N114" s="4"/>
      <c r="O114" s="4"/>
      <c r="P114" s="3"/>
    </row>
    <row r="115" spans="1:16" ht="15.75" customHeight="1" x14ac:dyDescent="0.25">
      <c r="A115" s="3600" t="s">
        <v>24</v>
      </c>
      <c r="B115" s="3601"/>
      <c r="C115" s="3601"/>
      <c r="D115" s="3601"/>
      <c r="E115" s="3602"/>
      <c r="F115" s="3602"/>
      <c r="G115" s="3602"/>
      <c r="H115" s="3602"/>
      <c r="I115" s="3602"/>
      <c r="J115" s="3602"/>
      <c r="K115" s="3603"/>
      <c r="L115" s="11">
        <v>0</v>
      </c>
      <c r="M115" s="6"/>
      <c r="N115" s="4"/>
      <c r="O115" s="4"/>
      <c r="P115" s="3"/>
    </row>
    <row r="116" spans="1:16" ht="27.75" customHeight="1" x14ac:dyDescent="0.25">
      <c r="A116" s="3600" t="s">
        <v>23</v>
      </c>
      <c r="B116" s="3601"/>
      <c r="C116" s="3601"/>
      <c r="D116" s="3601"/>
      <c r="E116" s="3601"/>
      <c r="F116" s="3601"/>
      <c r="G116" s="3601"/>
      <c r="H116" s="3601"/>
      <c r="I116" s="3601"/>
      <c r="J116" s="3601"/>
      <c r="K116" s="3604"/>
      <c r="L116" s="11">
        <v>0</v>
      </c>
      <c r="M116" s="6"/>
      <c r="N116" s="4"/>
      <c r="O116" s="4"/>
      <c r="P116" s="3"/>
    </row>
    <row r="117" spans="1:16" ht="15.75" customHeight="1" x14ac:dyDescent="0.25">
      <c r="A117" s="3607" t="s">
        <v>22</v>
      </c>
      <c r="B117" s="3608"/>
      <c r="C117" s="3608"/>
      <c r="D117" s="3608"/>
      <c r="E117" s="3608"/>
      <c r="F117" s="3608"/>
      <c r="G117" s="3608"/>
      <c r="H117" s="3608"/>
      <c r="I117" s="3608"/>
      <c r="J117" s="3608"/>
      <c r="K117" s="3609"/>
      <c r="L117" s="13">
        <f>L118+L119</f>
        <v>784.32</v>
      </c>
      <c r="M117" s="6"/>
      <c r="N117" s="4"/>
      <c r="O117" s="4"/>
      <c r="P117" s="3"/>
    </row>
    <row r="118" spans="1:16" ht="15.75" customHeight="1" x14ac:dyDescent="0.25">
      <c r="A118" s="3600" t="s">
        <v>21</v>
      </c>
      <c r="B118" s="3601"/>
      <c r="C118" s="3601"/>
      <c r="D118" s="3601"/>
      <c r="E118" s="3602"/>
      <c r="F118" s="3602"/>
      <c r="G118" s="3602"/>
      <c r="H118" s="3602"/>
      <c r="I118" s="3602"/>
      <c r="J118" s="3602"/>
      <c r="K118" s="3603"/>
      <c r="L118" s="13">
        <f>L16+L34</f>
        <v>82.1</v>
      </c>
      <c r="M118" s="6"/>
      <c r="N118" s="4"/>
      <c r="O118" s="4"/>
      <c r="P118" s="3"/>
    </row>
    <row r="119" spans="1:16" ht="15.75" customHeight="1" x14ac:dyDescent="0.25">
      <c r="A119" s="3600" t="s">
        <v>20</v>
      </c>
      <c r="B119" s="3601"/>
      <c r="C119" s="3601"/>
      <c r="D119" s="3601"/>
      <c r="E119" s="3602"/>
      <c r="F119" s="3602"/>
      <c r="G119" s="3602"/>
      <c r="H119" s="3602"/>
      <c r="I119" s="3602"/>
      <c r="J119" s="3602"/>
      <c r="K119" s="3603"/>
      <c r="L119" s="13">
        <f>L18+L104</f>
        <v>702.22</v>
      </c>
      <c r="M119" s="6"/>
      <c r="N119" s="4"/>
      <c r="O119" s="4"/>
      <c r="P119" s="3"/>
    </row>
    <row r="120" spans="1:16" ht="15.75" customHeight="1" x14ac:dyDescent="0.25">
      <c r="A120" s="3600" t="s">
        <v>19</v>
      </c>
      <c r="B120" s="3601"/>
      <c r="C120" s="3601"/>
      <c r="D120" s="3601"/>
      <c r="E120" s="3602"/>
      <c r="F120" s="3602"/>
      <c r="G120" s="3602"/>
      <c r="H120" s="3602"/>
      <c r="I120" s="3602"/>
      <c r="J120" s="3602"/>
      <c r="K120" s="3603"/>
      <c r="L120" s="11"/>
      <c r="M120" s="6"/>
      <c r="N120" s="4"/>
      <c r="O120" s="4"/>
      <c r="P120" s="3"/>
    </row>
    <row r="121" spans="1:16" ht="15.75" customHeight="1" x14ac:dyDescent="0.25">
      <c r="A121" s="3600" t="s">
        <v>18</v>
      </c>
      <c r="B121" s="3602"/>
      <c r="C121" s="3602"/>
      <c r="D121" s="3602"/>
      <c r="E121" s="3602"/>
      <c r="F121" s="3602"/>
      <c r="G121" s="3602"/>
      <c r="H121" s="3602"/>
      <c r="I121" s="3602"/>
      <c r="J121" s="3602"/>
      <c r="K121" s="3603"/>
      <c r="L121" s="11"/>
      <c r="M121" s="6"/>
      <c r="N121" s="4"/>
      <c r="O121" s="4"/>
      <c r="P121" s="3"/>
    </row>
    <row r="122" spans="1:16" ht="15.75" customHeight="1" x14ac:dyDescent="0.25">
      <c r="A122" s="3600" t="s">
        <v>17</v>
      </c>
      <c r="B122" s="3601"/>
      <c r="C122" s="3601"/>
      <c r="D122" s="3601"/>
      <c r="E122" s="3602"/>
      <c r="F122" s="3602"/>
      <c r="G122" s="3602"/>
      <c r="H122" s="3602"/>
      <c r="I122" s="3602"/>
      <c r="J122" s="3602"/>
      <c r="K122" s="3603"/>
      <c r="L122" s="11"/>
      <c r="M122" s="6"/>
      <c r="N122" s="4"/>
      <c r="O122" s="4"/>
      <c r="P122" s="3"/>
    </row>
    <row r="123" spans="1:16" ht="15.75" customHeight="1" x14ac:dyDescent="0.25">
      <c r="A123" s="3611" t="s">
        <v>16</v>
      </c>
      <c r="B123" s="3612"/>
      <c r="C123" s="3612"/>
      <c r="D123" s="3612"/>
      <c r="E123" s="3602"/>
      <c r="F123" s="3602"/>
      <c r="G123" s="3602"/>
      <c r="H123" s="3602"/>
      <c r="I123" s="3602"/>
      <c r="J123" s="3602"/>
      <c r="K123" s="3603"/>
      <c r="L123" s="11"/>
      <c r="M123" s="6"/>
      <c r="N123" s="4"/>
      <c r="O123" s="4"/>
      <c r="P123" s="3"/>
    </row>
    <row r="124" spans="1:16" ht="15.75" customHeight="1" x14ac:dyDescent="0.25">
      <c r="A124" s="3600" t="s">
        <v>15</v>
      </c>
      <c r="B124" s="3602"/>
      <c r="C124" s="3602"/>
      <c r="D124" s="3602"/>
      <c r="E124" s="3602"/>
      <c r="F124" s="3602"/>
      <c r="G124" s="3602"/>
      <c r="H124" s="3602"/>
      <c r="I124" s="3602"/>
      <c r="J124" s="3602"/>
      <c r="K124" s="3603"/>
      <c r="L124" s="11"/>
      <c r="M124" s="6"/>
      <c r="N124" s="4"/>
      <c r="O124" s="4"/>
      <c r="P124" s="3"/>
    </row>
    <row r="125" spans="1:16" ht="15.75" customHeight="1" x14ac:dyDescent="0.25">
      <c r="A125" s="3600" t="s">
        <v>14</v>
      </c>
      <c r="B125" s="3601"/>
      <c r="C125" s="3601"/>
      <c r="D125" s="3601"/>
      <c r="E125" s="3601"/>
      <c r="F125" s="3601"/>
      <c r="G125" s="3601"/>
      <c r="H125" s="3601"/>
      <c r="I125" s="3601"/>
      <c r="J125" s="3601"/>
      <c r="K125" s="3604"/>
      <c r="L125" s="11"/>
      <c r="M125" s="6"/>
      <c r="N125" s="4"/>
      <c r="O125" s="4"/>
      <c r="P125" s="3"/>
    </row>
    <row r="126" spans="1:16" ht="15.75" customHeight="1" x14ac:dyDescent="0.25">
      <c r="A126" s="3613" t="s">
        <v>13</v>
      </c>
      <c r="B126" s="3614"/>
      <c r="C126" s="3614"/>
      <c r="D126" s="3614"/>
      <c r="E126" s="3614"/>
      <c r="F126" s="3614"/>
      <c r="G126" s="3614"/>
      <c r="H126" s="3614"/>
      <c r="I126" s="3614"/>
      <c r="J126" s="3614"/>
      <c r="K126" s="3615"/>
      <c r="L126" s="11"/>
      <c r="M126" s="6"/>
      <c r="N126" s="4"/>
      <c r="O126" s="4"/>
      <c r="P126" s="3"/>
    </row>
    <row r="127" spans="1:16" ht="15.75" customHeight="1" x14ac:dyDescent="0.25">
      <c r="A127" s="3607" t="s">
        <v>12</v>
      </c>
      <c r="B127" s="3608"/>
      <c r="C127" s="3608"/>
      <c r="D127" s="3608"/>
      <c r="E127" s="3608"/>
      <c r="F127" s="3608"/>
      <c r="G127" s="3608"/>
      <c r="H127" s="3608"/>
      <c r="I127" s="3608"/>
      <c r="J127" s="3608"/>
      <c r="K127" s="3609"/>
      <c r="L127" s="11"/>
      <c r="M127" s="6"/>
      <c r="N127" s="4"/>
      <c r="O127" s="4"/>
      <c r="P127" s="3"/>
    </row>
    <row r="128" spans="1:16" ht="15.75" customHeight="1" x14ac:dyDescent="0.25">
      <c r="A128" s="3600" t="s">
        <v>11</v>
      </c>
      <c r="B128" s="3601"/>
      <c r="C128" s="3601"/>
      <c r="D128" s="3601"/>
      <c r="E128" s="3602"/>
      <c r="F128" s="3602"/>
      <c r="G128" s="3602"/>
      <c r="H128" s="3602"/>
      <c r="I128" s="3602"/>
      <c r="J128" s="3602"/>
      <c r="K128" s="3603"/>
      <c r="L128" s="11"/>
      <c r="M128" s="6"/>
      <c r="N128" s="4"/>
      <c r="O128" s="4"/>
      <c r="P128" s="3"/>
    </row>
    <row r="129" spans="1:16" ht="15.75" customHeight="1" x14ac:dyDescent="0.25">
      <c r="A129" s="3600" t="s">
        <v>10</v>
      </c>
      <c r="B129" s="3601"/>
      <c r="C129" s="3601"/>
      <c r="D129" s="3601"/>
      <c r="E129" s="3602"/>
      <c r="F129" s="3602"/>
      <c r="G129" s="3602"/>
      <c r="H129" s="3602"/>
      <c r="I129" s="3602"/>
      <c r="J129" s="3602"/>
      <c r="K129" s="3603"/>
      <c r="L129" s="11"/>
      <c r="M129" s="6"/>
      <c r="N129" s="4"/>
      <c r="O129" s="4"/>
      <c r="P129" s="3"/>
    </row>
    <row r="130" spans="1:16" ht="15.75" customHeight="1" thickBot="1" x14ac:dyDescent="0.3">
      <c r="A130" s="3600" t="s">
        <v>9</v>
      </c>
      <c r="B130" s="3601"/>
      <c r="C130" s="3601"/>
      <c r="D130" s="3601"/>
      <c r="E130" s="3601"/>
      <c r="F130" s="3601"/>
      <c r="G130" s="3601"/>
      <c r="H130" s="3601"/>
      <c r="I130" s="3601"/>
      <c r="J130" s="3601"/>
      <c r="K130" s="3604"/>
      <c r="L130" s="7"/>
      <c r="M130" s="6"/>
      <c r="N130" s="4"/>
      <c r="O130" s="4"/>
      <c r="P130" s="3"/>
    </row>
    <row r="131" spans="1:16" ht="28.5" customHeight="1" thickBot="1" x14ac:dyDescent="0.3">
      <c r="A131" s="3493" t="s">
        <v>8</v>
      </c>
      <c r="B131" s="3494"/>
      <c r="C131" s="3494"/>
      <c r="D131" s="3494"/>
      <c r="E131" s="3494"/>
      <c r="F131" s="3494"/>
      <c r="G131" s="3494"/>
      <c r="H131" s="3494"/>
      <c r="I131" s="3494"/>
      <c r="J131" s="3494"/>
      <c r="K131" s="3495"/>
      <c r="L131" s="12">
        <v>0</v>
      </c>
      <c r="M131" s="6"/>
      <c r="N131" s="4"/>
      <c r="O131" s="4"/>
      <c r="P131" s="3"/>
    </row>
    <row r="132" spans="1:16" ht="15.75" customHeight="1" x14ac:dyDescent="0.25">
      <c r="A132" s="3496" t="s">
        <v>7</v>
      </c>
      <c r="B132" s="3497"/>
      <c r="C132" s="3497"/>
      <c r="D132" s="3497"/>
      <c r="E132" s="3498"/>
      <c r="F132" s="3498"/>
      <c r="G132" s="3498"/>
      <c r="H132" s="3498"/>
      <c r="I132" s="3498"/>
      <c r="J132" s="3498"/>
      <c r="K132" s="3499"/>
      <c r="L132" s="8"/>
      <c r="M132" s="6"/>
      <c r="N132" s="4"/>
      <c r="O132" s="4"/>
      <c r="P132" s="3"/>
    </row>
    <row r="133" spans="1:16" ht="15.75" customHeight="1" x14ac:dyDescent="0.25">
      <c r="A133" s="3500" t="s">
        <v>6</v>
      </c>
      <c r="B133" s="3501"/>
      <c r="C133" s="3501"/>
      <c r="D133" s="3501"/>
      <c r="E133" s="3501"/>
      <c r="F133" s="3501"/>
      <c r="G133" s="3501"/>
      <c r="H133" s="3501"/>
      <c r="I133" s="3501"/>
      <c r="J133" s="3501"/>
      <c r="K133" s="3502"/>
      <c r="L133" s="11"/>
      <c r="M133" s="6"/>
      <c r="N133" s="4"/>
      <c r="O133" s="4"/>
      <c r="P133" s="3"/>
    </row>
    <row r="134" spans="1:16" ht="15.75" customHeight="1" x14ac:dyDescent="0.25">
      <c r="A134" s="3731" t="s">
        <v>5</v>
      </c>
      <c r="B134" s="3732"/>
      <c r="C134" s="3732"/>
      <c r="D134" s="3732"/>
      <c r="E134" s="3732"/>
      <c r="F134" s="3732"/>
      <c r="G134" s="3732"/>
      <c r="H134" s="3732"/>
      <c r="I134" s="3732"/>
      <c r="J134" s="3732"/>
      <c r="K134" s="3733"/>
      <c r="L134" s="11"/>
      <c r="M134" s="6"/>
      <c r="N134" s="4"/>
      <c r="O134" s="4"/>
      <c r="P134" s="3"/>
    </row>
    <row r="135" spans="1:16" ht="15.75" customHeight="1" x14ac:dyDescent="0.25">
      <c r="A135" s="3734" t="s">
        <v>4</v>
      </c>
      <c r="B135" s="3735"/>
      <c r="C135" s="3735"/>
      <c r="D135" s="3735"/>
      <c r="E135" s="3735"/>
      <c r="F135" s="3735"/>
      <c r="G135" s="3735"/>
      <c r="H135" s="3735"/>
      <c r="I135" s="3735"/>
      <c r="J135" s="3735"/>
      <c r="K135" s="3736"/>
      <c r="L135" s="11"/>
      <c r="M135" s="6"/>
      <c r="N135" s="4"/>
      <c r="O135" s="4"/>
      <c r="P135" s="3"/>
    </row>
    <row r="136" spans="1:16" ht="15.75" customHeight="1" thickBot="1" x14ac:dyDescent="0.3">
      <c r="A136" s="3737" t="s">
        <v>3</v>
      </c>
      <c r="B136" s="3738"/>
      <c r="C136" s="3738"/>
      <c r="D136" s="3738"/>
      <c r="E136" s="3738"/>
      <c r="F136" s="3738"/>
      <c r="G136" s="3738"/>
      <c r="H136" s="3738"/>
      <c r="I136" s="3738"/>
      <c r="J136" s="3738"/>
      <c r="K136" s="3739"/>
      <c r="L136" s="10"/>
      <c r="M136" s="6"/>
      <c r="N136" s="4"/>
      <c r="O136" s="4"/>
      <c r="P136" s="3"/>
    </row>
    <row r="137" spans="1:16" ht="15.75" customHeight="1" thickBot="1" x14ac:dyDescent="0.3">
      <c r="A137" s="3503" t="s">
        <v>2</v>
      </c>
      <c r="B137" s="3504"/>
      <c r="C137" s="3504"/>
      <c r="D137" s="3504"/>
      <c r="E137" s="3504"/>
      <c r="F137" s="3504"/>
      <c r="G137" s="3504"/>
      <c r="H137" s="3504"/>
      <c r="I137" s="3504"/>
      <c r="J137" s="3504"/>
      <c r="K137" s="3505"/>
      <c r="L137" s="9">
        <f>L112+L131</f>
        <v>12011.619999999999</v>
      </c>
      <c r="M137" s="6"/>
      <c r="N137" s="4"/>
      <c r="O137" s="4"/>
      <c r="P137" s="3"/>
    </row>
    <row r="138" spans="1:16" ht="15.75" customHeight="1" x14ac:dyDescent="0.25">
      <c r="A138" s="3506" t="s">
        <v>1</v>
      </c>
      <c r="B138" s="3507"/>
      <c r="C138" s="3507"/>
      <c r="D138" s="3507"/>
      <c r="E138" s="3507"/>
      <c r="F138" s="3507"/>
      <c r="G138" s="3507"/>
      <c r="H138" s="3507"/>
      <c r="I138" s="3507"/>
      <c r="J138" s="3507"/>
      <c r="K138" s="3508"/>
      <c r="L138" s="8"/>
      <c r="M138" s="6"/>
      <c r="N138" s="4"/>
      <c r="O138" s="4"/>
      <c r="P138" s="3"/>
    </row>
    <row r="139" spans="1:16" ht="15.75" customHeight="1" thickBot="1" x14ac:dyDescent="0.3">
      <c r="A139" s="3509" t="s">
        <v>0</v>
      </c>
      <c r="B139" s="3510"/>
      <c r="C139" s="3510"/>
      <c r="D139" s="3510"/>
      <c r="E139" s="3510"/>
      <c r="F139" s="3510"/>
      <c r="G139" s="3510"/>
      <c r="H139" s="3510"/>
      <c r="I139" s="3510"/>
      <c r="J139" s="3510"/>
      <c r="K139" s="3511"/>
      <c r="L139" s="7">
        <v>1663.5</v>
      </c>
      <c r="M139" s="6"/>
      <c r="N139" s="4"/>
      <c r="O139" s="4"/>
      <c r="P139" s="3"/>
    </row>
    <row r="140" spans="1:16" ht="0.75" customHeight="1" x14ac:dyDescent="0.25">
      <c r="A140" s="5"/>
      <c r="B140" s="4"/>
      <c r="C140" s="4"/>
      <c r="D140" s="3"/>
      <c r="J140"/>
    </row>
    <row r="145" spans="6:16" x14ac:dyDescent="0.25">
      <c r="F145" s="3540"/>
      <c r="G145" s="3540"/>
      <c r="H145" s="3540"/>
      <c r="I145" s="3540"/>
      <c r="J145" s="3540"/>
      <c r="K145" s="3540"/>
      <c r="L145" s="3540"/>
      <c r="M145" s="3540"/>
      <c r="N145" s="3540"/>
      <c r="O145" s="3540"/>
      <c r="P145" s="3540"/>
    </row>
  </sheetData>
  <mergeCells count="275">
    <mergeCell ref="A134:K134"/>
    <mergeCell ref="A135:K135"/>
    <mergeCell ref="A136:K136"/>
    <mergeCell ref="J56:J59"/>
    <mergeCell ref="G73:G74"/>
    <mergeCell ref="G79:G83"/>
    <mergeCell ref="H79:H83"/>
    <mergeCell ref="A2:O2"/>
    <mergeCell ref="N1:O1"/>
    <mergeCell ref="G77:G78"/>
    <mergeCell ref="A75:A76"/>
    <mergeCell ref="C66:C67"/>
    <mergeCell ref="A66:A67"/>
    <mergeCell ref="B66:B67"/>
    <mergeCell ref="A3:O3"/>
    <mergeCell ref="A6:A8"/>
    <mergeCell ref="B6:B8"/>
    <mergeCell ref="C6:C8"/>
    <mergeCell ref="C21:C24"/>
    <mergeCell ref="A32:A36"/>
    <mergeCell ref="B32:B36"/>
    <mergeCell ref="E21:E24"/>
    <mergeCell ref="F21:F24"/>
    <mergeCell ref="B21:B24"/>
    <mergeCell ref="J32:J43"/>
    <mergeCell ref="M88:M89"/>
    <mergeCell ref="N88:N89"/>
    <mergeCell ref="O88:O89"/>
    <mergeCell ref="O62:O63"/>
    <mergeCell ref="N62:N63"/>
    <mergeCell ref="M79:M80"/>
    <mergeCell ref="N79:N80"/>
    <mergeCell ref="O79:O80"/>
    <mergeCell ref="N73:N74"/>
    <mergeCell ref="M73:M74"/>
    <mergeCell ref="M62:M63"/>
    <mergeCell ref="M66:M67"/>
    <mergeCell ref="N86:N87"/>
    <mergeCell ref="O86:O87"/>
    <mergeCell ref="I71:I72"/>
    <mergeCell ref="I64:I65"/>
    <mergeCell ref="O73:O74"/>
    <mergeCell ref="N66:N67"/>
    <mergeCell ref="O66:O67"/>
    <mergeCell ref="M84:M85"/>
    <mergeCell ref="M86:M87"/>
    <mergeCell ref="M64:M65"/>
    <mergeCell ref="I77:I78"/>
    <mergeCell ref="A79:A80"/>
    <mergeCell ref="A71:A72"/>
    <mergeCell ref="B71:B72"/>
    <mergeCell ref="C71:C72"/>
    <mergeCell ref="C73:C74"/>
    <mergeCell ref="B79:B80"/>
    <mergeCell ref="C79:C80"/>
    <mergeCell ref="A77:A78"/>
    <mergeCell ref="B77:B78"/>
    <mergeCell ref="C77:C78"/>
    <mergeCell ref="B69:B70"/>
    <mergeCell ref="G66:G70"/>
    <mergeCell ref="F64:F65"/>
    <mergeCell ref="G62:G63"/>
    <mergeCell ref="G64:G65"/>
    <mergeCell ref="A21:A24"/>
    <mergeCell ref="A30:A31"/>
    <mergeCell ref="G56:G59"/>
    <mergeCell ref="B75:B76"/>
    <mergeCell ref="C75:C76"/>
    <mergeCell ref="A73:A74"/>
    <mergeCell ref="B73:B74"/>
    <mergeCell ref="A69:A70"/>
    <mergeCell ref="A64:A65"/>
    <mergeCell ref="A62:A63"/>
    <mergeCell ref="A56:A57"/>
    <mergeCell ref="B56:B57"/>
    <mergeCell ref="B58:B59"/>
    <mergeCell ref="A58:A59"/>
    <mergeCell ref="N5:O5"/>
    <mergeCell ref="C11:O11"/>
    <mergeCell ref="L6:L8"/>
    <mergeCell ref="M7:M8"/>
    <mergeCell ref="N7:N8"/>
    <mergeCell ref="F39:F41"/>
    <mergeCell ref="G14:G31"/>
    <mergeCell ref="G44:G51"/>
    <mergeCell ref="A54:A55"/>
    <mergeCell ref="H52:H55"/>
    <mergeCell ref="I32:I43"/>
    <mergeCell ref="D32:F36"/>
    <mergeCell ref="G32:G43"/>
    <mergeCell ref="E39:E41"/>
    <mergeCell ref="A14:A20"/>
    <mergeCell ref="B14:B20"/>
    <mergeCell ref="C14:C20"/>
    <mergeCell ref="H14:H20"/>
    <mergeCell ref="B12:B13"/>
    <mergeCell ref="K6:K8"/>
    <mergeCell ref="H32:H43"/>
    <mergeCell ref="H44:H51"/>
    <mergeCell ref="I44:I51"/>
    <mergeCell ref="O7:O8"/>
    <mergeCell ref="C12:L13"/>
    <mergeCell ref="J14:J20"/>
    <mergeCell ref="I14:I20"/>
    <mergeCell ref="B9:J9"/>
    <mergeCell ref="D14:F20"/>
    <mergeCell ref="D6:D8"/>
    <mergeCell ref="F6:F8"/>
    <mergeCell ref="H6:H8"/>
    <mergeCell ref="I6:I8"/>
    <mergeCell ref="H64:H65"/>
    <mergeCell ref="H62:H63"/>
    <mergeCell ref="I62:I63"/>
    <mergeCell ref="F77:F78"/>
    <mergeCell ref="H77:H78"/>
    <mergeCell ref="F73:F74"/>
    <mergeCell ref="A52:A53"/>
    <mergeCell ref="A44:A45"/>
    <mergeCell ref="C64:C65"/>
    <mergeCell ref="B64:B65"/>
    <mergeCell ref="I56:I59"/>
    <mergeCell ref="B62:B63"/>
    <mergeCell ref="C62:C63"/>
    <mergeCell ref="F62:F63"/>
    <mergeCell ref="D56:F57"/>
    <mergeCell ref="B44:B45"/>
    <mergeCell ref="F58:F59"/>
    <mergeCell ref="H56:H59"/>
    <mergeCell ref="I73:I74"/>
    <mergeCell ref="I66:I70"/>
    <mergeCell ref="H66:H70"/>
    <mergeCell ref="F69:F70"/>
    <mergeCell ref="E69:E70"/>
    <mergeCell ref="G71:G72"/>
    <mergeCell ref="G52:G55"/>
    <mergeCell ref="M52:M53"/>
    <mergeCell ref="E54:E55"/>
    <mergeCell ref="J44:J51"/>
    <mergeCell ref="B54:B55"/>
    <mergeCell ref="C54:C55"/>
    <mergeCell ref="B52:B53"/>
    <mergeCell ref="C52:C53"/>
    <mergeCell ref="D44:F45"/>
    <mergeCell ref="A120:K120"/>
    <mergeCell ref="A121:K121"/>
    <mergeCell ref="A126:K126"/>
    <mergeCell ref="A127:K127"/>
    <mergeCell ref="A128:K128"/>
    <mergeCell ref="F94:F95"/>
    <mergeCell ref="G92:G93"/>
    <mergeCell ref="F92:F93"/>
    <mergeCell ref="J94:J95"/>
    <mergeCell ref="H92:H93"/>
    <mergeCell ref="J92:J93"/>
    <mergeCell ref="I92:I93"/>
    <mergeCell ref="A4:O4"/>
    <mergeCell ref="E6:E8"/>
    <mergeCell ref="G6:G8"/>
    <mergeCell ref="J6:J8"/>
    <mergeCell ref="M6:O6"/>
    <mergeCell ref="G90:G91"/>
    <mergeCell ref="A88:A89"/>
    <mergeCell ref="D79:F80"/>
    <mergeCell ref="C60:J60"/>
    <mergeCell ref="F54:F55"/>
    <mergeCell ref="H88:H89"/>
    <mergeCell ref="I88:I89"/>
    <mergeCell ref="G88:G89"/>
    <mergeCell ref="H84:H85"/>
    <mergeCell ref="I84:I85"/>
    <mergeCell ref="C84:C85"/>
    <mergeCell ref="G86:G87"/>
    <mergeCell ref="B88:B89"/>
    <mergeCell ref="C88:C89"/>
    <mergeCell ref="F88:F89"/>
    <mergeCell ref="I90:I91"/>
    <mergeCell ref="A86:A87"/>
    <mergeCell ref="B86:B87"/>
    <mergeCell ref="C86:C87"/>
    <mergeCell ref="B30:B31"/>
    <mergeCell ref="C30:C31"/>
    <mergeCell ref="D21:D31"/>
    <mergeCell ref="E51:F51"/>
    <mergeCell ref="A94:A95"/>
    <mergeCell ref="B94:B95"/>
    <mergeCell ref="C94:C95"/>
    <mergeCell ref="A92:A93"/>
    <mergeCell ref="B92:B93"/>
    <mergeCell ref="F86:F87"/>
    <mergeCell ref="C81:C83"/>
    <mergeCell ref="A90:A91"/>
    <mergeCell ref="B90:B91"/>
    <mergeCell ref="C90:C91"/>
    <mergeCell ref="F90:F91"/>
    <mergeCell ref="A84:A85"/>
    <mergeCell ref="B84:B85"/>
    <mergeCell ref="F84:F85"/>
    <mergeCell ref="D52:F53"/>
    <mergeCell ref="F75:F76"/>
    <mergeCell ref="E58:E59"/>
    <mergeCell ref="F71:F72"/>
    <mergeCell ref="C44:C45"/>
    <mergeCell ref="D66:F67"/>
    <mergeCell ref="J75:J76"/>
    <mergeCell ref="J86:J87"/>
    <mergeCell ref="J71:J72"/>
    <mergeCell ref="C104:J104"/>
    <mergeCell ref="C105:J105"/>
    <mergeCell ref="A107:J107"/>
    <mergeCell ref="C106:I106"/>
    <mergeCell ref="H94:H95"/>
    <mergeCell ref="E43:F43"/>
    <mergeCell ref="D102:D103"/>
    <mergeCell ref="A96:A97"/>
    <mergeCell ref="D96:F97"/>
    <mergeCell ref="I94:I95"/>
    <mergeCell ref="G94:G95"/>
    <mergeCell ref="H86:H87"/>
    <mergeCell ref="I86:I87"/>
    <mergeCell ref="H90:H91"/>
    <mergeCell ref="G84:G85"/>
    <mergeCell ref="J66:J70"/>
    <mergeCell ref="H75:H76"/>
    <mergeCell ref="I75:I76"/>
    <mergeCell ref="G75:G76"/>
    <mergeCell ref="H73:H74"/>
    <mergeCell ref="H71:H72"/>
    <mergeCell ref="M92:M93"/>
    <mergeCell ref="M94:M95"/>
    <mergeCell ref="F145:P145"/>
    <mergeCell ref="M110:O110"/>
    <mergeCell ref="A112:K112"/>
    <mergeCell ref="A98:A99"/>
    <mergeCell ref="B98:B99"/>
    <mergeCell ref="C92:C93"/>
    <mergeCell ref="D100:F101"/>
    <mergeCell ref="F102:F103"/>
    <mergeCell ref="H100:H103"/>
    <mergeCell ref="J100:J103"/>
    <mergeCell ref="I100:I103"/>
    <mergeCell ref="C98:C99"/>
    <mergeCell ref="D98:D99"/>
    <mergeCell ref="F98:F99"/>
    <mergeCell ref="G96:G99"/>
    <mergeCell ref="M107:O107"/>
    <mergeCell ref="A109:L109"/>
    <mergeCell ref="A129:K129"/>
    <mergeCell ref="A125:K125"/>
    <mergeCell ref="A114:K114"/>
    <mergeCell ref="A113:K113"/>
    <mergeCell ref="A116:K116"/>
    <mergeCell ref="A131:K131"/>
    <mergeCell ref="A132:K132"/>
    <mergeCell ref="A133:K133"/>
    <mergeCell ref="A137:K137"/>
    <mergeCell ref="A138:K138"/>
    <mergeCell ref="A139:K139"/>
    <mergeCell ref="C111:K111"/>
    <mergeCell ref="B96:B97"/>
    <mergeCell ref="C96:C97"/>
    <mergeCell ref="J96:J99"/>
    <mergeCell ref="I96:I99"/>
    <mergeCell ref="H96:H99"/>
    <mergeCell ref="G100:G103"/>
    <mergeCell ref="A100:A103"/>
    <mergeCell ref="B100:B103"/>
    <mergeCell ref="C100:C103"/>
    <mergeCell ref="A122:K122"/>
    <mergeCell ref="A123:K123"/>
    <mergeCell ref="A124:K124"/>
    <mergeCell ref="A130:K130"/>
    <mergeCell ref="A115:K115"/>
    <mergeCell ref="A117:K117"/>
    <mergeCell ref="A118:K118"/>
    <mergeCell ref="A119:K119"/>
  </mergeCells>
  <pageMargins left="0.23622047244094491" right="0.23622047244094491" top="0.74803149606299213" bottom="0.74803149606299213" header="0.31496062992125984" footer="0.31496062992125984"/>
  <pageSetup paperSize="9" scale="74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7422-BAF8-42FD-AC1B-44BE0F3E5C0A}">
  <dimension ref="A1:AG1102"/>
  <sheetViews>
    <sheetView zoomScale="80" zoomScaleNormal="80" zoomScaleSheetLayoutView="100" workbookViewId="0">
      <selection activeCell="M1" sqref="M1:N2"/>
    </sheetView>
  </sheetViews>
  <sheetFormatPr defaultColWidth="9.140625" defaultRowHeight="14.25" x14ac:dyDescent="0.2"/>
  <cols>
    <col min="1" max="1" width="3.5703125" style="362" customWidth="1"/>
    <col min="2" max="2" width="3.140625" style="362" customWidth="1"/>
    <col min="3" max="3" width="3.7109375" style="362" customWidth="1"/>
    <col min="4" max="4" width="4" style="362" customWidth="1"/>
    <col min="5" max="5" width="3.5703125" style="362" customWidth="1"/>
    <col min="6" max="6" width="49" style="362" customWidth="1"/>
    <col min="7" max="7" width="5" style="362" customWidth="1"/>
    <col min="8" max="8" width="7.85546875" style="362" customWidth="1"/>
    <col min="9" max="9" width="6.140625" style="362" customWidth="1"/>
    <col min="10" max="10" width="41.42578125" style="362" customWidth="1"/>
    <col min="11" max="11" width="9.7109375" style="362" customWidth="1"/>
    <col min="12" max="12" width="18.140625" style="362" customWidth="1"/>
    <col min="13" max="13" width="42.85546875" style="363" customWidth="1"/>
    <col min="14" max="14" width="9.140625" style="363" customWidth="1"/>
    <col min="15" max="15" width="9.85546875" style="363" customWidth="1"/>
    <col min="16" max="16" width="3.5703125" style="362" hidden="1" customWidth="1"/>
    <col min="17" max="17" width="3" style="362" hidden="1" customWidth="1"/>
    <col min="18" max="19" width="8.85546875" style="362" hidden="1" customWidth="1"/>
    <col min="20" max="21" width="9.140625" style="362" hidden="1" customWidth="1"/>
    <col min="22" max="22" width="0.5703125" style="362" customWidth="1"/>
    <col min="23" max="23" width="0.140625" style="362" hidden="1" customWidth="1"/>
    <col min="24" max="24" width="9.140625" style="362" hidden="1" customWidth="1"/>
    <col min="25" max="25" width="8.28515625" style="362" hidden="1" customWidth="1"/>
    <col min="26" max="26" width="16.5703125" style="362" hidden="1" customWidth="1"/>
    <col min="27" max="16384" width="9.140625" style="362"/>
  </cols>
  <sheetData>
    <row r="1" spans="1:27" ht="12.75" customHeight="1" x14ac:dyDescent="0.2">
      <c r="L1" s="1398"/>
      <c r="M1" s="3740" t="s">
        <v>1323</v>
      </c>
      <c r="N1" s="3740"/>
      <c r="O1" s="1399"/>
      <c r="Q1" s="1398"/>
      <c r="R1" s="1398"/>
      <c r="S1" s="1398"/>
    </row>
    <row r="2" spans="1:27" ht="52.5" customHeight="1" x14ac:dyDescent="0.2">
      <c r="L2" s="1398"/>
      <c r="M2" s="3740"/>
      <c r="N2" s="3740"/>
      <c r="O2" s="1399"/>
      <c r="Q2" s="1398"/>
      <c r="R2" s="1398"/>
      <c r="S2" s="1398"/>
    </row>
    <row r="3" spans="1:27" x14ac:dyDescent="0.2">
      <c r="A3" s="3741" t="s">
        <v>190</v>
      </c>
      <c r="B3" s="3741"/>
      <c r="C3" s="3741"/>
      <c r="D3" s="3741"/>
      <c r="E3" s="3741"/>
      <c r="F3" s="3741"/>
      <c r="G3" s="3741"/>
      <c r="H3" s="3741"/>
      <c r="I3" s="3741"/>
      <c r="J3" s="3741"/>
      <c r="K3" s="3741"/>
      <c r="L3" s="3741"/>
      <c r="M3" s="3741"/>
      <c r="N3" s="3741"/>
      <c r="O3" s="3741"/>
      <c r="P3" s="3741"/>
      <c r="Q3" s="3741"/>
    </row>
    <row r="4" spans="1:27" x14ac:dyDescent="0.2">
      <c r="A4" s="4100" t="s">
        <v>586</v>
      </c>
      <c r="B4" s="4100"/>
      <c r="C4" s="4100"/>
      <c r="D4" s="4100"/>
      <c r="E4" s="4100"/>
      <c r="F4" s="4100"/>
      <c r="G4" s="4100"/>
      <c r="H4" s="4100"/>
      <c r="I4" s="4100"/>
      <c r="J4" s="4100"/>
      <c r="K4" s="4100"/>
      <c r="L4" s="4100"/>
      <c r="M4" s="4100"/>
      <c r="N4" s="4100"/>
      <c r="O4" s="4100"/>
    </row>
    <row r="5" spans="1:27" x14ac:dyDescent="0.2">
      <c r="A5" s="3586" t="s">
        <v>188</v>
      </c>
      <c r="B5" s="3586"/>
      <c r="C5" s="3586"/>
      <c r="D5" s="3586"/>
      <c r="E5" s="3586"/>
      <c r="F5" s="3586"/>
      <c r="G5" s="3586"/>
      <c r="H5" s="3586"/>
      <c r="I5" s="3586"/>
      <c r="J5" s="3586"/>
      <c r="K5" s="3586"/>
      <c r="L5" s="3586"/>
      <c r="M5" s="3586"/>
      <c r="N5" s="3586"/>
      <c r="O5" s="3586"/>
      <c r="P5" s="1397"/>
      <c r="Q5" s="1397"/>
    </row>
    <row r="6" spans="1:27" ht="10.5" customHeight="1" thickBot="1" x14ac:dyDescent="0.25">
      <c r="A6" s="1396"/>
      <c r="B6" s="1396"/>
      <c r="C6" s="1396"/>
      <c r="D6" s="1396"/>
      <c r="E6" s="1396"/>
      <c r="F6" s="1396"/>
      <c r="G6" s="1396"/>
      <c r="H6" s="1396"/>
      <c r="I6" s="1396"/>
      <c r="J6" s="1396"/>
      <c r="K6" s="1396"/>
      <c r="L6" s="1396"/>
      <c r="M6" s="1395"/>
      <c r="N6" s="3669" t="s">
        <v>30</v>
      </c>
      <c r="O6" s="3669"/>
    </row>
    <row r="7" spans="1:27" ht="31.5" customHeight="1" thickBot="1" x14ac:dyDescent="0.25">
      <c r="A7" s="4107" t="s">
        <v>187</v>
      </c>
      <c r="B7" s="4110" t="s">
        <v>186</v>
      </c>
      <c r="C7" s="4113" t="s">
        <v>182</v>
      </c>
      <c r="D7" s="3587" t="s">
        <v>184</v>
      </c>
      <c r="E7" s="4101" t="s">
        <v>185</v>
      </c>
      <c r="F7" s="4116" t="s">
        <v>183</v>
      </c>
      <c r="G7" s="3590" t="s">
        <v>182</v>
      </c>
      <c r="H7" s="4104" t="s">
        <v>181</v>
      </c>
      <c r="I7" s="4085" t="s">
        <v>180</v>
      </c>
      <c r="J7" s="4122" t="s">
        <v>179</v>
      </c>
      <c r="K7" s="4104" t="s">
        <v>178</v>
      </c>
      <c r="L7" s="4119" t="s">
        <v>177</v>
      </c>
      <c r="M7" s="4097" t="s">
        <v>176</v>
      </c>
      <c r="N7" s="4098"/>
      <c r="O7" s="4099"/>
    </row>
    <row r="8" spans="1:27" ht="12.75" customHeight="1" x14ac:dyDescent="0.2">
      <c r="A8" s="4108"/>
      <c r="B8" s="4111"/>
      <c r="C8" s="4114"/>
      <c r="D8" s="3588"/>
      <c r="E8" s="4102"/>
      <c r="F8" s="4117"/>
      <c r="G8" s="3591"/>
      <c r="H8" s="4105"/>
      <c r="I8" s="4086"/>
      <c r="J8" s="4123"/>
      <c r="K8" s="4105"/>
      <c r="L8" s="4120"/>
      <c r="M8" s="4093" t="s">
        <v>175</v>
      </c>
      <c r="N8" s="4095" t="s">
        <v>174</v>
      </c>
      <c r="O8" s="3635" t="s">
        <v>173</v>
      </c>
    </row>
    <row r="9" spans="1:27" ht="151.9" customHeight="1" thickBot="1" x14ac:dyDescent="0.25">
      <c r="A9" s="4109"/>
      <c r="B9" s="4112"/>
      <c r="C9" s="4115"/>
      <c r="D9" s="3589"/>
      <c r="E9" s="4103"/>
      <c r="F9" s="4118"/>
      <c r="G9" s="3592"/>
      <c r="H9" s="4106"/>
      <c r="I9" s="4087"/>
      <c r="J9" s="4123"/>
      <c r="K9" s="4106"/>
      <c r="L9" s="4121"/>
      <c r="M9" s="4094"/>
      <c r="N9" s="4096"/>
      <c r="O9" s="3636"/>
      <c r="AA9" s="443"/>
    </row>
    <row r="10" spans="1:27" ht="15.75" thickBot="1" x14ac:dyDescent="0.25">
      <c r="A10" s="1394" t="s">
        <v>37</v>
      </c>
      <c r="B10" s="1393"/>
      <c r="C10" s="1077" t="s">
        <v>585</v>
      </c>
      <c r="D10" s="1294"/>
      <c r="E10" s="1294"/>
      <c r="F10" s="1295"/>
      <c r="G10" s="1295"/>
      <c r="H10" s="1294"/>
      <c r="I10" s="1294"/>
      <c r="J10" s="729"/>
      <c r="K10" s="1294"/>
      <c r="L10" s="1294"/>
      <c r="M10" s="728"/>
      <c r="N10" s="728"/>
      <c r="O10" s="1293"/>
    </row>
    <row r="11" spans="1:27" ht="28.5" customHeight="1" thickBot="1" x14ac:dyDescent="0.25">
      <c r="A11" s="888"/>
      <c r="B11" s="887"/>
      <c r="C11" s="715"/>
      <c r="D11" s="715"/>
      <c r="E11" s="715"/>
      <c r="F11" s="886"/>
      <c r="G11" s="886"/>
      <c r="H11" s="715"/>
      <c r="I11" s="715"/>
      <c r="J11" s="715"/>
      <c r="K11" s="715"/>
      <c r="L11" s="715"/>
      <c r="M11" s="1392" t="s">
        <v>584</v>
      </c>
      <c r="N11" s="711" t="s">
        <v>50</v>
      </c>
      <c r="O11" s="710">
        <v>2</v>
      </c>
    </row>
    <row r="12" spans="1:27" ht="15" thickBot="1" x14ac:dyDescent="0.25">
      <c r="A12" s="881" t="s">
        <v>37</v>
      </c>
      <c r="B12" s="1020" t="s">
        <v>37</v>
      </c>
      <c r="C12" s="883" t="s">
        <v>583</v>
      </c>
      <c r="D12" s="882"/>
      <c r="E12" s="719"/>
      <c r="F12" s="882"/>
      <c r="G12" s="882"/>
      <c r="H12" s="882"/>
      <c r="I12" s="882"/>
      <c r="J12" s="882"/>
      <c r="K12" s="882"/>
      <c r="L12" s="719"/>
      <c r="M12" s="882"/>
      <c r="N12" s="882"/>
      <c r="O12" s="718"/>
    </row>
    <row r="13" spans="1:27" ht="45.75" thickBot="1" x14ac:dyDescent="0.25">
      <c r="A13" s="881"/>
      <c r="B13" s="417"/>
      <c r="C13" s="716"/>
      <c r="D13" s="714"/>
      <c r="E13" s="714"/>
      <c r="F13" s="714"/>
      <c r="G13" s="714"/>
      <c r="H13" s="714"/>
      <c r="I13" s="714"/>
      <c r="J13" s="715"/>
      <c r="K13" s="714"/>
      <c r="L13" s="713"/>
      <c r="M13" s="712" t="s">
        <v>582</v>
      </c>
      <c r="N13" s="711" t="s">
        <v>50</v>
      </c>
      <c r="O13" s="710">
        <v>1</v>
      </c>
    </row>
    <row r="14" spans="1:27" ht="19.5" customHeight="1" x14ac:dyDescent="0.2">
      <c r="A14" s="555" t="s">
        <v>37</v>
      </c>
      <c r="B14" s="3870" t="s">
        <v>37</v>
      </c>
      <c r="C14" s="846" t="s">
        <v>37</v>
      </c>
      <c r="D14" s="1151"/>
      <c r="E14" s="1151"/>
      <c r="F14" s="3910" t="s">
        <v>581</v>
      </c>
      <c r="G14" s="3784" t="s">
        <v>163</v>
      </c>
      <c r="H14" s="3787" t="s">
        <v>44</v>
      </c>
      <c r="I14" s="3795" t="s">
        <v>43</v>
      </c>
      <c r="J14" s="863" t="s">
        <v>42</v>
      </c>
      <c r="K14" s="479" t="s">
        <v>124</v>
      </c>
      <c r="L14" s="1015">
        <f>L22+L29+L35+L42+L50+L58</f>
        <v>1359.2</v>
      </c>
      <c r="M14" s="1391" t="s">
        <v>223</v>
      </c>
      <c r="N14" s="477" t="s">
        <v>50</v>
      </c>
      <c r="O14" s="697">
        <v>1</v>
      </c>
    </row>
    <row r="15" spans="1:27" ht="15.75" customHeight="1" x14ac:dyDescent="0.2">
      <c r="A15" s="538"/>
      <c r="B15" s="3871"/>
      <c r="C15" s="846"/>
      <c r="D15" s="1151"/>
      <c r="E15" s="1151"/>
      <c r="F15" s="3910"/>
      <c r="G15" s="3784"/>
      <c r="H15" s="3787"/>
      <c r="I15" s="3795"/>
      <c r="J15" s="845"/>
      <c r="K15" s="479" t="s">
        <v>217</v>
      </c>
      <c r="L15" s="945">
        <f>L23+L30+L36+L43+L51+L59</f>
        <v>0</v>
      </c>
      <c r="M15" s="844"/>
      <c r="N15" s="658"/>
      <c r="O15" s="683"/>
    </row>
    <row r="16" spans="1:27" ht="24" customHeight="1" x14ac:dyDescent="0.2">
      <c r="A16" s="538"/>
      <c r="B16" s="3871"/>
      <c r="C16" s="846"/>
      <c r="D16" s="1151"/>
      <c r="E16" s="1151"/>
      <c r="F16" s="3774"/>
      <c r="G16" s="3784"/>
      <c r="H16" s="3787"/>
      <c r="I16" s="3795"/>
      <c r="J16" s="470"/>
      <c r="K16" s="474" t="s">
        <v>141</v>
      </c>
      <c r="L16" s="945">
        <f>L24+L37+L44+L52+L60</f>
        <v>2003.5</v>
      </c>
      <c r="M16" s="4088" t="s">
        <v>580</v>
      </c>
      <c r="N16" s="684" t="s">
        <v>419</v>
      </c>
      <c r="O16" s="683">
        <v>1</v>
      </c>
    </row>
    <row r="17" spans="1:29" ht="22.5" customHeight="1" x14ac:dyDescent="0.2">
      <c r="A17" s="538"/>
      <c r="B17" s="3871"/>
      <c r="C17" s="846"/>
      <c r="D17" s="1151"/>
      <c r="E17" s="1151"/>
      <c r="F17" s="3774"/>
      <c r="G17" s="3784"/>
      <c r="H17" s="3787"/>
      <c r="I17" s="3795"/>
      <c r="J17" s="470"/>
      <c r="K17" s="474" t="s">
        <v>216</v>
      </c>
      <c r="L17" s="945">
        <f>L25+L38+L45+L53+L61</f>
        <v>0</v>
      </c>
      <c r="M17" s="4089"/>
      <c r="N17" s="684"/>
      <c r="O17" s="683"/>
    </row>
    <row r="18" spans="1:29" ht="21.75" customHeight="1" x14ac:dyDescent="0.2">
      <c r="A18" s="538"/>
      <c r="B18" s="3871"/>
      <c r="C18" s="846"/>
      <c r="D18" s="1151"/>
      <c r="E18" s="1151"/>
      <c r="F18" s="3774"/>
      <c r="G18" s="3784"/>
      <c r="H18" s="3787"/>
      <c r="I18" s="3795"/>
      <c r="J18" s="470"/>
      <c r="K18" s="474" t="s">
        <v>161</v>
      </c>
      <c r="L18" s="945">
        <f>L26+L39+L46+L54+L62</f>
        <v>300</v>
      </c>
      <c r="M18" s="659"/>
      <c r="N18" s="684"/>
      <c r="O18" s="683"/>
    </row>
    <row r="19" spans="1:29" ht="21.75" customHeight="1" x14ac:dyDescent="0.2">
      <c r="A19" s="538"/>
      <c r="B19" s="3871"/>
      <c r="C19" s="846"/>
      <c r="D19" s="1151"/>
      <c r="E19" s="1151"/>
      <c r="F19" s="3774"/>
      <c r="G19" s="3784"/>
      <c r="H19" s="3787"/>
      <c r="I19" s="3795"/>
      <c r="J19" s="470"/>
      <c r="K19" s="944" t="s">
        <v>140</v>
      </c>
      <c r="L19" s="945">
        <f>L47+L55+L63</f>
        <v>0</v>
      </c>
      <c r="M19" s="631"/>
      <c r="N19" s="630"/>
      <c r="O19" s="695"/>
    </row>
    <row r="20" spans="1:29" ht="15.75" thickBot="1" x14ac:dyDescent="0.25">
      <c r="A20" s="538"/>
      <c r="B20" s="3871"/>
      <c r="C20" s="846"/>
      <c r="D20" s="1151"/>
      <c r="E20" s="1151"/>
      <c r="F20" s="3774"/>
      <c r="G20" s="3784"/>
      <c r="H20" s="3787"/>
      <c r="I20" s="3795"/>
      <c r="J20" s="470"/>
      <c r="K20" s="944" t="s">
        <v>215</v>
      </c>
      <c r="L20" s="945">
        <f>L27+L48+L56+L64</f>
        <v>2128</v>
      </c>
      <c r="M20" s="631"/>
      <c r="N20" s="630"/>
      <c r="O20" s="695"/>
    </row>
    <row r="21" spans="1:29" ht="15.75" thickBot="1" x14ac:dyDescent="0.25">
      <c r="A21" s="428"/>
      <c r="B21" s="3872"/>
      <c r="C21" s="466"/>
      <c r="D21" s="465"/>
      <c r="E21" s="472"/>
      <c r="F21" s="3778"/>
      <c r="G21" s="3785"/>
      <c r="H21" s="3826"/>
      <c r="I21" s="3796"/>
      <c r="J21" s="676"/>
      <c r="K21" s="501" t="s">
        <v>33</v>
      </c>
      <c r="L21" s="874">
        <f>SUM(L14:L20)</f>
        <v>5790.7</v>
      </c>
      <c r="M21" s="626"/>
      <c r="N21" s="577"/>
      <c r="O21" s="660"/>
    </row>
    <row r="22" spans="1:29" ht="15" hidden="1" customHeight="1" x14ac:dyDescent="0.2">
      <c r="A22" s="457" t="s">
        <v>37</v>
      </c>
      <c r="B22" s="456" t="s">
        <v>37</v>
      </c>
      <c r="C22" s="1189" t="s">
        <v>37</v>
      </c>
      <c r="D22" s="526" t="s">
        <v>37</v>
      </c>
      <c r="E22" s="3869"/>
      <c r="F22" s="3866" t="s">
        <v>579</v>
      </c>
      <c r="G22" s="3783" t="s">
        <v>163</v>
      </c>
      <c r="H22" s="4090" t="s">
        <v>578</v>
      </c>
      <c r="I22" s="3794"/>
      <c r="J22" s="3847" t="s">
        <v>577</v>
      </c>
      <c r="K22" s="597" t="s">
        <v>124</v>
      </c>
      <c r="L22" s="450"/>
      <c r="M22" s="478" t="s">
        <v>226</v>
      </c>
      <c r="N22" s="477" t="s">
        <v>50</v>
      </c>
      <c r="O22" s="697">
        <v>1</v>
      </c>
      <c r="AA22" s="443"/>
      <c r="AB22" s="443"/>
      <c r="AC22" s="443"/>
    </row>
    <row r="23" spans="1:29" ht="15" hidden="1" customHeight="1" x14ac:dyDescent="0.2">
      <c r="A23" s="440"/>
      <c r="B23" s="439"/>
      <c r="C23" s="839"/>
      <c r="D23" s="512"/>
      <c r="E23" s="3781"/>
      <c r="F23" s="3867"/>
      <c r="G23" s="3784"/>
      <c r="H23" s="4091"/>
      <c r="I23" s="3795"/>
      <c r="J23" s="3848"/>
      <c r="K23" s="699" t="s">
        <v>242</v>
      </c>
      <c r="L23" s="617">
        <v>0</v>
      </c>
      <c r="M23" s="659"/>
      <c r="N23" s="658"/>
      <c r="O23" s="683"/>
      <c r="AA23" s="443"/>
      <c r="AB23" s="443"/>
      <c r="AC23" s="443"/>
    </row>
    <row r="24" spans="1:29" ht="15.75" hidden="1" thickBot="1" x14ac:dyDescent="0.3">
      <c r="A24" s="440"/>
      <c r="B24" s="439"/>
      <c r="C24" s="839"/>
      <c r="D24" s="512"/>
      <c r="E24" s="3781"/>
      <c r="F24" s="3867"/>
      <c r="G24" s="3784"/>
      <c r="H24" s="4091"/>
      <c r="I24" s="3795"/>
      <c r="J24" s="3848"/>
      <c r="K24" s="595" t="s">
        <v>141</v>
      </c>
      <c r="L24" s="444">
        <v>0</v>
      </c>
      <c r="M24" s="657" t="s">
        <v>576</v>
      </c>
      <c r="N24" s="656" t="s">
        <v>50</v>
      </c>
      <c r="O24" s="683">
        <v>1</v>
      </c>
      <c r="P24" s="694" t="s">
        <v>575</v>
      </c>
      <c r="Q24" s="362">
        <v>12</v>
      </c>
      <c r="AA24" s="996"/>
      <c r="AB24" s="489"/>
    </row>
    <row r="25" spans="1:29" ht="12.75" hidden="1" customHeight="1" x14ac:dyDescent="0.2">
      <c r="A25" s="440"/>
      <c r="B25" s="439"/>
      <c r="C25" s="839"/>
      <c r="D25" s="512"/>
      <c r="E25" s="3781"/>
      <c r="F25" s="3867"/>
      <c r="G25" s="3784"/>
      <c r="H25" s="4091"/>
      <c r="I25" s="3795"/>
      <c r="J25" s="470"/>
      <c r="K25" s="595" t="s">
        <v>216</v>
      </c>
      <c r="L25" s="644"/>
      <c r="M25" s="1390" t="s">
        <v>574</v>
      </c>
      <c r="N25" s="684"/>
      <c r="O25" s="683"/>
    </row>
    <row r="26" spans="1:29" ht="15.75" hidden="1" thickBot="1" x14ac:dyDescent="0.25">
      <c r="A26" s="440"/>
      <c r="B26" s="439"/>
      <c r="C26" s="839"/>
      <c r="D26" s="512"/>
      <c r="E26" s="3781"/>
      <c r="F26" s="3867"/>
      <c r="G26" s="3784"/>
      <c r="H26" s="4091"/>
      <c r="I26" s="3795"/>
      <c r="J26" s="845"/>
      <c r="K26" s="595" t="s">
        <v>161</v>
      </c>
      <c r="L26" s="444"/>
      <c r="M26" s="659"/>
      <c r="N26" s="684"/>
      <c r="O26" s="683"/>
    </row>
    <row r="27" spans="1:29" ht="15.75" hidden="1" thickBot="1" x14ac:dyDescent="0.25">
      <c r="A27" s="440"/>
      <c r="B27" s="439"/>
      <c r="C27" s="839"/>
      <c r="D27" s="512"/>
      <c r="E27" s="3781"/>
      <c r="F27" s="3867"/>
      <c r="G27" s="3784"/>
      <c r="H27" s="4091"/>
      <c r="I27" s="3795"/>
      <c r="J27" s="470"/>
      <c r="K27" s="625" t="s">
        <v>573</v>
      </c>
      <c r="L27" s="681">
        <v>0</v>
      </c>
      <c r="M27" s="940"/>
      <c r="N27" s="679"/>
      <c r="O27" s="678"/>
    </row>
    <row r="28" spans="1:29" ht="15.75" hidden="1" thickBot="1" x14ac:dyDescent="0.25">
      <c r="A28" s="428"/>
      <c r="B28" s="427"/>
      <c r="C28" s="834"/>
      <c r="D28" s="531"/>
      <c r="E28" s="3782"/>
      <c r="F28" s="3868"/>
      <c r="G28" s="3785"/>
      <c r="H28" s="4092"/>
      <c r="I28" s="3796"/>
      <c r="J28" s="676"/>
      <c r="K28" s="501" t="s">
        <v>33</v>
      </c>
      <c r="L28" s="579">
        <f>SUM(L22:L27)</f>
        <v>0</v>
      </c>
      <c r="M28" s="626"/>
      <c r="N28" s="577"/>
      <c r="O28" s="660"/>
    </row>
    <row r="29" spans="1:29" ht="15" hidden="1" customHeight="1" x14ac:dyDescent="0.2">
      <c r="A29" s="457" t="s">
        <v>37</v>
      </c>
      <c r="B29" s="456" t="s">
        <v>37</v>
      </c>
      <c r="C29" s="1189" t="s">
        <v>37</v>
      </c>
      <c r="D29" s="526" t="s">
        <v>39</v>
      </c>
      <c r="E29" s="3869"/>
      <c r="F29" s="3866" t="s">
        <v>572</v>
      </c>
      <c r="G29" s="3783" t="s">
        <v>163</v>
      </c>
      <c r="H29" s="3786" t="s">
        <v>44</v>
      </c>
      <c r="I29" s="4076" t="s">
        <v>571</v>
      </c>
      <c r="J29" s="3847" t="s">
        <v>52</v>
      </c>
      <c r="K29" s="597" t="s">
        <v>124</v>
      </c>
      <c r="L29" s="647"/>
      <c r="M29" s="701"/>
      <c r="N29" s="831"/>
      <c r="O29" s="697"/>
      <c r="Y29" s="489"/>
    </row>
    <row r="30" spans="1:29" ht="15.75" hidden="1" thickBot="1" x14ac:dyDescent="0.3">
      <c r="A30" s="440"/>
      <c r="B30" s="439"/>
      <c r="C30" s="839"/>
      <c r="D30" s="512"/>
      <c r="E30" s="3781"/>
      <c r="F30" s="3867"/>
      <c r="G30" s="3784"/>
      <c r="H30" s="3787"/>
      <c r="I30" s="4077"/>
      <c r="J30" s="3848"/>
      <c r="K30" s="595" t="s">
        <v>141</v>
      </c>
      <c r="L30" s="444">
        <v>0</v>
      </c>
      <c r="M30" s="851"/>
      <c r="N30" s="850"/>
      <c r="O30" s="683"/>
      <c r="Y30" s="489"/>
      <c r="AA30" s="489"/>
      <c r="AB30" s="489"/>
    </row>
    <row r="31" spans="1:29" ht="15.75" hidden="1" thickBot="1" x14ac:dyDescent="0.25">
      <c r="A31" s="440"/>
      <c r="B31" s="439"/>
      <c r="C31" s="839"/>
      <c r="D31" s="512"/>
      <c r="E31" s="3781"/>
      <c r="F31" s="3867"/>
      <c r="G31" s="3784"/>
      <c r="H31" s="3787"/>
      <c r="I31" s="4077"/>
      <c r="J31" s="470"/>
      <c r="K31" s="595" t="s">
        <v>216</v>
      </c>
      <c r="L31" s="644"/>
      <c r="M31" s="659" t="s">
        <v>570</v>
      </c>
      <c r="N31" s="684" t="s">
        <v>50</v>
      </c>
      <c r="O31" s="683">
        <v>1</v>
      </c>
    </row>
    <row r="32" spans="1:29" ht="15.75" hidden="1" thickBot="1" x14ac:dyDescent="0.25">
      <c r="A32" s="440"/>
      <c r="B32" s="439"/>
      <c r="C32" s="839"/>
      <c r="D32" s="512"/>
      <c r="E32" s="3781"/>
      <c r="F32" s="3867"/>
      <c r="G32" s="3784"/>
      <c r="H32" s="3787"/>
      <c r="I32" s="4077"/>
      <c r="J32" s="470"/>
      <c r="K32" s="595" t="s">
        <v>161</v>
      </c>
      <c r="L32" s="644"/>
      <c r="M32" s="659"/>
      <c r="N32" s="684"/>
      <c r="O32" s="683"/>
    </row>
    <row r="33" spans="1:30" ht="15.75" hidden="1" thickBot="1" x14ac:dyDescent="0.25">
      <c r="A33" s="440"/>
      <c r="B33" s="439"/>
      <c r="C33" s="839"/>
      <c r="D33" s="512"/>
      <c r="E33" s="3781"/>
      <c r="F33" s="3867"/>
      <c r="G33" s="3784"/>
      <c r="H33" s="3787"/>
      <c r="I33" s="4077"/>
      <c r="J33" s="645" t="s">
        <v>409</v>
      </c>
      <c r="K33" s="625" t="s">
        <v>140</v>
      </c>
      <c r="L33" s="837"/>
      <c r="M33" s="680"/>
      <c r="N33" s="679"/>
      <c r="O33" s="678"/>
    </row>
    <row r="34" spans="1:30" ht="15.75" hidden="1" thickBot="1" x14ac:dyDescent="0.25">
      <c r="A34" s="428"/>
      <c r="B34" s="427"/>
      <c r="C34" s="834"/>
      <c r="D34" s="531"/>
      <c r="E34" s="3782"/>
      <c r="F34" s="3868"/>
      <c r="G34" s="3785"/>
      <c r="H34" s="3826"/>
      <c r="I34" s="4078"/>
      <c r="J34" s="676"/>
      <c r="K34" s="501" t="s">
        <v>33</v>
      </c>
      <c r="L34" s="579">
        <f>SUM(L29:L33)</f>
        <v>0</v>
      </c>
      <c r="M34" s="626"/>
      <c r="N34" s="577"/>
      <c r="O34" s="660"/>
    </row>
    <row r="35" spans="1:30" ht="15" hidden="1" customHeight="1" x14ac:dyDescent="0.2">
      <c r="A35" s="457" t="s">
        <v>37</v>
      </c>
      <c r="B35" s="456" t="s">
        <v>37</v>
      </c>
      <c r="C35" s="1189" t="s">
        <v>37</v>
      </c>
      <c r="D35" s="526" t="s">
        <v>109</v>
      </c>
      <c r="E35" s="3869"/>
      <c r="F35" s="3866" t="s">
        <v>569</v>
      </c>
      <c r="G35" s="3783" t="s">
        <v>163</v>
      </c>
      <c r="H35" s="3786" t="s">
        <v>44</v>
      </c>
      <c r="I35" s="3794" t="s">
        <v>53</v>
      </c>
      <c r="J35" s="3847" t="s">
        <v>338</v>
      </c>
      <c r="K35" s="597" t="s">
        <v>124</v>
      </c>
      <c r="L35" s="450">
        <v>0</v>
      </c>
      <c r="M35" s="478" t="s">
        <v>566</v>
      </c>
      <c r="N35" s="477" t="s">
        <v>50</v>
      </c>
      <c r="O35" s="1389">
        <v>0</v>
      </c>
      <c r="Y35" s="375"/>
    </row>
    <row r="36" spans="1:30" ht="15" hidden="1" customHeight="1" x14ac:dyDescent="0.2">
      <c r="A36" s="440"/>
      <c r="B36" s="439"/>
      <c r="C36" s="839"/>
      <c r="D36" s="512"/>
      <c r="E36" s="3781"/>
      <c r="F36" s="3867"/>
      <c r="G36" s="3784"/>
      <c r="H36" s="3787"/>
      <c r="I36" s="3795"/>
      <c r="J36" s="3848"/>
      <c r="K36" s="699" t="s">
        <v>242</v>
      </c>
      <c r="L36" s="444"/>
      <c r="M36" s="659"/>
      <c r="N36" s="658"/>
      <c r="O36" s="1388"/>
      <c r="Y36" s="375"/>
    </row>
    <row r="37" spans="1:30" ht="15.75" hidden="1" thickBot="1" x14ac:dyDescent="0.3">
      <c r="A37" s="440"/>
      <c r="B37" s="439"/>
      <c r="C37" s="839"/>
      <c r="D37" s="512"/>
      <c r="E37" s="3781"/>
      <c r="F37" s="3867"/>
      <c r="G37" s="3784"/>
      <c r="H37" s="3787"/>
      <c r="I37" s="3795"/>
      <c r="J37" s="3848"/>
      <c r="K37" s="595" t="s">
        <v>141</v>
      </c>
      <c r="L37" s="444">
        <v>0</v>
      </c>
      <c r="M37" s="657" t="s">
        <v>568</v>
      </c>
      <c r="N37" s="638" t="s">
        <v>50</v>
      </c>
      <c r="O37" s="1387">
        <v>0</v>
      </c>
      <c r="Y37" s="375"/>
    </row>
    <row r="38" spans="1:30" ht="15.75" hidden="1" thickBot="1" x14ac:dyDescent="0.3">
      <c r="A38" s="440"/>
      <c r="B38" s="439"/>
      <c r="C38" s="839"/>
      <c r="D38" s="512"/>
      <c r="E38" s="3781"/>
      <c r="F38" s="3867"/>
      <c r="G38" s="3784"/>
      <c r="H38" s="3787"/>
      <c r="I38" s="3795"/>
      <c r="J38" s="470"/>
      <c r="K38" s="595" t="s">
        <v>216</v>
      </c>
      <c r="L38" s="444"/>
      <c r="M38" s="1386"/>
      <c r="N38" s="1385"/>
      <c r="O38" s="1384"/>
      <c r="Y38" s="375"/>
      <c r="AA38" s="443"/>
    </row>
    <row r="39" spans="1:30" ht="15.75" hidden="1" thickBot="1" x14ac:dyDescent="0.25">
      <c r="A39" s="440"/>
      <c r="B39" s="439"/>
      <c r="C39" s="839"/>
      <c r="D39" s="512"/>
      <c r="E39" s="3781"/>
      <c r="F39" s="3867"/>
      <c r="G39" s="3784"/>
      <c r="H39" s="3787"/>
      <c r="I39" s="3795"/>
      <c r="J39" s="645"/>
      <c r="K39" s="595" t="s">
        <v>161</v>
      </c>
      <c r="L39" s="444">
        <v>0</v>
      </c>
      <c r="M39" s="1147"/>
      <c r="N39" s="1383"/>
      <c r="O39" s="1382"/>
      <c r="Y39" s="375"/>
    </row>
    <row r="40" spans="1:30" ht="15.75" hidden="1" thickBot="1" x14ac:dyDescent="0.25">
      <c r="A40" s="440"/>
      <c r="B40" s="439"/>
      <c r="C40" s="839"/>
      <c r="D40" s="512"/>
      <c r="E40" s="3781"/>
      <c r="F40" s="3867"/>
      <c r="G40" s="3784"/>
      <c r="H40" s="3787"/>
      <c r="I40" s="3795"/>
      <c r="J40" s="470"/>
      <c r="K40" s="625" t="s">
        <v>140</v>
      </c>
      <c r="L40" s="837"/>
      <c r="M40" s="680"/>
      <c r="N40" s="679"/>
      <c r="O40" s="678"/>
    </row>
    <row r="41" spans="1:30" ht="13.9" hidden="1" customHeight="1" thickBot="1" x14ac:dyDescent="0.25">
      <c r="A41" s="428"/>
      <c r="B41" s="427"/>
      <c r="C41" s="834"/>
      <c r="D41" s="531"/>
      <c r="E41" s="3782"/>
      <c r="F41" s="3868"/>
      <c r="G41" s="3785"/>
      <c r="H41" s="3826"/>
      <c r="I41" s="3796"/>
      <c r="J41" s="676"/>
      <c r="K41" s="501" t="s">
        <v>33</v>
      </c>
      <c r="L41" s="579">
        <f>SUM(L35:L40)</f>
        <v>0</v>
      </c>
      <c r="M41" s="626"/>
      <c r="N41" s="577"/>
      <c r="O41" s="627"/>
    </row>
    <row r="42" spans="1:30" ht="15" customHeight="1" x14ac:dyDescent="0.2">
      <c r="A42" s="457" t="s">
        <v>37</v>
      </c>
      <c r="B42" s="456" t="s">
        <v>37</v>
      </c>
      <c r="C42" s="1189" t="s">
        <v>37</v>
      </c>
      <c r="D42" s="526" t="s">
        <v>107</v>
      </c>
      <c r="E42" s="3869"/>
      <c r="F42" s="3766" t="s">
        <v>567</v>
      </c>
      <c r="G42" s="3783" t="s">
        <v>163</v>
      </c>
      <c r="H42" s="3786" t="s">
        <v>44</v>
      </c>
      <c r="I42" s="3794" t="s">
        <v>43</v>
      </c>
      <c r="J42" s="543" t="s">
        <v>42</v>
      </c>
      <c r="K42" s="597" t="s">
        <v>124</v>
      </c>
      <c r="L42" s="550">
        <v>1359.2</v>
      </c>
      <c r="M42" s="478" t="s">
        <v>566</v>
      </c>
      <c r="N42" s="477" t="s">
        <v>50</v>
      </c>
      <c r="O42" s="646"/>
      <c r="AB42" s="489"/>
    </row>
    <row r="43" spans="1:30" ht="15" customHeight="1" x14ac:dyDescent="0.2">
      <c r="A43" s="440"/>
      <c r="B43" s="439"/>
      <c r="C43" s="839"/>
      <c r="D43" s="512"/>
      <c r="E43" s="3781"/>
      <c r="F43" s="3767"/>
      <c r="G43" s="3784"/>
      <c r="H43" s="3787"/>
      <c r="I43" s="3795"/>
      <c r="J43" s="543" t="s">
        <v>562</v>
      </c>
      <c r="K43" s="519" t="s">
        <v>217</v>
      </c>
      <c r="L43" s="644"/>
      <c r="M43" s="659"/>
      <c r="N43" s="658"/>
      <c r="O43" s="641"/>
    </row>
    <row r="44" spans="1:30" ht="15" x14ac:dyDescent="0.25">
      <c r="A44" s="440"/>
      <c r="B44" s="439"/>
      <c r="C44" s="839"/>
      <c r="D44" s="512"/>
      <c r="E44" s="3781"/>
      <c r="F44" s="3767"/>
      <c r="G44" s="3784"/>
      <c r="H44" s="3787"/>
      <c r="I44" s="3795"/>
      <c r="J44" s="645"/>
      <c r="K44" s="595" t="s">
        <v>141</v>
      </c>
      <c r="L44" s="1012">
        <v>1734.2</v>
      </c>
      <c r="M44" s="657"/>
      <c r="N44" s="656"/>
      <c r="O44" s="683"/>
      <c r="AA44" s="443"/>
    </row>
    <row r="45" spans="1:30" ht="15" x14ac:dyDescent="0.25">
      <c r="A45" s="440"/>
      <c r="B45" s="439"/>
      <c r="C45" s="839"/>
      <c r="D45" s="512"/>
      <c r="E45" s="3781"/>
      <c r="F45" s="3767"/>
      <c r="G45" s="3784"/>
      <c r="H45" s="3787"/>
      <c r="I45" s="3795"/>
      <c r="J45" s="470"/>
      <c r="K45" s="595" t="s">
        <v>216</v>
      </c>
      <c r="L45" s="644"/>
      <c r="M45" s="657"/>
      <c r="N45" s="684"/>
      <c r="O45" s="637"/>
      <c r="AA45" s="443"/>
    </row>
    <row r="46" spans="1:30" ht="15" x14ac:dyDescent="0.2">
      <c r="A46" s="440"/>
      <c r="B46" s="439"/>
      <c r="C46" s="839"/>
      <c r="D46" s="512"/>
      <c r="E46" s="3781"/>
      <c r="F46" s="3767"/>
      <c r="G46" s="3784"/>
      <c r="H46" s="3787"/>
      <c r="I46" s="3795"/>
      <c r="J46" s="470"/>
      <c r="K46" s="595" t="s">
        <v>161</v>
      </c>
      <c r="L46" s="644">
        <v>300</v>
      </c>
      <c r="M46" s="659"/>
      <c r="N46" s="684"/>
      <c r="O46" s="637"/>
      <c r="AA46" s="443"/>
    </row>
    <row r="47" spans="1:30" ht="15" x14ac:dyDescent="0.2">
      <c r="A47" s="440"/>
      <c r="B47" s="439"/>
      <c r="C47" s="839"/>
      <c r="D47" s="512"/>
      <c r="E47" s="3781"/>
      <c r="F47" s="3767"/>
      <c r="G47" s="3784"/>
      <c r="H47" s="3787"/>
      <c r="I47" s="3795"/>
      <c r="J47" s="470"/>
      <c r="K47" s="595" t="s">
        <v>140</v>
      </c>
      <c r="L47" s="517"/>
      <c r="M47" s="680"/>
      <c r="N47" s="679"/>
      <c r="O47" s="678"/>
      <c r="AA47" s="443"/>
    </row>
    <row r="48" spans="1:30" ht="15.75" thickBot="1" x14ac:dyDescent="0.25">
      <c r="A48" s="440"/>
      <c r="B48" s="439"/>
      <c r="C48" s="839"/>
      <c r="D48" s="512"/>
      <c r="E48" s="3781"/>
      <c r="F48" s="3767"/>
      <c r="G48" s="3784"/>
      <c r="H48" s="3787"/>
      <c r="I48" s="3795"/>
      <c r="J48" s="605"/>
      <c r="K48" s="610" t="s">
        <v>215</v>
      </c>
      <c r="L48" s="654">
        <v>2128</v>
      </c>
      <c r="M48" s="1381"/>
      <c r="N48" s="630"/>
      <c r="O48" s="695"/>
      <c r="AA48" s="443"/>
      <c r="AD48" s="375"/>
    </row>
    <row r="49" spans="1:27" ht="14.25" customHeight="1" thickBot="1" x14ac:dyDescent="0.25">
      <c r="A49" s="428"/>
      <c r="B49" s="427"/>
      <c r="C49" s="834"/>
      <c r="D49" s="531"/>
      <c r="E49" s="3782"/>
      <c r="F49" s="3768"/>
      <c r="G49" s="3785"/>
      <c r="H49" s="3826"/>
      <c r="I49" s="3796"/>
      <c r="J49" s="676"/>
      <c r="K49" s="501" t="s">
        <v>33</v>
      </c>
      <c r="L49" s="579">
        <f>SUM(L42:L48)</f>
        <v>5521.4</v>
      </c>
      <c r="M49" s="499"/>
      <c r="N49" s="661"/>
      <c r="O49" s="627"/>
    </row>
    <row r="50" spans="1:27" ht="14.25" customHeight="1" x14ac:dyDescent="0.2">
      <c r="A50" s="457" t="s">
        <v>37</v>
      </c>
      <c r="B50" s="456" t="s">
        <v>37</v>
      </c>
      <c r="C50" s="1189" t="s">
        <v>37</v>
      </c>
      <c r="D50" s="526" t="s">
        <v>102</v>
      </c>
      <c r="E50" s="1302" t="s">
        <v>222</v>
      </c>
      <c r="F50" s="3866" t="s">
        <v>565</v>
      </c>
      <c r="G50" s="3783" t="s">
        <v>163</v>
      </c>
      <c r="H50" s="3786" t="s">
        <v>44</v>
      </c>
      <c r="I50" s="453"/>
      <c r="J50" s="3876" t="s">
        <v>564</v>
      </c>
      <c r="K50" s="597" t="s">
        <v>124</v>
      </c>
      <c r="L50" s="622"/>
      <c r="M50" s="480" t="s">
        <v>226</v>
      </c>
      <c r="N50" s="1167" t="s">
        <v>50</v>
      </c>
      <c r="O50" s="822"/>
      <c r="AA50" s="443"/>
    </row>
    <row r="51" spans="1:27" ht="14.25" customHeight="1" x14ac:dyDescent="0.2">
      <c r="A51" s="440"/>
      <c r="B51" s="439"/>
      <c r="C51" s="1151"/>
      <c r="D51" s="536"/>
      <c r="E51" s="666"/>
      <c r="F51" s="3867"/>
      <c r="G51" s="3784"/>
      <c r="H51" s="3787"/>
      <c r="I51" s="434"/>
      <c r="J51" s="3877"/>
      <c r="K51" s="519" t="s">
        <v>217</v>
      </c>
      <c r="L51" s="441">
        <v>0</v>
      </c>
      <c r="M51" s="613"/>
      <c r="N51" s="612"/>
      <c r="O51" s="590"/>
      <c r="AA51" s="375"/>
    </row>
    <row r="52" spans="1:27" ht="14.25" customHeight="1" x14ac:dyDescent="0.2">
      <c r="A52" s="440"/>
      <c r="B52" s="439"/>
      <c r="C52" s="1151"/>
      <c r="D52" s="536"/>
      <c r="E52" s="666"/>
      <c r="F52" s="3867"/>
      <c r="G52" s="3784"/>
      <c r="H52" s="3787"/>
      <c r="I52" s="434"/>
      <c r="J52" s="3877"/>
      <c r="K52" s="595" t="s">
        <v>141</v>
      </c>
      <c r="L52" s="441">
        <v>241.5</v>
      </c>
      <c r="M52" s="613"/>
      <c r="N52" s="612"/>
      <c r="O52" s="590"/>
      <c r="AA52" s="443"/>
    </row>
    <row r="53" spans="1:27" ht="14.25" customHeight="1" x14ac:dyDescent="0.2">
      <c r="A53" s="440"/>
      <c r="B53" s="439"/>
      <c r="C53" s="1151"/>
      <c r="D53" s="536"/>
      <c r="E53" s="666"/>
      <c r="F53" s="3867"/>
      <c r="G53" s="3784"/>
      <c r="H53" s="3787"/>
      <c r="I53" s="434"/>
      <c r="J53" s="3877"/>
      <c r="K53" s="595" t="s">
        <v>216</v>
      </c>
      <c r="L53" s="441"/>
      <c r="M53" s="613"/>
      <c r="N53" s="612"/>
      <c r="O53" s="590"/>
    </row>
    <row r="54" spans="1:27" ht="14.25" customHeight="1" x14ac:dyDescent="0.2">
      <c r="A54" s="440"/>
      <c r="B54" s="439"/>
      <c r="C54" s="1151"/>
      <c r="D54" s="536"/>
      <c r="E54" s="666"/>
      <c r="F54" s="3867"/>
      <c r="G54" s="3784"/>
      <c r="H54" s="3787"/>
      <c r="I54" s="434"/>
      <c r="J54" s="3877"/>
      <c r="K54" s="594" t="s">
        <v>161</v>
      </c>
      <c r="L54" s="441"/>
      <c r="M54" s="613"/>
      <c r="N54" s="612"/>
      <c r="O54" s="590"/>
    </row>
    <row r="55" spans="1:27" ht="14.25" customHeight="1" x14ac:dyDescent="0.2">
      <c r="A55" s="440"/>
      <c r="B55" s="439"/>
      <c r="C55" s="1151"/>
      <c r="D55" s="536"/>
      <c r="E55" s="666"/>
      <c r="F55" s="3867"/>
      <c r="G55" s="3784"/>
      <c r="H55" s="3787"/>
      <c r="I55" s="434"/>
      <c r="J55" s="3877"/>
      <c r="K55" s="594" t="s">
        <v>140</v>
      </c>
      <c r="L55" s="593"/>
      <c r="M55" s="613"/>
      <c r="N55" s="612"/>
      <c r="O55" s="590"/>
    </row>
    <row r="56" spans="1:27" ht="14.25" customHeight="1" thickBot="1" x14ac:dyDescent="0.25">
      <c r="A56" s="440"/>
      <c r="B56" s="439"/>
      <c r="C56" s="1151"/>
      <c r="D56" s="536"/>
      <c r="E56" s="666"/>
      <c r="F56" s="3867"/>
      <c r="G56" s="3784"/>
      <c r="H56" s="3787"/>
      <c r="I56" s="434"/>
      <c r="J56" s="3877"/>
      <c r="K56" s="610" t="s">
        <v>215</v>
      </c>
      <c r="L56" s="609"/>
      <c r="M56" s="1378"/>
      <c r="N56" s="607"/>
      <c r="O56" s="1221"/>
    </row>
    <row r="57" spans="1:27" ht="28.5" customHeight="1" thickBot="1" x14ac:dyDescent="0.25">
      <c r="A57" s="428"/>
      <c r="B57" s="427"/>
      <c r="C57" s="1380"/>
      <c r="D57" s="531"/>
      <c r="E57" s="663"/>
      <c r="F57" s="3868"/>
      <c r="G57" s="3785"/>
      <c r="H57" s="3826"/>
      <c r="I57" s="424"/>
      <c r="J57" s="676"/>
      <c r="K57" s="501" t="s">
        <v>33</v>
      </c>
      <c r="L57" s="579">
        <f>SUM(L50:L56)</f>
        <v>241.5</v>
      </c>
      <c r="M57" s="578"/>
      <c r="N57" s="577"/>
      <c r="O57" s="627"/>
    </row>
    <row r="58" spans="1:27" ht="14.25" customHeight="1" x14ac:dyDescent="0.2">
      <c r="A58" s="440" t="s">
        <v>37</v>
      </c>
      <c r="B58" s="439" t="s">
        <v>37</v>
      </c>
      <c r="C58" s="839" t="s">
        <v>37</v>
      </c>
      <c r="D58" s="547" t="s">
        <v>96</v>
      </c>
      <c r="E58" s="3781"/>
      <c r="F58" s="3789" t="s">
        <v>563</v>
      </c>
      <c r="G58" s="436"/>
      <c r="H58" s="435"/>
      <c r="I58" s="434" t="s">
        <v>43</v>
      </c>
      <c r="J58" s="543" t="s">
        <v>42</v>
      </c>
      <c r="K58" s="959" t="s">
        <v>124</v>
      </c>
      <c r="L58" s="1379"/>
      <c r="M58" s="974" t="s">
        <v>226</v>
      </c>
      <c r="N58" s="1137" t="s">
        <v>50</v>
      </c>
      <c r="O58" s="820"/>
    </row>
    <row r="59" spans="1:27" ht="14.25" customHeight="1" x14ac:dyDescent="0.2">
      <c r="A59" s="440"/>
      <c r="B59" s="439"/>
      <c r="C59" s="1151"/>
      <c r="D59" s="547"/>
      <c r="E59" s="3781"/>
      <c r="F59" s="3789"/>
      <c r="G59" s="436"/>
      <c r="H59" s="435"/>
      <c r="I59" s="434"/>
      <c r="J59" s="543" t="s">
        <v>562</v>
      </c>
      <c r="K59" s="519" t="s">
        <v>217</v>
      </c>
      <c r="L59" s="593"/>
      <c r="M59" s="592"/>
      <c r="N59" s="612"/>
      <c r="O59" s="590"/>
    </row>
    <row r="60" spans="1:27" ht="14.25" customHeight="1" x14ac:dyDescent="0.2">
      <c r="A60" s="440"/>
      <c r="B60" s="439"/>
      <c r="C60" s="1151"/>
      <c r="D60" s="547"/>
      <c r="E60" s="3781"/>
      <c r="F60" s="3789"/>
      <c r="G60" s="436"/>
      <c r="H60" s="435"/>
      <c r="I60" s="434"/>
      <c r="J60" s="605"/>
      <c r="K60" s="595" t="s">
        <v>141</v>
      </c>
      <c r="L60" s="542">
        <v>27.8</v>
      </c>
      <c r="M60" s="592"/>
      <c r="N60" s="612"/>
      <c r="O60" s="590"/>
    </row>
    <row r="61" spans="1:27" ht="14.25" customHeight="1" x14ac:dyDescent="0.2">
      <c r="A61" s="440"/>
      <c r="B61" s="439"/>
      <c r="C61" s="1151"/>
      <c r="D61" s="547"/>
      <c r="E61" s="3781"/>
      <c r="F61" s="3789"/>
      <c r="G61" s="436"/>
      <c r="H61" s="435"/>
      <c r="I61" s="434"/>
      <c r="J61" s="605"/>
      <c r="K61" s="595" t="s">
        <v>216</v>
      </c>
      <c r="L61" s="593"/>
      <c r="M61" s="592"/>
      <c r="N61" s="612"/>
      <c r="O61" s="590"/>
    </row>
    <row r="62" spans="1:27" ht="14.25" customHeight="1" x14ac:dyDescent="0.2">
      <c r="A62" s="440"/>
      <c r="B62" s="439"/>
      <c r="C62" s="1151"/>
      <c r="D62" s="547"/>
      <c r="E62" s="3781"/>
      <c r="F62" s="3789"/>
      <c r="G62" s="436"/>
      <c r="H62" s="435"/>
      <c r="I62" s="434"/>
      <c r="J62" s="605"/>
      <c r="K62" s="594" t="s">
        <v>161</v>
      </c>
      <c r="L62" s="593"/>
      <c r="M62" s="592"/>
      <c r="N62" s="612"/>
      <c r="O62" s="590"/>
    </row>
    <row r="63" spans="1:27" ht="14.25" customHeight="1" x14ac:dyDescent="0.2">
      <c r="A63" s="440"/>
      <c r="B63" s="439"/>
      <c r="C63" s="1151"/>
      <c r="D63" s="547"/>
      <c r="E63" s="3781"/>
      <c r="F63" s="3789"/>
      <c r="G63" s="436"/>
      <c r="H63" s="435"/>
      <c r="I63" s="434"/>
      <c r="J63" s="605"/>
      <c r="K63" s="594" t="s">
        <v>140</v>
      </c>
      <c r="L63" s="593"/>
      <c r="M63" s="592"/>
      <c r="N63" s="612"/>
      <c r="O63" s="590"/>
    </row>
    <row r="64" spans="1:27" ht="14.25" customHeight="1" thickBot="1" x14ac:dyDescent="0.25">
      <c r="A64" s="440"/>
      <c r="B64" s="439"/>
      <c r="C64" s="1151"/>
      <c r="D64" s="547"/>
      <c r="E64" s="3781"/>
      <c r="F64" s="3789"/>
      <c r="G64" s="436"/>
      <c r="H64" s="435"/>
      <c r="I64" s="434"/>
      <c r="J64" s="605"/>
      <c r="K64" s="610" t="s">
        <v>215</v>
      </c>
      <c r="L64" s="609"/>
      <c r="M64" s="1378"/>
      <c r="N64" s="607"/>
      <c r="O64" s="1221"/>
    </row>
    <row r="65" spans="1:25" ht="14.25" customHeight="1" thickBot="1" x14ac:dyDescent="0.25">
      <c r="A65" s="440"/>
      <c r="B65" s="439"/>
      <c r="C65" s="1151"/>
      <c r="D65" s="1377"/>
      <c r="E65" s="3782"/>
      <c r="F65" s="3790"/>
      <c r="G65" s="436"/>
      <c r="H65" s="435"/>
      <c r="I65" s="434"/>
      <c r="J65" s="605"/>
      <c r="K65" s="501" t="s">
        <v>33</v>
      </c>
      <c r="L65" s="604">
        <f>SUM(L58:L64)</f>
        <v>27.8</v>
      </c>
      <c r="M65" s="1032"/>
      <c r="N65" s="602"/>
      <c r="O65" s="752"/>
    </row>
    <row r="66" spans="1:25" ht="15" customHeight="1" thickBot="1" x14ac:dyDescent="0.25">
      <c r="A66" s="555" t="s">
        <v>37</v>
      </c>
      <c r="B66" s="3742" t="s">
        <v>37</v>
      </c>
      <c r="C66" s="848" t="s">
        <v>39</v>
      </c>
      <c r="D66" s="1154"/>
      <c r="E66" s="1154"/>
      <c r="F66" s="4071" t="s">
        <v>561</v>
      </c>
      <c r="G66" s="3783" t="s">
        <v>147</v>
      </c>
      <c r="H66" s="3786" t="s">
        <v>44</v>
      </c>
      <c r="I66" s="3795" t="s">
        <v>43</v>
      </c>
      <c r="J66" s="3847" t="s">
        <v>42</v>
      </c>
      <c r="K66" s="481" t="s">
        <v>124</v>
      </c>
      <c r="L66" s="468">
        <f t="shared" ref="L66:L71" si="0">L73+L79+L85+L92</f>
        <v>0</v>
      </c>
      <c r="M66" s="1376" t="s">
        <v>223</v>
      </c>
      <c r="N66" s="1240" t="s">
        <v>50</v>
      </c>
      <c r="O66" s="1375">
        <v>1</v>
      </c>
    </row>
    <row r="67" spans="1:25" ht="15.75" thickBot="1" x14ac:dyDescent="0.25">
      <c r="A67" s="538"/>
      <c r="B67" s="3743"/>
      <c r="C67" s="846"/>
      <c r="D67" s="1151"/>
      <c r="E67" s="1151"/>
      <c r="F67" s="4072"/>
      <c r="G67" s="3784"/>
      <c r="H67" s="3787"/>
      <c r="I67" s="3795"/>
      <c r="J67" s="3848"/>
      <c r="K67" s="479" t="s">
        <v>217</v>
      </c>
      <c r="L67" s="468">
        <f t="shared" si="0"/>
        <v>0</v>
      </c>
      <c r="M67" s="1064"/>
      <c r="N67" s="658"/>
      <c r="O67" s="683"/>
    </row>
    <row r="68" spans="1:25" ht="15.75" thickBot="1" x14ac:dyDescent="0.25">
      <c r="A68" s="538"/>
      <c r="B68" s="3743"/>
      <c r="C68" s="846"/>
      <c r="D68" s="1151"/>
      <c r="E68" s="1151"/>
      <c r="F68" s="3774"/>
      <c r="G68" s="3784"/>
      <c r="H68" s="3787"/>
      <c r="I68" s="3795"/>
      <c r="J68" s="3848"/>
      <c r="K68" s="474" t="s">
        <v>141</v>
      </c>
      <c r="L68" s="468">
        <f t="shared" si="0"/>
        <v>116.5</v>
      </c>
      <c r="M68" s="844"/>
      <c r="N68" s="684"/>
      <c r="O68" s="683"/>
    </row>
    <row r="69" spans="1:25" ht="15.75" thickBot="1" x14ac:dyDescent="0.25">
      <c r="A69" s="538"/>
      <c r="B69" s="3743"/>
      <c r="C69" s="846"/>
      <c r="D69" s="1151"/>
      <c r="E69" s="1151"/>
      <c r="F69" s="3774"/>
      <c r="G69" s="3784"/>
      <c r="H69" s="3787"/>
      <c r="I69" s="3795"/>
      <c r="J69" s="470"/>
      <c r="K69" s="474" t="s">
        <v>216</v>
      </c>
      <c r="L69" s="468">
        <f t="shared" si="0"/>
        <v>0</v>
      </c>
      <c r="M69" s="842"/>
      <c r="N69" s="684"/>
      <c r="O69" s="637"/>
    </row>
    <row r="70" spans="1:25" ht="15.75" thickBot="1" x14ac:dyDescent="0.25">
      <c r="A70" s="538"/>
      <c r="B70" s="3743"/>
      <c r="C70" s="846"/>
      <c r="D70" s="1151"/>
      <c r="E70" s="1151"/>
      <c r="F70" s="3774"/>
      <c r="G70" s="3784"/>
      <c r="H70" s="3787"/>
      <c r="I70" s="3795"/>
      <c r="J70" s="470"/>
      <c r="K70" s="474" t="s">
        <v>161</v>
      </c>
      <c r="L70" s="468">
        <f t="shared" si="0"/>
        <v>27</v>
      </c>
      <c r="M70" s="659"/>
      <c r="N70" s="684"/>
      <c r="O70" s="637"/>
    </row>
    <row r="71" spans="1:25" ht="15.75" thickBot="1" x14ac:dyDescent="0.25">
      <c r="A71" s="538"/>
      <c r="B71" s="3743"/>
      <c r="C71" s="846"/>
      <c r="D71" s="1151"/>
      <c r="E71" s="1151"/>
      <c r="F71" s="3774"/>
      <c r="G71" s="3784"/>
      <c r="H71" s="3787"/>
      <c r="I71" s="3795"/>
      <c r="J71" s="470"/>
      <c r="K71" s="944" t="s">
        <v>140</v>
      </c>
      <c r="L71" s="468">
        <f t="shared" si="0"/>
        <v>0</v>
      </c>
      <c r="M71" s="545"/>
      <c r="N71" s="656"/>
      <c r="O71" s="696"/>
    </row>
    <row r="72" spans="1:25" ht="33" customHeight="1" thickBot="1" x14ac:dyDescent="0.25">
      <c r="A72" s="428"/>
      <c r="B72" s="3744"/>
      <c r="C72" s="466"/>
      <c r="D72" s="465"/>
      <c r="E72" s="465"/>
      <c r="F72" s="3778"/>
      <c r="G72" s="3785"/>
      <c r="H72" s="3826"/>
      <c r="I72" s="3796"/>
      <c r="J72" s="676"/>
      <c r="K72" s="580" t="s">
        <v>33</v>
      </c>
      <c r="L72" s="977">
        <f>SUM(L66:L71)</f>
        <v>143.5</v>
      </c>
      <c r="M72" s="1284"/>
      <c r="N72" s="1283"/>
      <c r="O72" s="1282"/>
    </row>
    <row r="73" spans="1:25" ht="15.75" hidden="1" thickBot="1" x14ac:dyDescent="0.25">
      <c r="A73" s="555" t="s">
        <v>37</v>
      </c>
      <c r="B73" s="3742" t="s">
        <v>37</v>
      </c>
      <c r="C73" s="848" t="s">
        <v>39</v>
      </c>
      <c r="D73" s="526" t="s">
        <v>37</v>
      </c>
      <c r="E73" s="3869"/>
      <c r="F73" s="3866" t="s">
        <v>560</v>
      </c>
      <c r="G73" s="3783" t="s">
        <v>147</v>
      </c>
      <c r="H73" s="3786" t="s">
        <v>44</v>
      </c>
      <c r="I73" s="3794" t="s">
        <v>558</v>
      </c>
      <c r="J73" s="863"/>
      <c r="K73" s="597" t="s">
        <v>124</v>
      </c>
      <c r="L73" s="647"/>
      <c r="M73" s="478"/>
      <c r="N73" s="477"/>
      <c r="O73" s="697"/>
    </row>
    <row r="74" spans="1:25" ht="15.75" hidden="1" thickBot="1" x14ac:dyDescent="0.25">
      <c r="A74" s="538"/>
      <c r="B74" s="3743"/>
      <c r="C74" s="846"/>
      <c r="D74" s="512"/>
      <c r="E74" s="3781"/>
      <c r="F74" s="3867"/>
      <c r="G74" s="3784"/>
      <c r="H74" s="3787"/>
      <c r="I74" s="3795"/>
      <c r="J74" s="645"/>
      <c r="K74" s="595" t="s">
        <v>141</v>
      </c>
      <c r="L74" s="644"/>
      <c r="M74" s="1374"/>
      <c r="N74" s="850"/>
      <c r="O74" s="637"/>
      <c r="Y74" s="489"/>
    </row>
    <row r="75" spans="1:25" ht="15.75" hidden="1" thickBot="1" x14ac:dyDescent="0.25">
      <c r="A75" s="538"/>
      <c r="B75" s="3743"/>
      <c r="C75" s="846"/>
      <c r="D75" s="512"/>
      <c r="E75" s="3781"/>
      <c r="F75" s="3867"/>
      <c r="G75" s="3784"/>
      <c r="H75" s="3787"/>
      <c r="I75" s="3795"/>
      <c r="J75" s="645"/>
      <c r="K75" s="595" t="s">
        <v>216</v>
      </c>
      <c r="L75" s="644"/>
      <c r="M75" s="844"/>
      <c r="N75" s="684"/>
      <c r="O75" s="637"/>
    </row>
    <row r="76" spans="1:25" ht="15.75" hidden="1" thickBot="1" x14ac:dyDescent="0.25">
      <c r="A76" s="538"/>
      <c r="B76" s="3743"/>
      <c r="C76" s="846"/>
      <c r="D76" s="512"/>
      <c r="E76" s="3781"/>
      <c r="F76" s="3867"/>
      <c r="G76" s="3784"/>
      <c r="H76" s="3787"/>
      <c r="I76" s="3795"/>
      <c r="J76" s="470"/>
      <c r="K76" s="595" t="s">
        <v>161</v>
      </c>
      <c r="L76" s="644"/>
      <c r="M76" s="842"/>
      <c r="N76" s="684"/>
      <c r="O76" s="637"/>
    </row>
    <row r="77" spans="1:25" ht="15.75" hidden="1" thickBot="1" x14ac:dyDescent="0.25">
      <c r="A77" s="538"/>
      <c r="B77" s="3743"/>
      <c r="C77" s="846"/>
      <c r="D77" s="512"/>
      <c r="E77" s="3781"/>
      <c r="F77" s="3867"/>
      <c r="G77" s="3784"/>
      <c r="H77" s="3787"/>
      <c r="I77" s="3795"/>
      <c r="J77" s="470"/>
      <c r="K77" s="625" t="s">
        <v>140</v>
      </c>
      <c r="L77" s="837"/>
      <c r="M77" s="680"/>
      <c r="N77" s="679"/>
      <c r="O77" s="678"/>
    </row>
    <row r="78" spans="1:25" ht="15.75" hidden="1" thickBot="1" x14ac:dyDescent="0.25">
      <c r="A78" s="428"/>
      <c r="B78" s="3744"/>
      <c r="C78" s="466"/>
      <c r="D78" s="531"/>
      <c r="E78" s="3782"/>
      <c r="F78" s="3868"/>
      <c r="G78" s="3785"/>
      <c r="H78" s="3826"/>
      <c r="I78" s="3796"/>
      <c r="J78" s="676"/>
      <c r="K78" s="501" t="s">
        <v>33</v>
      </c>
      <c r="L78" s="579">
        <f>SUM(L73:L77)</f>
        <v>0</v>
      </c>
      <c r="M78" s="626"/>
      <c r="N78" s="577"/>
      <c r="O78" s="660"/>
    </row>
    <row r="79" spans="1:25" ht="15.75" hidden="1" thickBot="1" x14ac:dyDescent="0.25">
      <c r="A79" s="555" t="s">
        <v>37</v>
      </c>
      <c r="B79" s="3742" t="s">
        <v>37</v>
      </c>
      <c r="C79" s="848" t="s">
        <v>39</v>
      </c>
      <c r="D79" s="526" t="s">
        <v>39</v>
      </c>
      <c r="E79" s="3869"/>
      <c r="F79" s="3866" t="s">
        <v>559</v>
      </c>
      <c r="G79" s="3783" t="s">
        <v>147</v>
      </c>
      <c r="H79" s="3786" t="s">
        <v>44</v>
      </c>
      <c r="I79" s="3794" t="s">
        <v>558</v>
      </c>
      <c r="J79" s="863"/>
      <c r="K79" s="597" t="s">
        <v>124</v>
      </c>
      <c r="L79" s="647"/>
      <c r="M79" s="478"/>
      <c r="N79" s="477"/>
      <c r="O79" s="697"/>
    </row>
    <row r="80" spans="1:25" ht="15.75" hidden="1" thickBot="1" x14ac:dyDescent="0.25">
      <c r="A80" s="538"/>
      <c r="B80" s="3743"/>
      <c r="C80" s="846"/>
      <c r="D80" s="512"/>
      <c r="E80" s="3781"/>
      <c r="F80" s="3867"/>
      <c r="G80" s="3784"/>
      <c r="H80" s="3787"/>
      <c r="I80" s="3795"/>
      <c r="J80" s="645"/>
      <c r="K80" s="595" t="s">
        <v>141</v>
      </c>
      <c r="L80" s="444"/>
      <c r="M80" s="1373"/>
      <c r="N80" s="1372"/>
      <c r="O80" s="685"/>
    </row>
    <row r="81" spans="1:27" ht="15.75" hidden="1" thickBot="1" x14ac:dyDescent="0.25">
      <c r="A81" s="538"/>
      <c r="B81" s="3743"/>
      <c r="C81" s="846"/>
      <c r="D81" s="512"/>
      <c r="E81" s="3781"/>
      <c r="F81" s="3867"/>
      <c r="G81" s="3784"/>
      <c r="H81" s="3787"/>
      <c r="I81" s="3795"/>
      <c r="J81" s="645"/>
      <c r="K81" s="595" t="s">
        <v>216</v>
      </c>
      <c r="L81" s="644"/>
      <c r="M81" s="1371"/>
      <c r="N81" s="684"/>
      <c r="O81" s="683"/>
    </row>
    <row r="82" spans="1:27" ht="15.75" hidden="1" thickBot="1" x14ac:dyDescent="0.25">
      <c r="A82" s="538"/>
      <c r="B82" s="3743"/>
      <c r="C82" s="846"/>
      <c r="D82" s="512"/>
      <c r="E82" s="3781"/>
      <c r="F82" s="3867"/>
      <c r="G82" s="3784"/>
      <c r="H82" s="3787"/>
      <c r="I82" s="3795"/>
      <c r="J82" s="470"/>
      <c r="K82" s="595" t="s">
        <v>161</v>
      </c>
      <c r="L82" s="644"/>
      <c r="M82" s="659"/>
      <c r="N82" s="684"/>
      <c r="O82" s="637"/>
    </row>
    <row r="83" spans="1:27" ht="15.75" hidden="1" thickBot="1" x14ac:dyDescent="0.25">
      <c r="A83" s="538"/>
      <c r="B83" s="3743"/>
      <c r="C83" s="846"/>
      <c r="D83" s="512"/>
      <c r="E83" s="3781"/>
      <c r="F83" s="3867"/>
      <c r="G83" s="3784"/>
      <c r="H83" s="3787"/>
      <c r="I83" s="3795"/>
      <c r="J83" s="470"/>
      <c r="K83" s="625" t="s">
        <v>140</v>
      </c>
      <c r="L83" s="837"/>
      <c r="M83" s="680"/>
      <c r="N83" s="679"/>
      <c r="O83" s="678"/>
    </row>
    <row r="84" spans="1:27" ht="34.5" hidden="1" customHeight="1" thickBot="1" x14ac:dyDescent="0.25">
      <c r="A84" s="428"/>
      <c r="B84" s="3744"/>
      <c r="C84" s="466"/>
      <c r="D84" s="531"/>
      <c r="E84" s="3782"/>
      <c r="F84" s="3868"/>
      <c r="G84" s="3785"/>
      <c r="H84" s="3826"/>
      <c r="I84" s="3796"/>
      <c r="J84" s="676"/>
      <c r="K84" s="501" t="s">
        <v>33</v>
      </c>
      <c r="L84" s="579">
        <f>SUM(L79:L83)</f>
        <v>0</v>
      </c>
      <c r="M84" s="626"/>
      <c r="N84" s="577"/>
      <c r="O84" s="627"/>
    </row>
    <row r="85" spans="1:27" ht="16.5" customHeight="1" x14ac:dyDescent="0.2">
      <c r="A85" s="3805" t="s">
        <v>37</v>
      </c>
      <c r="B85" s="3742" t="s">
        <v>37</v>
      </c>
      <c r="C85" s="3745" t="s">
        <v>39</v>
      </c>
      <c r="D85" s="3799" t="s">
        <v>109</v>
      </c>
      <c r="E85" s="3869"/>
      <c r="F85" s="4079" t="s">
        <v>557</v>
      </c>
      <c r="G85" s="3783" t="s">
        <v>147</v>
      </c>
      <c r="H85" s="3965" t="s">
        <v>44</v>
      </c>
      <c r="I85" s="3802" t="s">
        <v>43</v>
      </c>
      <c r="J85" s="3847" t="s">
        <v>277</v>
      </c>
      <c r="K85" s="597" t="s">
        <v>124</v>
      </c>
      <c r="L85" s="450">
        <v>0</v>
      </c>
      <c r="M85" s="621"/>
      <c r="N85" s="994"/>
      <c r="O85" s="619"/>
      <c r="AA85" s="375"/>
    </row>
    <row r="86" spans="1:27" ht="15.75" customHeight="1" x14ac:dyDescent="0.2">
      <c r="A86" s="3806"/>
      <c r="B86" s="3743"/>
      <c r="C86" s="3746"/>
      <c r="D86" s="3800"/>
      <c r="E86" s="3781"/>
      <c r="F86" s="4080"/>
      <c r="G86" s="3784"/>
      <c r="H86" s="3966"/>
      <c r="I86" s="3803"/>
      <c r="J86" s="3848"/>
      <c r="K86" s="519" t="s">
        <v>217</v>
      </c>
      <c r="L86" s="444"/>
      <c r="M86" s="616"/>
      <c r="N86" s="993"/>
      <c r="O86" s="614"/>
      <c r="AA86" s="375"/>
    </row>
    <row r="87" spans="1:27" ht="12.75" customHeight="1" x14ac:dyDescent="0.2">
      <c r="A87" s="3806"/>
      <c r="B87" s="3743"/>
      <c r="C87" s="3746"/>
      <c r="D87" s="3800"/>
      <c r="E87" s="3781"/>
      <c r="F87" s="4080"/>
      <c r="G87" s="3784"/>
      <c r="H87" s="3966"/>
      <c r="I87" s="3803"/>
      <c r="J87" s="3848"/>
      <c r="K87" s="595" t="s">
        <v>141</v>
      </c>
      <c r="L87" s="441">
        <v>96.5</v>
      </c>
      <c r="M87" s="613"/>
      <c r="N87" s="591"/>
      <c r="O87" s="611"/>
      <c r="AA87" s="443"/>
    </row>
    <row r="88" spans="1:27" ht="15.75" customHeight="1" x14ac:dyDescent="0.2">
      <c r="A88" s="3806"/>
      <c r="B88" s="3743"/>
      <c r="C88" s="3746"/>
      <c r="D88" s="3800"/>
      <c r="E88" s="3781"/>
      <c r="F88" s="4080"/>
      <c r="G88" s="3784"/>
      <c r="H88" s="3966"/>
      <c r="I88" s="3803"/>
      <c r="J88" s="470"/>
      <c r="K88" s="595" t="s">
        <v>216</v>
      </c>
      <c r="L88" s="441"/>
      <c r="M88" s="613"/>
      <c r="N88" s="591"/>
      <c r="O88" s="611"/>
    </row>
    <row r="89" spans="1:27" ht="15" customHeight="1" x14ac:dyDescent="0.2">
      <c r="A89" s="3806"/>
      <c r="B89" s="3743"/>
      <c r="C89" s="3746"/>
      <c r="D89" s="3800"/>
      <c r="E89" s="3781"/>
      <c r="F89" s="4080"/>
      <c r="G89" s="3784"/>
      <c r="H89" s="3966"/>
      <c r="I89" s="3803"/>
      <c r="J89" s="470"/>
      <c r="K89" s="595" t="s">
        <v>161</v>
      </c>
      <c r="L89" s="441"/>
      <c r="M89" s="613"/>
      <c r="N89" s="591"/>
      <c r="O89" s="611"/>
    </row>
    <row r="90" spans="1:27" ht="15" customHeight="1" thickBot="1" x14ac:dyDescent="0.25">
      <c r="A90" s="3806"/>
      <c r="B90" s="3743"/>
      <c r="C90" s="3746"/>
      <c r="D90" s="3800"/>
      <c r="E90" s="3781"/>
      <c r="F90" s="4080"/>
      <c r="G90" s="3784"/>
      <c r="H90" s="3966"/>
      <c r="I90" s="3803"/>
      <c r="J90" s="470"/>
      <c r="K90" s="625" t="s">
        <v>140</v>
      </c>
      <c r="L90" s="784"/>
      <c r="M90" s="802"/>
      <c r="N90" s="991"/>
      <c r="O90" s="781"/>
    </row>
    <row r="91" spans="1:27" ht="23.25" customHeight="1" thickBot="1" x14ac:dyDescent="0.25">
      <c r="A91" s="3807"/>
      <c r="B91" s="3744"/>
      <c r="C91" s="3747"/>
      <c r="D91" s="3801"/>
      <c r="E91" s="3782"/>
      <c r="F91" s="4081"/>
      <c r="G91" s="3785"/>
      <c r="H91" s="3967"/>
      <c r="I91" s="3804"/>
      <c r="J91" s="676"/>
      <c r="K91" s="501" t="s">
        <v>33</v>
      </c>
      <c r="L91" s="500">
        <f>SUM(L85:L90)</f>
        <v>96.5</v>
      </c>
      <c r="M91" s="1027"/>
      <c r="N91" s="1026"/>
      <c r="O91" s="1025"/>
    </row>
    <row r="92" spans="1:27" ht="29.45" customHeight="1" x14ac:dyDescent="0.2">
      <c r="A92" s="3805" t="s">
        <v>37</v>
      </c>
      <c r="B92" s="3742" t="s">
        <v>37</v>
      </c>
      <c r="C92" s="3745" t="s">
        <v>39</v>
      </c>
      <c r="D92" s="3799" t="s">
        <v>107</v>
      </c>
      <c r="E92" s="3869"/>
      <c r="F92" s="3844" t="s">
        <v>556</v>
      </c>
      <c r="G92" s="3783" t="s">
        <v>147</v>
      </c>
      <c r="H92" s="4082" t="s">
        <v>44</v>
      </c>
      <c r="I92" s="3802" t="s">
        <v>43</v>
      </c>
      <c r="J92" s="1171" t="s">
        <v>555</v>
      </c>
      <c r="K92" s="597" t="s">
        <v>124</v>
      </c>
      <c r="L92" s="450"/>
      <c r="M92" s="789" t="s">
        <v>226</v>
      </c>
      <c r="N92" s="788" t="s">
        <v>50</v>
      </c>
      <c r="O92" s="1370">
        <v>1</v>
      </c>
    </row>
    <row r="93" spans="1:27" ht="24" customHeight="1" x14ac:dyDescent="0.2">
      <c r="A93" s="3806"/>
      <c r="B93" s="3743"/>
      <c r="C93" s="3746"/>
      <c r="D93" s="3800"/>
      <c r="E93" s="3781"/>
      <c r="F93" s="3845"/>
      <c r="G93" s="3784"/>
      <c r="H93" s="4083"/>
      <c r="I93" s="3803"/>
      <c r="J93" s="1169"/>
      <c r="K93" s="519" t="s">
        <v>217</v>
      </c>
      <c r="L93" s="441">
        <v>0</v>
      </c>
      <c r="M93" s="796"/>
      <c r="N93" s="786"/>
      <c r="O93" s="611"/>
      <c r="AA93" s="375"/>
    </row>
    <row r="94" spans="1:27" ht="13.5" customHeight="1" x14ac:dyDescent="0.2">
      <c r="A94" s="3806"/>
      <c r="B94" s="3743"/>
      <c r="C94" s="3746"/>
      <c r="D94" s="3800"/>
      <c r="E94" s="3781"/>
      <c r="F94" s="3845"/>
      <c r="G94" s="3784"/>
      <c r="H94" s="4083"/>
      <c r="I94" s="3803"/>
      <c r="J94" s="645"/>
      <c r="K94" s="595" t="s">
        <v>141</v>
      </c>
      <c r="L94" s="441">
        <v>20</v>
      </c>
      <c r="M94" s="1369"/>
      <c r="N94" s="1368"/>
      <c r="O94" s="614"/>
      <c r="AA94" s="443"/>
    </row>
    <row r="95" spans="1:27" ht="15" customHeight="1" x14ac:dyDescent="0.2">
      <c r="A95" s="3806"/>
      <c r="B95" s="3743"/>
      <c r="C95" s="3746"/>
      <c r="D95" s="3800"/>
      <c r="E95" s="3781"/>
      <c r="F95" s="3845"/>
      <c r="G95" s="3784"/>
      <c r="H95" s="4083"/>
      <c r="I95" s="3803"/>
      <c r="J95" s="645"/>
      <c r="K95" s="595" t="s">
        <v>216</v>
      </c>
      <c r="L95" s="441"/>
      <c r="M95" s="796"/>
      <c r="N95" s="786"/>
      <c r="O95" s="611"/>
    </row>
    <row r="96" spans="1:27" ht="16.5" customHeight="1" x14ac:dyDescent="0.2">
      <c r="A96" s="3806"/>
      <c r="B96" s="3743"/>
      <c r="C96" s="3746"/>
      <c r="D96" s="3800"/>
      <c r="E96" s="3781"/>
      <c r="F96" s="3845"/>
      <c r="G96" s="3784"/>
      <c r="H96" s="4083"/>
      <c r="I96" s="3803"/>
      <c r="J96" s="645"/>
      <c r="K96" s="595" t="s">
        <v>161</v>
      </c>
      <c r="L96" s="441">
        <v>27</v>
      </c>
      <c r="M96" s="796"/>
      <c r="N96" s="786"/>
      <c r="O96" s="611"/>
      <c r="AA96" s="443"/>
    </row>
    <row r="97" spans="1:25" ht="14.25" customHeight="1" thickBot="1" x14ac:dyDescent="0.25">
      <c r="A97" s="3806"/>
      <c r="B97" s="3743"/>
      <c r="C97" s="3746"/>
      <c r="D97" s="3800"/>
      <c r="E97" s="3781"/>
      <c r="F97" s="3845"/>
      <c r="G97" s="3784"/>
      <c r="H97" s="4083"/>
      <c r="I97" s="3803"/>
      <c r="J97" s="645"/>
      <c r="K97" s="625" t="s">
        <v>140</v>
      </c>
      <c r="L97" s="803"/>
      <c r="M97" s="793"/>
      <c r="N97" s="782"/>
      <c r="O97" s="781"/>
    </row>
    <row r="98" spans="1:25" ht="24" customHeight="1" thickBot="1" x14ac:dyDescent="0.25">
      <c r="A98" s="428"/>
      <c r="B98" s="427"/>
      <c r="C98" s="505"/>
      <c r="D98" s="504"/>
      <c r="E98" s="3782"/>
      <c r="F98" s="3846"/>
      <c r="G98" s="3785"/>
      <c r="H98" s="4084"/>
      <c r="I98" s="3804"/>
      <c r="J98" s="1346"/>
      <c r="K98" s="501" t="s">
        <v>33</v>
      </c>
      <c r="L98" s="500">
        <f>SUM(L92:L97)</f>
        <v>47</v>
      </c>
      <c r="M98" s="1052"/>
      <c r="N98" s="1367"/>
      <c r="O98" s="1025"/>
    </row>
    <row r="99" spans="1:25" ht="21" customHeight="1" thickBot="1" x14ac:dyDescent="0.25">
      <c r="A99" s="428" t="s">
        <v>37</v>
      </c>
      <c r="B99" s="1131" t="s">
        <v>37</v>
      </c>
      <c r="C99" s="4140" t="s">
        <v>38</v>
      </c>
      <c r="D99" s="4140"/>
      <c r="E99" s="4140"/>
      <c r="F99" s="4140"/>
      <c r="G99" s="4140"/>
      <c r="H99" s="4140"/>
      <c r="I99" s="4141"/>
      <c r="J99" s="1051"/>
      <c r="K99" s="1130" t="s">
        <v>33</v>
      </c>
      <c r="L99" s="741">
        <f>L21+L72</f>
        <v>5934.2</v>
      </c>
      <c r="M99" s="412"/>
      <c r="N99" s="412"/>
      <c r="O99" s="411"/>
    </row>
    <row r="100" spans="1:25" ht="15" thickBot="1" x14ac:dyDescent="0.25">
      <c r="A100" s="737" t="s">
        <v>37</v>
      </c>
      <c r="B100" s="737"/>
      <c r="C100" s="3891" t="s">
        <v>36</v>
      </c>
      <c r="D100" s="3891"/>
      <c r="E100" s="3891"/>
      <c r="F100" s="3891"/>
      <c r="G100" s="3891"/>
      <c r="H100" s="3891"/>
      <c r="I100" s="3892"/>
      <c r="J100" s="568"/>
      <c r="K100" s="567" t="s">
        <v>33</v>
      </c>
      <c r="L100" s="736">
        <f>L99*1</f>
        <v>5934.2</v>
      </c>
      <c r="M100" s="735"/>
      <c r="N100" s="735"/>
      <c r="O100" s="949"/>
    </row>
    <row r="101" spans="1:25" ht="15.75" thickBot="1" x14ac:dyDescent="0.25">
      <c r="A101" s="732" t="s">
        <v>39</v>
      </c>
      <c r="B101" s="1366"/>
      <c r="C101" s="891" t="s">
        <v>554</v>
      </c>
      <c r="D101" s="1364"/>
      <c r="E101" s="1364"/>
      <c r="F101" s="1365"/>
      <c r="G101" s="1365"/>
      <c r="H101" s="1364"/>
      <c r="I101" s="1364"/>
      <c r="J101" s="891"/>
      <c r="K101" s="1364"/>
      <c r="L101" s="1364"/>
      <c r="M101" s="890"/>
      <c r="N101" s="890"/>
      <c r="O101" s="1363"/>
    </row>
    <row r="102" spans="1:25" ht="33.75" customHeight="1" thickBot="1" x14ac:dyDescent="0.25">
      <c r="A102" s="888"/>
      <c r="B102" s="887"/>
      <c r="C102" s="715"/>
      <c r="D102" s="715"/>
      <c r="E102" s="715"/>
      <c r="F102" s="886"/>
      <c r="G102" s="886"/>
      <c r="H102" s="715"/>
      <c r="I102" s="715"/>
      <c r="J102" s="715"/>
      <c r="K102" s="715"/>
      <c r="L102" s="948"/>
      <c r="M102" s="712" t="s">
        <v>553</v>
      </c>
      <c r="N102" s="711" t="s">
        <v>50</v>
      </c>
      <c r="O102" s="710"/>
      <c r="Y102" s="375"/>
    </row>
    <row r="103" spans="1:25" ht="21" customHeight="1" thickBot="1" x14ac:dyDescent="0.25">
      <c r="A103" s="881" t="s">
        <v>39</v>
      </c>
      <c r="B103" s="1020" t="s">
        <v>37</v>
      </c>
      <c r="C103" s="720" t="s">
        <v>552</v>
      </c>
      <c r="D103" s="719"/>
      <c r="E103" s="719"/>
      <c r="F103" s="719"/>
      <c r="G103" s="719"/>
      <c r="H103" s="719"/>
      <c r="I103" s="719"/>
      <c r="J103" s="719"/>
      <c r="K103" s="719"/>
      <c r="L103" s="719"/>
      <c r="M103" s="882"/>
      <c r="N103" s="882"/>
      <c r="O103" s="946"/>
    </row>
    <row r="104" spans="1:25" ht="36.75" customHeight="1" thickBot="1" x14ac:dyDescent="0.25">
      <c r="A104" s="457"/>
      <c r="B104" s="1344"/>
      <c r="C104" s="3873"/>
      <c r="D104" s="3874"/>
      <c r="E104" s="3874"/>
      <c r="F104" s="3874"/>
      <c r="G104" s="3874"/>
      <c r="H104" s="3874"/>
      <c r="I104" s="3874"/>
      <c r="J104" s="3874"/>
      <c r="K104" s="3874"/>
      <c r="L104" s="3875"/>
      <c r="M104" s="1362" t="s">
        <v>551</v>
      </c>
      <c r="N104" s="1361" t="s">
        <v>50</v>
      </c>
      <c r="O104" s="1360"/>
      <c r="R104" s="1359"/>
    </row>
    <row r="105" spans="1:25" ht="19.5" customHeight="1" x14ac:dyDescent="0.2">
      <c r="A105" s="555" t="s">
        <v>39</v>
      </c>
      <c r="B105" s="3742" t="s">
        <v>37</v>
      </c>
      <c r="C105" s="455" t="s">
        <v>37</v>
      </c>
      <c r="D105" s="1189"/>
      <c r="E105" s="1154"/>
      <c r="F105" s="3771" t="s">
        <v>550</v>
      </c>
      <c r="G105" s="3783" t="s">
        <v>530</v>
      </c>
      <c r="H105" s="3786" t="s">
        <v>44</v>
      </c>
      <c r="I105" s="3794" t="s">
        <v>412</v>
      </c>
      <c r="J105" s="3847" t="s">
        <v>42</v>
      </c>
      <c r="K105" s="481" t="s">
        <v>124</v>
      </c>
      <c r="L105" s="468">
        <f>L112+L118+L124+L151</f>
        <v>0</v>
      </c>
      <c r="M105" s="478" t="s">
        <v>223</v>
      </c>
      <c r="N105" s="477" t="s">
        <v>50</v>
      </c>
      <c r="O105" s="697"/>
    </row>
    <row r="106" spans="1:25" ht="19.5" customHeight="1" x14ac:dyDescent="0.2">
      <c r="A106" s="538"/>
      <c r="B106" s="3743"/>
      <c r="C106" s="438"/>
      <c r="D106" s="839"/>
      <c r="E106" s="1151"/>
      <c r="F106" s="3774"/>
      <c r="G106" s="3784"/>
      <c r="H106" s="3787"/>
      <c r="I106" s="3795"/>
      <c r="J106" s="3848"/>
      <c r="K106" s="479" t="s">
        <v>217</v>
      </c>
      <c r="L106" s="945">
        <f>L131+L138+L145+L152</f>
        <v>0</v>
      </c>
      <c r="M106" s="659"/>
      <c r="N106" s="658"/>
      <c r="O106" s="683"/>
    </row>
    <row r="107" spans="1:25" ht="15" x14ac:dyDescent="0.2">
      <c r="A107" s="538"/>
      <c r="B107" s="3743"/>
      <c r="C107" s="438"/>
      <c r="D107" s="839"/>
      <c r="E107" s="1151"/>
      <c r="F107" s="3774"/>
      <c r="G107" s="3784"/>
      <c r="H107" s="3787"/>
      <c r="I107" s="3795"/>
      <c r="J107" s="3848"/>
      <c r="K107" s="474" t="s">
        <v>141</v>
      </c>
      <c r="L107" s="1015">
        <f>L132+L139+L146+L153</f>
        <v>86.6</v>
      </c>
      <c r="M107" s="659"/>
      <c r="N107" s="684"/>
      <c r="O107" s="683"/>
    </row>
    <row r="108" spans="1:25" ht="15" x14ac:dyDescent="0.2">
      <c r="A108" s="538"/>
      <c r="B108" s="3743"/>
      <c r="C108" s="438"/>
      <c r="D108" s="839"/>
      <c r="E108" s="1151"/>
      <c r="F108" s="3774"/>
      <c r="G108" s="3784"/>
      <c r="H108" s="3787"/>
      <c r="I108" s="3795"/>
      <c r="J108" s="470"/>
      <c r="K108" s="474" t="s">
        <v>216</v>
      </c>
      <c r="L108" s="945">
        <f>L133+L140+L147+L154</f>
        <v>0</v>
      </c>
      <c r="M108" s="659"/>
      <c r="N108" s="684"/>
      <c r="O108" s="637"/>
    </row>
    <row r="109" spans="1:25" ht="15" x14ac:dyDescent="0.2">
      <c r="A109" s="538"/>
      <c r="B109" s="3743"/>
      <c r="C109" s="438"/>
      <c r="D109" s="839"/>
      <c r="E109" s="1151"/>
      <c r="F109" s="3774"/>
      <c r="G109" s="3784"/>
      <c r="H109" s="3787"/>
      <c r="I109" s="3795"/>
      <c r="J109" s="470"/>
      <c r="K109" s="474" t="s">
        <v>161</v>
      </c>
      <c r="L109" s="1015">
        <f>L134+L141+L148+L155</f>
        <v>1702.4</v>
      </c>
      <c r="M109" s="659"/>
      <c r="N109" s="684"/>
      <c r="O109" s="637"/>
    </row>
    <row r="110" spans="1:25" ht="15.75" thickBot="1" x14ac:dyDescent="0.25">
      <c r="A110" s="538"/>
      <c r="B110" s="3743"/>
      <c r="C110" s="438"/>
      <c r="D110" s="839"/>
      <c r="E110" s="1151"/>
      <c r="F110" s="3774"/>
      <c r="G110" s="3784"/>
      <c r="H110" s="3787"/>
      <c r="I110" s="3795"/>
      <c r="J110" s="470"/>
      <c r="K110" s="944" t="s">
        <v>140</v>
      </c>
      <c r="L110" s="945">
        <f>L135+L142+L149+L156</f>
        <v>0</v>
      </c>
      <c r="M110" s="680"/>
      <c r="N110" s="679"/>
      <c r="O110" s="678"/>
    </row>
    <row r="111" spans="1:25" ht="22.5" customHeight="1" thickBot="1" x14ac:dyDescent="0.25">
      <c r="A111" s="428"/>
      <c r="B111" s="3744"/>
      <c r="C111" s="868"/>
      <c r="D111" s="466"/>
      <c r="E111" s="465"/>
      <c r="F111" s="3778"/>
      <c r="G111" s="3785"/>
      <c r="H111" s="3826"/>
      <c r="I111" s="3796"/>
      <c r="J111" s="676"/>
      <c r="K111" s="501" t="s">
        <v>33</v>
      </c>
      <c r="L111" s="874">
        <f>SUM(L105:L110)</f>
        <v>1789</v>
      </c>
      <c r="M111" s="626"/>
      <c r="N111" s="577"/>
      <c r="O111" s="627"/>
    </row>
    <row r="112" spans="1:25" ht="18" hidden="1" customHeight="1" x14ac:dyDescent="0.2">
      <c r="A112" s="555" t="s">
        <v>39</v>
      </c>
      <c r="B112" s="3742" t="s">
        <v>37</v>
      </c>
      <c r="C112" s="455" t="s">
        <v>37</v>
      </c>
      <c r="D112" s="526" t="s">
        <v>37</v>
      </c>
      <c r="E112" s="3869"/>
      <c r="F112" s="3866" t="s">
        <v>549</v>
      </c>
      <c r="G112" s="3783" t="s">
        <v>530</v>
      </c>
      <c r="H112" s="3786" t="s">
        <v>44</v>
      </c>
      <c r="I112" s="3794" t="s">
        <v>62</v>
      </c>
      <c r="J112" s="863" t="s">
        <v>42</v>
      </c>
      <c r="K112" s="597" t="s">
        <v>124</v>
      </c>
      <c r="L112" s="647"/>
      <c r="M112" s="478" t="s">
        <v>226</v>
      </c>
      <c r="N112" s="477" t="s">
        <v>50</v>
      </c>
      <c r="O112" s="697">
        <v>1</v>
      </c>
    </row>
    <row r="113" spans="1:15" ht="15.75" hidden="1" thickBot="1" x14ac:dyDescent="0.3">
      <c r="A113" s="538"/>
      <c r="B113" s="3743"/>
      <c r="C113" s="438"/>
      <c r="D113" s="512"/>
      <c r="E113" s="3781"/>
      <c r="F113" s="3867"/>
      <c r="G113" s="3784"/>
      <c r="H113" s="3787"/>
      <c r="I113" s="3795"/>
      <c r="J113" s="645" t="s">
        <v>61</v>
      </c>
      <c r="K113" s="595" t="s">
        <v>141</v>
      </c>
      <c r="L113" s="644"/>
      <c r="M113" s="639" t="s">
        <v>542</v>
      </c>
      <c r="N113" s="638" t="s">
        <v>231</v>
      </c>
      <c r="O113" s="683">
        <v>345</v>
      </c>
    </row>
    <row r="114" spans="1:15" ht="15.75" hidden="1" thickBot="1" x14ac:dyDescent="0.25">
      <c r="A114" s="538"/>
      <c r="B114" s="3743"/>
      <c r="C114" s="438"/>
      <c r="D114" s="512"/>
      <c r="E114" s="3781"/>
      <c r="F114" s="3867"/>
      <c r="G114" s="3784"/>
      <c r="H114" s="3787"/>
      <c r="I114" s="3795"/>
      <c r="J114" s="645" t="s">
        <v>548</v>
      </c>
      <c r="K114" s="595" t="s">
        <v>216</v>
      </c>
      <c r="L114" s="644"/>
      <c r="M114" s="659"/>
      <c r="N114" s="684"/>
      <c r="O114" s="637"/>
    </row>
    <row r="115" spans="1:15" ht="15.75" hidden="1" thickBot="1" x14ac:dyDescent="0.25">
      <c r="A115" s="538"/>
      <c r="B115" s="3743"/>
      <c r="C115" s="438"/>
      <c r="D115" s="512"/>
      <c r="E115" s="3781"/>
      <c r="F115" s="3867"/>
      <c r="G115" s="3784"/>
      <c r="H115" s="3787"/>
      <c r="I115" s="3795"/>
      <c r="J115" s="470"/>
      <c r="K115" s="595" t="s">
        <v>161</v>
      </c>
      <c r="L115" s="644"/>
      <c r="M115" s="659"/>
      <c r="N115" s="684"/>
      <c r="O115" s="637"/>
    </row>
    <row r="116" spans="1:15" ht="15.75" hidden="1" thickBot="1" x14ac:dyDescent="0.25">
      <c r="A116" s="538"/>
      <c r="B116" s="3743"/>
      <c r="C116" s="438"/>
      <c r="D116" s="512"/>
      <c r="E116" s="3781"/>
      <c r="F116" s="3867"/>
      <c r="G116" s="3784"/>
      <c r="H116" s="3787"/>
      <c r="I116" s="3795"/>
      <c r="J116" s="470"/>
      <c r="K116" s="625" t="s">
        <v>140</v>
      </c>
      <c r="L116" s="837"/>
      <c r="M116" s="680"/>
      <c r="N116" s="679"/>
      <c r="O116" s="678"/>
    </row>
    <row r="117" spans="1:15" ht="36" hidden="1" customHeight="1" thickBot="1" x14ac:dyDescent="0.25">
      <c r="A117" s="428"/>
      <c r="B117" s="3744"/>
      <c r="C117" s="868"/>
      <c r="D117" s="531"/>
      <c r="E117" s="3782"/>
      <c r="F117" s="3868"/>
      <c r="G117" s="3785"/>
      <c r="H117" s="3826"/>
      <c r="I117" s="3796"/>
      <c r="J117" s="676"/>
      <c r="K117" s="501" t="s">
        <v>33</v>
      </c>
      <c r="L117" s="579">
        <f>SUM(L112:L116)</f>
        <v>0</v>
      </c>
      <c r="M117" s="626"/>
      <c r="N117" s="577"/>
      <c r="O117" s="627"/>
    </row>
    <row r="118" spans="1:15" ht="21.75" hidden="1" customHeight="1" x14ac:dyDescent="0.2">
      <c r="A118" s="555" t="s">
        <v>39</v>
      </c>
      <c r="B118" s="3742" t="s">
        <v>37</v>
      </c>
      <c r="C118" s="455" t="s">
        <v>37</v>
      </c>
      <c r="D118" s="526" t="s">
        <v>39</v>
      </c>
      <c r="E118" s="3869"/>
      <c r="F118" s="3866" t="s">
        <v>547</v>
      </c>
      <c r="G118" s="3783" t="s">
        <v>530</v>
      </c>
      <c r="H118" s="3763" t="s">
        <v>44</v>
      </c>
      <c r="I118" s="3794" t="s">
        <v>493</v>
      </c>
      <c r="J118" s="942" t="s">
        <v>42</v>
      </c>
      <c r="K118" s="597" t="s">
        <v>124</v>
      </c>
      <c r="L118" s="647">
        <v>0</v>
      </c>
      <c r="M118" s="478" t="s">
        <v>226</v>
      </c>
      <c r="N118" s="477" t="s">
        <v>50</v>
      </c>
      <c r="O118" s="697">
        <v>1</v>
      </c>
    </row>
    <row r="119" spans="1:15" ht="22.5" hidden="1" customHeight="1" x14ac:dyDescent="0.25">
      <c r="A119" s="538"/>
      <c r="B119" s="3743"/>
      <c r="C119" s="438"/>
      <c r="D119" s="512"/>
      <c r="E119" s="3781"/>
      <c r="F119" s="3867"/>
      <c r="G119" s="3784"/>
      <c r="H119" s="3764"/>
      <c r="I119" s="3795"/>
      <c r="J119" s="645" t="s">
        <v>61</v>
      </c>
      <c r="K119" s="595" t="s">
        <v>141</v>
      </c>
      <c r="L119" s="644">
        <v>0</v>
      </c>
      <c r="M119" s="639" t="s">
        <v>546</v>
      </c>
      <c r="N119" s="638" t="s">
        <v>50</v>
      </c>
      <c r="O119" s="683">
        <v>1</v>
      </c>
    </row>
    <row r="120" spans="1:15" ht="26.25" hidden="1" customHeight="1" x14ac:dyDescent="0.2">
      <c r="A120" s="538"/>
      <c r="B120" s="3743"/>
      <c r="C120" s="438"/>
      <c r="D120" s="512"/>
      <c r="E120" s="3781"/>
      <c r="F120" s="3867"/>
      <c r="G120" s="3784"/>
      <c r="H120" s="3764"/>
      <c r="I120" s="3795"/>
      <c r="J120" s="645" t="s">
        <v>545</v>
      </c>
      <c r="K120" s="595" t="s">
        <v>216</v>
      </c>
      <c r="L120" s="644"/>
      <c r="M120" s="659"/>
      <c r="N120" s="684"/>
      <c r="O120" s="637"/>
    </row>
    <row r="121" spans="1:15" ht="25.5" hidden="1" customHeight="1" x14ac:dyDescent="0.2">
      <c r="A121" s="538"/>
      <c r="B121" s="3743"/>
      <c r="C121" s="438"/>
      <c r="D121" s="512"/>
      <c r="E121" s="3781"/>
      <c r="F121" s="3867"/>
      <c r="G121" s="3784"/>
      <c r="H121" s="3764"/>
      <c r="I121" s="3795"/>
      <c r="J121" s="470"/>
      <c r="K121" s="595" t="s">
        <v>161</v>
      </c>
      <c r="L121" s="644"/>
      <c r="M121" s="659"/>
      <c r="N121" s="684"/>
      <c r="O121" s="637"/>
    </row>
    <row r="122" spans="1:15" ht="21.75" hidden="1" customHeight="1" thickBot="1" x14ac:dyDescent="0.25">
      <c r="A122" s="538"/>
      <c r="B122" s="3743"/>
      <c r="C122" s="438"/>
      <c r="D122" s="512"/>
      <c r="E122" s="3781"/>
      <c r="F122" s="3867"/>
      <c r="G122" s="3784"/>
      <c r="H122" s="3764"/>
      <c r="I122" s="3795"/>
      <c r="J122" s="470"/>
      <c r="K122" s="625" t="s">
        <v>140</v>
      </c>
      <c r="L122" s="837"/>
      <c r="M122" s="680"/>
      <c r="N122" s="679"/>
      <c r="O122" s="678"/>
    </row>
    <row r="123" spans="1:15" ht="30" hidden="1" customHeight="1" thickBot="1" x14ac:dyDescent="0.25">
      <c r="A123" s="428"/>
      <c r="B123" s="3744"/>
      <c r="C123" s="868"/>
      <c r="D123" s="531"/>
      <c r="E123" s="3782"/>
      <c r="F123" s="3868"/>
      <c r="G123" s="3785"/>
      <c r="H123" s="3765"/>
      <c r="I123" s="3796"/>
      <c r="J123" s="676"/>
      <c r="K123" s="501" t="s">
        <v>33</v>
      </c>
      <c r="L123" s="579">
        <f>SUM(L118:L122)</f>
        <v>0</v>
      </c>
      <c r="M123" s="626"/>
      <c r="N123" s="577"/>
      <c r="O123" s="627"/>
    </row>
    <row r="124" spans="1:15" ht="21.75" hidden="1" customHeight="1" x14ac:dyDescent="0.2">
      <c r="A124" s="555" t="s">
        <v>39</v>
      </c>
      <c r="B124" s="3742" t="s">
        <v>37</v>
      </c>
      <c r="C124" s="455" t="s">
        <v>37</v>
      </c>
      <c r="D124" s="526" t="s">
        <v>109</v>
      </c>
      <c r="E124" s="3869"/>
      <c r="F124" s="3866" t="s">
        <v>544</v>
      </c>
      <c r="G124" s="3783" t="s">
        <v>530</v>
      </c>
      <c r="H124" s="3786" t="s">
        <v>44</v>
      </c>
      <c r="I124" s="453" t="s">
        <v>62</v>
      </c>
      <c r="J124" s="863" t="s">
        <v>61</v>
      </c>
      <c r="K124" s="597" t="s">
        <v>124</v>
      </c>
      <c r="L124" s="647">
        <v>0</v>
      </c>
      <c r="M124" s="478" t="s">
        <v>226</v>
      </c>
      <c r="N124" s="477" t="s">
        <v>50</v>
      </c>
      <c r="O124" s="697">
        <v>1</v>
      </c>
    </row>
    <row r="125" spans="1:15" ht="33" hidden="1" customHeight="1" x14ac:dyDescent="0.25">
      <c r="A125" s="538"/>
      <c r="B125" s="3743"/>
      <c r="C125" s="438"/>
      <c r="D125" s="512"/>
      <c r="E125" s="3781"/>
      <c r="F125" s="3867"/>
      <c r="G125" s="3784"/>
      <c r="H125" s="3787"/>
      <c r="I125" s="998"/>
      <c r="J125" s="861" t="s">
        <v>543</v>
      </c>
      <c r="K125" s="595" t="s">
        <v>141</v>
      </c>
      <c r="L125" s="644">
        <v>0</v>
      </c>
      <c r="M125" s="639" t="s">
        <v>542</v>
      </c>
      <c r="N125" s="638" t="s">
        <v>231</v>
      </c>
      <c r="O125" s="683">
        <v>47</v>
      </c>
    </row>
    <row r="126" spans="1:15" ht="30.75" hidden="1" customHeight="1" x14ac:dyDescent="0.2">
      <c r="A126" s="538"/>
      <c r="B126" s="3743"/>
      <c r="C126" s="438"/>
      <c r="D126" s="512"/>
      <c r="E126" s="3781"/>
      <c r="F126" s="3867"/>
      <c r="G126" s="3784"/>
      <c r="H126" s="3787"/>
      <c r="I126" s="998"/>
      <c r="J126" s="861"/>
      <c r="K126" s="595" t="s">
        <v>216</v>
      </c>
      <c r="L126" s="644"/>
      <c r="M126" s="659"/>
      <c r="N126" s="684"/>
      <c r="O126" s="637"/>
    </row>
    <row r="127" spans="1:15" ht="34.5" hidden="1" customHeight="1" x14ac:dyDescent="0.2">
      <c r="A127" s="538"/>
      <c r="B127" s="3743"/>
      <c r="C127" s="438"/>
      <c r="D127" s="512"/>
      <c r="E127" s="3781"/>
      <c r="F127" s="3867"/>
      <c r="G127" s="3784"/>
      <c r="H127" s="3787"/>
      <c r="I127" s="998"/>
      <c r="J127" s="861"/>
      <c r="K127" s="595" t="s">
        <v>161</v>
      </c>
      <c r="L127" s="644">
        <v>0</v>
      </c>
      <c r="M127" s="659"/>
      <c r="N127" s="684"/>
      <c r="O127" s="637"/>
    </row>
    <row r="128" spans="1:15" ht="41.25" hidden="1" customHeight="1" thickBot="1" x14ac:dyDescent="0.25">
      <c r="A128" s="538"/>
      <c r="B128" s="3743"/>
      <c r="C128" s="438"/>
      <c r="D128" s="512"/>
      <c r="E128" s="3781"/>
      <c r="F128" s="3867"/>
      <c r="G128" s="3784"/>
      <c r="H128" s="3787"/>
      <c r="I128" s="3795"/>
      <c r="J128" s="470"/>
      <c r="K128" s="625" t="s">
        <v>140</v>
      </c>
      <c r="L128" s="837"/>
      <c r="M128" s="680"/>
      <c r="N128" s="679"/>
      <c r="O128" s="678"/>
    </row>
    <row r="129" spans="1:27" ht="6" hidden="1" customHeight="1" thickBot="1" x14ac:dyDescent="0.25">
      <c r="A129" s="428"/>
      <c r="B129" s="3744"/>
      <c r="C129" s="868"/>
      <c r="D129" s="531"/>
      <c r="E129" s="3782"/>
      <c r="F129" s="3868"/>
      <c r="G129" s="3785"/>
      <c r="H129" s="3826"/>
      <c r="I129" s="3796"/>
      <c r="J129" s="676"/>
      <c r="K129" s="501" t="s">
        <v>33</v>
      </c>
      <c r="L129" s="579">
        <f>SUM(L124:L128)</f>
        <v>0</v>
      </c>
      <c r="M129" s="626"/>
      <c r="N129" s="577"/>
      <c r="O129" s="627"/>
    </row>
    <row r="130" spans="1:27" ht="15.75" customHeight="1" x14ac:dyDescent="0.2">
      <c r="A130" s="555" t="s">
        <v>39</v>
      </c>
      <c r="B130" s="3742" t="s">
        <v>37</v>
      </c>
      <c r="C130" s="455" t="s">
        <v>37</v>
      </c>
      <c r="D130" s="526" t="s">
        <v>107</v>
      </c>
      <c r="E130" s="1302"/>
      <c r="F130" s="3766" t="s">
        <v>541</v>
      </c>
      <c r="G130" s="3783" t="s">
        <v>530</v>
      </c>
      <c r="H130" s="3786" t="s">
        <v>44</v>
      </c>
      <c r="I130" s="698" t="s">
        <v>43</v>
      </c>
      <c r="J130" s="543" t="s">
        <v>42</v>
      </c>
      <c r="K130" s="597" t="s">
        <v>124</v>
      </c>
      <c r="L130" s="450"/>
      <c r="M130" s="621"/>
      <c r="N130" s="994"/>
      <c r="O130" s="619"/>
    </row>
    <row r="131" spans="1:27" ht="15.75" customHeight="1" x14ac:dyDescent="0.2">
      <c r="A131" s="538"/>
      <c r="B131" s="3743"/>
      <c r="C131" s="438"/>
      <c r="D131" s="512"/>
      <c r="E131" s="666"/>
      <c r="F131" s="3767"/>
      <c r="G131" s="3784"/>
      <c r="H131" s="3787"/>
      <c r="I131" s="434"/>
      <c r="J131" s="543" t="s">
        <v>540</v>
      </c>
      <c r="K131" s="519" t="s">
        <v>217</v>
      </c>
      <c r="L131" s="444"/>
      <c r="M131" s="1358" t="s">
        <v>539</v>
      </c>
      <c r="N131" s="1357" t="s">
        <v>50</v>
      </c>
      <c r="O131" s="614"/>
      <c r="AA131" s="443"/>
    </row>
    <row r="132" spans="1:27" ht="15" x14ac:dyDescent="0.2">
      <c r="A132" s="538"/>
      <c r="B132" s="3743"/>
      <c r="C132" s="438"/>
      <c r="D132" s="512"/>
      <c r="E132" s="666"/>
      <c r="F132" s="3767"/>
      <c r="G132" s="3784"/>
      <c r="H132" s="3787"/>
      <c r="I132" s="434"/>
      <c r="J132" s="543"/>
      <c r="K132" s="595" t="s">
        <v>141</v>
      </c>
      <c r="L132" s="542">
        <v>36.6</v>
      </c>
      <c r="M132" s="616"/>
      <c r="N132" s="993"/>
      <c r="O132" s="611"/>
      <c r="AA132" s="443"/>
    </row>
    <row r="133" spans="1:27" ht="15" x14ac:dyDescent="0.2">
      <c r="A133" s="538"/>
      <c r="B133" s="3743"/>
      <c r="C133" s="438"/>
      <c r="D133" s="512"/>
      <c r="E133" s="666"/>
      <c r="F133" s="3767"/>
      <c r="G133" s="3784"/>
      <c r="H133" s="3787"/>
      <c r="I133" s="434"/>
      <c r="J133" s="543"/>
      <c r="K133" s="595" t="s">
        <v>216</v>
      </c>
      <c r="L133" s="441"/>
      <c r="M133" s="613"/>
      <c r="N133" s="591"/>
      <c r="O133" s="611"/>
    </row>
    <row r="134" spans="1:27" ht="15" x14ac:dyDescent="0.2">
      <c r="A134" s="538"/>
      <c r="B134" s="3743"/>
      <c r="C134" s="438"/>
      <c r="D134" s="512"/>
      <c r="E134" s="666"/>
      <c r="F134" s="3767"/>
      <c r="G134" s="3784"/>
      <c r="H134" s="3787"/>
      <c r="I134" s="434"/>
      <c r="J134" s="543"/>
      <c r="K134" s="595" t="s">
        <v>161</v>
      </c>
      <c r="L134" s="542">
        <v>546.20000000000005</v>
      </c>
      <c r="M134" s="613"/>
      <c r="N134" s="591"/>
      <c r="O134" s="611"/>
    </row>
    <row r="135" spans="1:27" ht="15.75" thickBot="1" x14ac:dyDescent="0.25">
      <c r="A135" s="538"/>
      <c r="B135" s="3743"/>
      <c r="C135" s="438"/>
      <c r="D135" s="512"/>
      <c r="E135" s="666"/>
      <c r="F135" s="3767"/>
      <c r="G135" s="3784"/>
      <c r="H135" s="3787"/>
      <c r="I135" s="434"/>
      <c r="J135" s="543"/>
      <c r="K135" s="625" t="s">
        <v>140</v>
      </c>
      <c r="L135" s="609"/>
      <c r="M135" s="802"/>
      <c r="N135" s="991"/>
      <c r="O135" s="606"/>
    </row>
    <row r="136" spans="1:27" ht="15.75" thickBot="1" x14ac:dyDescent="0.25">
      <c r="A136" s="428"/>
      <c r="B136" s="3744"/>
      <c r="C136" s="868"/>
      <c r="D136" s="531"/>
      <c r="E136" s="663"/>
      <c r="F136" s="3768"/>
      <c r="G136" s="3785"/>
      <c r="H136" s="3826"/>
      <c r="I136" s="424"/>
      <c r="J136" s="543"/>
      <c r="K136" s="501" t="s">
        <v>33</v>
      </c>
      <c r="L136" s="604">
        <f>SUM(L130:L135)</f>
        <v>582.80000000000007</v>
      </c>
      <c r="M136" s="797"/>
      <c r="N136" s="602"/>
      <c r="O136" s="752"/>
    </row>
    <row r="137" spans="1:27" ht="15" customHeight="1" x14ac:dyDescent="0.2">
      <c r="A137" s="555" t="s">
        <v>39</v>
      </c>
      <c r="B137" s="3742" t="s">
        <v>37</v>
      </c>
      <c r="C137" s="455" t="s">
        <v>37</v>
      </c>
      <c r="D137" s="526" t="s">
        <v>102</v>
      </c>
      <c r="E137" s="3869" t="s">
        <v>222</v>
      </c>
      <c r="F137" s="3766" t="s">
        <v>538</v>
      </c>
      <c r="G137" s="3783" t="s">
        <v>530</v>
      </c>
      <c r="H137" s="3786" t="s">
        <v>44</v>
      </c>
      <c r="I137" s="3795" t="s">
        <v>43</v>
      </c>
      <c r="J137" s="3847" t="s">
        <v>42</v>
      </c>
      <c r="K137" s="597" t="s">
        <v>124</v>
      </c>
      <c r="L137" s="450">
        <v>0</v>
      </c>
      <c r="M137" s="1252" t="s">
        <v>226</v>
      </c>
      <c r="N137" s="1251" t="s">
        <v>50</v>
      </c>
      <c r="O137" s="822"/>
      <c r="AA137" s="443"/>
    </row>
    <row r="138" spans="1:27" ht="15" x14ac:dyDescent="0.2">
      <c r="A138" s="538"/>
      <c r="B138" s="3743"/>
      <c r="C138" s="438"/>
      <c r="D138" s="512"/>
      <c r="E138" s="3781"/>
      <c r="F138" s="3767"/>
      <c r="G138" s="3784"/>
      <c r="H138" s="3787"/>
      <c r="I138" s="3795"/>
      <c r="J138" s="3848"/>
      <c r="K138" s="519" t="s">
        <v>217</v>
      </c>
      <c r="L138" s="444"/>
      <c r="M138" s="616"/>
      <c r="N138" s="615"/>
      <c r="O138" s="820"/>
    </row>
    <row r="139" spans="1:27" ht="15" x14ac:dyDescent="0.2">
      <c r="A139" s="538"/>
      <c r="B139" s="3743"/>
      <c r="C139" s="438"/>
      <c r="D139" s="512"/>
      <c r="E139" s="3781"/>
      <c r="F139" s="3767"/>
      <c r="G139" s="3784"/>
      <c r="H139" s="3787"/>
      <c r="I139" s="3795"/>
      <c r="J139" s="3848"/>
      <c r="K139" s="595" t="s">
        <v>141</v>
      </c>
      <c r="L139" s="542">
        <v>0</v>
      </c>
      <c r="M139" s="613"/>
      <c r="N139" s="612"/>
      <c r="O139" s="590"/>
      <c r="AA139" s="443"/>
    </row>
    <row r="140" spans="1:27" ht="15" x14ac:dyDescent="0.2">
      <c r="A140" s="538"/>
      <c r="B140" s="3743"/>
      <c r="C140" s="438"/>
      <c r="D140" s="512"/>
      <c r="E140" s="3781"/>
      <c r="F140" s="3767"/>
      <c r="G140" s="3784"/>
      <c r="H140" s="3787"/>
      <c r="I140" s="3795"/>
      <c r="J140" s="645"/>
      <c r="K140" s="595" t="s">
        <v>216</v>
      </c>
      <c r="L140" s="441"/>
      <c r="M140" s="613"/>
      <c r="N140" s="612"/>
      <c r="O140" s="590"/>
    </row>
    <row r="141" spans="1:27" ht="15" x14ac:dyDescent="0.2">
      <c r="A141" s="538"/>
      <c r="B141" s="3743"/>
      <c r="C141" s="438"/>
      <c r="D141" s="512"/>
      <c r="E141" s="3781"/>
      <c r="F141" s="3767"/>
      <c r="G141" s="3784"/>
      <c r="H141" s="3787"/>
      <c r="I141" s="3795"/>
      <c r="J141" s="470"/>
      <c r="K141" s="594" t="s">
        <v>161</v>
      </c>
      <c r="L141" s="441">
        <v>0</v>
      </c>
      <c r="M141" s="613"/>
      <c r="N141" s="612"/>
      <c r="O141" s="590"/>
      <c r="AA141" s="443"/>
    </row>
    <row r="142" spans="1:27" ht="15.75" thickBot="1" x14ac:dyDescent="0.25">
      <c r="A142" s="538"/>
      <c r="B142" s="3743"/>
      <c r="C142" s="438"/>
      <c r="D142" s="512"/>
      <c r="E142" s="3781"/>
      <c r="F142" s="3767"/>
      <c r="G142" s="3784"/>
      <c r="H142" s="3787"/>
      <c r="I142" s="3795"/>
      <c r="J142" s="470"/>
      <c r="K142" s="587" t="s">
        <v>140</v>
      </c>
      <c r="L142" s="432"/>
      <c r="M142" s="1222"/>
      <c r="N142" s="607"/>
      <c r="O142" s="1221"/>
    </row>
    <row r="143" spans="1:27" ht="15.75" thickBot="1" x14ac:dyDescent="0.25">
      <c r="A143" s="428"/>
      <c r="B143" s="3744"/>
      <c r="C143" s="868"/>
      <c r="D143" s="531"/>
      <c r="E143" s="3782"/>
      <c r="F143" s="3768"/>
      <c r="G143" s="3785"/>
      <c r="H143" s="3826"/>
      <c r="I143" s="3796"/>
      <c r="J143" s="676"/>
      <c r="K143" s="501" t="s">
        <v>33</v>
      </c>
      <c r="L143" s="604">
        <f>SUM(L137:L142)</f>
        <v>0</v>
      </c>
      <c r="M143" s="797"/>
      <c r="N143" s="602"/>
      <c r="O143" s="752"/>
    </row>
    <row r="144" spans="1:27" ht="15" x14ac:dyDescent="0.2">
      <c r="A144" s="1345" t="s">
        <v>39</v>
      </c>
      <c r="B144" s="3870" t="s">
        <v>37</v>
      </c>
      <c r="C144" s="455" t="s">
        <v>37</v>
      </c>
      <c r="D144" s="526" t="s">
        <v>96</v>
      </c>
      <c r="E144" s="3869"/>
      <c r="F144" s="3766" t="s">
        <v>537</v>
      </c>
      <c r="G144" s="3783" t="s">
        <v>530</v>
      </c>
      <c r="H144" s="3786" t="s">
        <v>44</v>
      </c>
      <c r="I144" s="3795" t="s">
        <v>536</v>
      </c>
      <c r="J144" s="3847" t="s">
        <v>535</v>
      </c>
      <c r="K144" s="597" t="s">
        <v>124</v>
      </c>
      <c r="L144" s="450">
        <v>0</v>
      </c>
      <c r="M144" s="1252" t="s">
        <v>226</v>
      </c>
      <c r="N144" s="1251" t="s">
        <v>50</v>
      </c>
      <c r="O144" s="822"/>
    </row>
    <row r="145" spans="1:27" ht="14.45" customHeight="1" x14ac:dyDescent="0.2">
      <c r="A145" s="1340"/>
      <c r="B145" s="3871"/>
      <c r="C145" s="438"/>
      <c r="D145" s="512"/>
      <c r="E145" s="3781"/>
      <c r="F145" s="3767"/>
      <c r="G145" s="3784"/>
      <c r="H145" s="3787"/>
      <c r="I145" s="3795"/>
      <c r="J145" s="3848"/>
      <c r="K145" s="519" t="s">
        <v>217</v>
      </c>
      <c r="L145" s="617"/>
      <c r="M145" s="616"/>
      <c r="N145" s="615"/>
      <c r="O145" s="820"/>
    </row>
    <row r="146" spans="1:27" ht="14.45" customHeight="1" x14ac:dyDescent="0.2">
      <c r="A146" s="1340"/>
      <c r="B146" s="3871"/>
      <c r="C146" s="438"/>
      <c r="D146" s="512"/>
      <c r="E146" s="3781"/>
      <c r="F146" s="3767"/>
      <c r="G146" s="3784"/>
      <c r="H146" s="3787"/>
      <c r="I146" s="3795"/>
      <c r="J146" s="3848"/>
      <c r="K146" s="595" t="s">
        <v>141</v>
      </c>
      <c r="L146" s="441">
        <v>0</v>
      </c>
      <c r="M146" s="613"/>
      <c r="N146" s="612"/>
      <c r="O146" s="590"/>
    </row>
    <row r="147" spans="1:27" ht="14.45" customHeight="1" x14ac:dyDescent="0.2">
      <c r="A147" s="1340"/>
      <c r="B147" s="3871"/>
      <c r="C147" s="438"/>
      <c r="D147" s="512"/>
      <c r="E147" s="3781"/>
      <c r="F147" s="3767"/>
      <c r="G147" s="3784"/>
      <c r="H147" s="3787"/>
      <c r="I147" s="3795"/>
      <c r="J147" s="470"/>
      <c r="K147" s="595" t="s">
        <v>216</v>
      </c>
      <c r="L147" s="441"/>
      <c r="M147" s="613"/>
      <c r="N147" s="612"/>
      <c r="O147" s="590"/>
    </row>
    <row r="148" spans="1:27" ht="14.45" customHeight="1" x14ac:dyDescent="0.2">
      <c r="A148" s="1340"/>
      <c r="B148" s="3871"/>
      <c r="C148" s="438"/>
      <c r="D148" s="512"/>
      <c r="E148" s="3781"/>
      <c r="F148" s="3767"/>
      <c r="G148" s="3784"/>
      <c r="H148" s="3787"/>
      <c r="I148" s="3795"/>
      <c r="J148" s="470"/>
      <c r="K148" s="595" t="s">
        <v>161</v>
      </c>
      <c r="L148" s="441">
        <v>1156.2</v>
      </c>
      <c r="M148" s="613"/>
      <c r="N148" s="612"/>
      <c r="O148" s="590"/>
      <c r="AA148" s="443"/>
    </row>
    <row r="149" spans="1:27" ht="15" customHeight="1" thickBot="1" x14ac:dyDescent="0.25">
      <c r="A149" s="1340"/>
      <c r="B149" s="3871"/>
      <c r="C149" s="438"/>
      <c r="D149" s="512"/>
      <c r="E149" s="3781"/>
      <c r="F149" s="3767"/>
      <c r="G149" s="3784"/>
      <c r="H149" s="3787"/>
      <c r="I149" s="3795"/>
      <c r="J149" s="470"/>
      <c r="K149" s="625" t="s">
        <v>140</v>
      </c>
      <c r="L149" s="432"/>
      <c r="M149" s="1222"/>
      <c r="N149" s="607"/>
      <c r="O149" s="1221"/>
    </row>
    <row r="150" spans="1:27" ht="15" customHeight="1" thickBot="1" x14ac:dyDescent="0.25">
      <c r="A150" s="737"/>
      <c r="B150" s="3872"/>
      <c r="C150" s="1337"/>
      <c r="D150" s="531"/>
      <c r="E150" s="3782"/>
      <c r="F150" s="3768"/>
      <c r="G150" s="3785"/>
      <c r="H150" s="3826"/>
      <c r="I150" s="3796"/>
      <c r="J150" s="676"/>
      <c r="K150" s="501" t="s">
        <v>33</v>
      </c>
      <c r="L150" s="579">
        <f>SUM(L144:L149)</f>
        <v>1156.2</v>
      </c>
      <c r="M150" s="626"/>
      <c r="N150" s="577"/>
      <c r="O150" s="627"/>
    </row>
    <row r="151" spans="1:27" ht="30" x14ac:dyDescent="0.2">
      <c r="A151" s="1345" t="s">
        <v>39</v>
      </c>
      <c r="B151" s="3870" t="s">
        <v>37</v>
      </c>
      <c r="C151" s="455" t="s">
        <v>37</v>
      </c>
      <c r="D151" s="526" t="s">
        <v>92</v>
      </c>
      <c r="E151" s="3869" t="s">
        <v>222</v>
      </c>
      <c r="F151" s="454" t="s">
        <v>534</v>
      </c>
      <c r="G151" s="3783" t="s">
        <v>530</v>
      </c>
      <c r="H151" s="3786" t="s">
        <v>44</v>
      </c>
      <c r="I151" s="453" t="s">
        <v>43</v>
      </c>
      <c r="J151" s="3876" t="s">
        <v>533</v>
      </c>
      <c r="K151" s="524" t="s">
        <v>124</v>
      </c>
      <c r="L151" s="1356"/>
      <c r="M151" s="1355" t="s">
        <v>226</v>
      </c>
      <c r="N151" s="1354" t="s">
        <v>50</v>
      </c>
      <c r="O151" s="1353"/>
      <c r="AA151" s="443"/>
    </row>
    <row r="152" spans="1:27" ht="15" x14ac:dyDescent="0.2">
      <c r="A152" s="1340"/>
      <c r="B152" s="3871"/>
      <c r="C152" s="438"/>
      <c r="D152" s="512"/>
      <c r="E152" s="3781"/>
      <c r="F152" s="437"/>
      <c r="G152" s="3784"/>
      <c r="H152" s="3787"/>
      <c r="I152" s="434"/>
      <c r="J152" s="3877"/>
      <c r="K152" s="519" t="s">
        <v>217</v>
      </c>
      <c r="L152" s="760"/>
      <c r="M152" s="1352"/>
      <c r="N152" s="1351"/>
      <c r="O152" s="1350"/>
      <c r="AA152" s="443"/>
    </row>
    <row r="153" spans="1:27" ht="15" x14ac:dyDescent="0.2">
      <c r="A153" s="1340"/>
      <c r="B153" s="3871"/>
      <c r="C153" s="438"/>
      <c r="D153" s="512"/>
      <c r="E153" s="3781"/>
      <c r="F153" s="437"/>
      <c r="G153" s="3784"/>
      <c r="H153" s="3787"/>
      <c r="I153" s="434"/>
      <c r="J153" s="3877"/>
      <c r="K153" s="518" t="s">
        <v>141</v>
      </c>
      <c r="L153" s="517">
        <v>50</v>
      </c>
      <c r="M153" s="1352"/>
      <c r="N153" s="1351"/>
      <c r="O153" s="1350"/>
      <c r="AA153" s="443"/>
    </row>
    <row r="154" spans="1:27" ht="15" x14ac:dyDescent="0.2">
      <c r="A154" s="1340"/>
      <c r="B154" s="3871"/>
      <c r="C154" s="438"/>
      <c r="D154" s="512"/>
      <c r="E154" s="3781"/>
      <c r="F154" s="437"/>
      <c r="G154" s="3784"/>
      <c r="H154" s="3787"/>
      <c r="I154" s="434"/>
      <c r="J154" s="3877"/>
      <c r="K154" s="518" t="s">
        <v>216</v>
      </c>
      <c r="L154" s="760"/>
      <c r="M154" s="1352"/>
      <c r="N154" s="1351"/>
      <c r="O154" s="1350"/>
    </row>
    <row r="155" spans="1:27" ht="15" x14ac:dyDescent="0.2">
      <c r="A155" s="1340"/>
      <c r="B155" s="3871"/>
      <c r="C155" s="438"/>
      <c r="D155" s="512"/>
      <c r="E155" s="3781"/>
      <c r="F155" s="437"/>
      <c r="G155" s="3784"/>
      <c r="H155" s="3787"/>
      <c r="I155" s="434"/>
      <c r="J155" s="3877"/>
      <c r="K155" s="446" t="s">
        <v>161</v>
      </c>
      <c r="L155" s="760"/>
      <c r="M155" s="1352"/>
      <c r="N155" s="1351"/>
      <c r="O155" s="1350"/>
    </row>
    <row r="156" spans="1:27" ht="15.75" thickBot="1" x14ac:dyDescent="0.25">
      <c r="A156" s="1340"/>
      <c r="B156" s="3871"/>
      <c r="C156" s="438"/>
      <c r="D156" s="512"/>
      <c r="E156" s="3781"/>
      <c r="F156" s="437"/>
      <c r="G156" s="3784"/>
      <c r="H156" s="3787"/>
      <c r="I156" s="434"/>
      <c r="J156" s="3877"/>
      <c r="K156" s="785" t="s">
        <v>140</v>
      </c>
      <c r="L156" s="509"/>
      <c r="M156" s="1349"/>
      <c r="N156" s="1348"/>
      <c r="O156" s="1347"/>
    </row>
    <row r="157" spans="1:27" ht="15.75" thickBot="1" x14ac:dyDescent="0.25">
      <c r="A157" s="737"/>
      <c r="B157" s="3872"/>
      <c r="C157" s="1337"/>
      <c r="D157" s="531"/>
      <c r="E157" s="3782"/>
      <c r="F157" s="425"/>
      <c r="G157" s="3785"/>
      <c r="H157" s="3826"/>
      <c r="I157" s="424"/>
      <c r="J157" s="3878"/>
      <c r="K157" s="501" t="s">
        <v>33</v>
      </c>
      <c r="L157" s="604">
        <f>SUM(L151:L156)</f>
        <v>50</v>
      </c>
      <c r="M157" s="797"/>
      <c r="N157" s="602"/>
      <c r="O157" s="752"/>
    </row>
    <row r="158" spans="1:27" ht="15" customHeight="1" x14ac:dyDescent="0.2">
      <c r="A158" s="1345" t="s">
        <v>39</v>
      </c>
      <c r="B158" s="3870" t="s">
        <v>37</v>
      </c>
      <c r="C158" s="455" t="s">
        <v>37</v>
      </c>
      <c r="D158" s="526" t="s">
        <v>87</v>
      </c>
      <c r="E158" s="1302"/>
      <c r="F158" s="3766" t="s">
        <v>532</v>
      </c>
      <c r="G158" s="3783" t="s">
        <v>530</v>
      </c>
      <c r="H158" s="3786" t="s">
        <v>44</v>
      </c>
      <c r="I158" s="453" t="s">
        <v>43</v>
      </c>
      <c r="J158" s="648" t="s">
        <v>42</v>
      </c>
      <c r="K158" s="1343" t="s">
        <v>124</v>
      </c>
      <c r="L158" s="622"/>
      <c r="M158" s="621"/>
      <c r="N158" s="994"/>
      <c r="O158" s="822"/>
    </row>
    <row r="159" spans="1:27" ht="15" x14ac:dyDescent="0.2">
      <c r="A159" s="1340"/>
      <c r="B159" s="3871"/>
      <c r="C159" s="438"/>
      <c r="D159" s="512"/>
      <c r="E159" s="666"/>
      <c r="F159" s="3767"/>
      <c r="G159" s="3784"/>
      <c r="H159" s="3787"/>
      <c r="I159" s="434"/>
      <c r="J159" s="645" t="s">
        <v>529</v>
      </c>
      <c r="K159" s="1342" t="s">
        <v>217</v>
      </c>
      <c r="L159" s="593"/>
      <c r="M159" s="613"/>
      <c r="N159" s="591"/>
      <c r="O159" s="590"/>
    </row>
    <row r="160" spans="1:27" ht="15" x14ac:dyDescent="0.2">
      <c r="A160" s="1340"/>
      <c r="B160" s="3871"/>
      <c r="C160" s="438"/>
      <c r="D160" s="512"/>
      <c r="E160" s="666"/>
      <c r="F160" s="3767"/>
      <c r="G160" s="3784"/>
      <c r="H160" s="3787"/>
      <c r="I160" s="434"/>
      <c r="J160" s="470"/>
      <c r="K160" s="1341" t="s">
        <v>141</v>
      </c>
      <c r="L160" s="593"/>
      <c r="M160" s="613"/>
      <c r="N160" s="591"/>
      <c r="O160" s="590"/>
    </row>
    <row r="161" spans="1:15" ht="15" x14ac:dyDescent="0.2">
      <c r="A161" s="1340"/>
      <c r="B161" s="3871"/>
      <c r="C161" s="438"/>
      <c r="D161" s="512"/>
      <c r="E161" s="666"/>
      <c r="F161" s="3767"/>
      <c r="G161" s="3784"/>
      <c r="H161" s="3787"/>
      <c r="I161" s="434"/>
      <c r="J161" s="470"/>
      <c r="K161" s="1341" t="s">
        <v>216</v>
      </c>
      <c r="L161" s="593"/>
      <c r="M161" s="613"/>
      <c r="N161" s="591"/>
      <c r="O161" s="590"/>
    </row>
    <row r="162" spans="1:15" ht="15" x14ac:dyDescent="0.2">
      <c r="A162" s="1340"/>
      <c r="B162" s="3871"/>
      <c r="C162" s="438"/>
      <c r="D162" s="512"/>
      <c r="E162" s="666"/>
      <c r="F162" s="3767"/>
      <c r="G162" s="3784"/>
      <c r="H162" s="3787"/>
      <c r="I162" s="434"/>
      <c r="J162" s="470"/>
      <c r="K162" s="442" t="s">
        <v>161</v>
      </c>
      <c r="L162" s="593"/>
      <c r="M162" s="613"/>
      <c r="N162" s="591"/>
      <c r="O162" s="590"/>
    </row>
    <row r="163" spans="1:15" ht="15.75" thickBot="1" x14ac:dyDescent="0.25">
      <c r="A163" s="1340"/>
      <c r="B163" s="3871"/>
      <c r="C163" s="438"/>
      <c r="D163" s="512"/>
      <c r="E163" s="666"/>
      <c r="F163" s="3767"/>
      <c r="G163" s="3784"/>
      <c r="H163" s="3787"/>
      <c r="I163" s="434"/>
      <c r="J163" s="470"/>
      <c r="K163" s="1339" t="s">
        <v>140</v>
      </c>
      <c r="L163" s="586"/>
      <c r="M163" s="608"/>
      <c r="N163" s="584"/>
      <c r="O163" s="583"/>
    </row>
    <row r="164" spans="1:15" ht="15.75" thickBot="1" x14ac:dyDescent="0.25">
      <c r="A164" s="737"/>
      <c r="B164" s="3872"/>
      <c r="C164" s="1337"/>
      <c r="D164" s="531"/>
      <c r="E164" s="663"/>
      <c r="F164" s="3768"/>
      <c r="G164" s="3785"/>
      <c r="H164" s="3826"/>
      <c r="I164" s="434"/>
      <c r="J164" s="1346"/>
      <c r="K164" s="501" t="s">
        <v>33</v>
      </c>
      <c r="L164" s="579"/>
      <c r="M164" s="626"/>
      <c r="N164" s="954"/>
      <c r="O164" s="627"/>
    </row>
    <row r="165" spans="1:15" ht="18.600000000000001" customHeight="1" x14ac:dyDescent="0.2">
      <c r="A165" s="1345" t="s">
        <v>39</v>
      </c>
      <c r="B165" s="3870" t="s">
        <v>37</v>
      </c>
      <c r="C165" s="455" t="s">
        <v>37</v>
      </c>
      <c r="D165" s="526" t="s">
        <v>84</v>
      </c>
      <c r="E165" s="1336"/>
      <c r="F165" s="3766" t="s">
        <v>531</v>
      </c>
      <c r="G165" s="3783" t="s">
        <v>530</v>
      </c>
      <c r="H165" s="3786" t="s">
        <v>44</v>
      </c>
      <c r="I165" s="453" t="s">
        <v>43</v>
      </c>
      <c r="J165" s="543" t="s">
        <v>42</v>
      </c>
      <c r="K165" s="1343" t="s">
        <v>124</v>
      </c>
      <c r="L165" s="617"/>
      <c r="M165" s="616"/>
      <c r="N165" s="993"/>
      <c r="O165" s="820"/>
    </row>
    <row r="166" spans="1:15" ht="15" x14ac:dyDescent="0.2">
      <c r="A166" s="1340"/>
      <c r="B166" s="3871"/>
      <c r="C166" s="438"/>
      <c r="D166" s="512"/>
      <c r="E166" s="1336"/>
      <c r="F166" s="3767"/>
      <c r="G166" s="3784"/>
      <c r="H166" s="3787"/>
      <c r="I166" s="434"/>
      <c r="J166" s="543" t="s">
        <v>529</v>
      </c>
      <c r="K166" s="1342" t="s">
        <v>217</v>
      </c>
      <c r="L166" s="593"/>
      <c r="M166" s="613"/>
      <c r="N166" s="591"/>
      <c r="O166" s="590"/>
    </row>
    <row r="167" spans="1:15" ht="15" x14ac:dyDescent="0.2">
      <c r="A167" s="1340"/>
      <c r="B167" s="3871"/>
      <c r="C167" s="438"/>
      <c r="D167" s="512"/>
      <c r="E167" s="1336"/>
      <c r="F167" s="3767"/>
      <c r="G167" s="3784"/>
      <c r="H167" s="3787"/>
      <c r="I167" s="434"/>
      <c r="J167" s="535"/>
      <c r="K167" s="1341" t="s">
        <v>141</v>
      </c>
      <c r="L167" s="593"/>
      <c r="M167" s="613"/>
      <c r="N167" s="591"/>
      <c r="O167" s="590"/>
    </row>
    <row r="168" spans="1:15" ht="15" x14ac:dyDescent="0.2">
      <c r="A168" s="1340"/>
      <c r="B168" s="3871"/>
      <c r="C168" s="438"/>
      <c r="D168" s="512"/>
      <c r="E168" s="1336"/>
      <c r="F168" s="3767"/>
      <c r="G168" s="3784"/>
      <c r="H168" s="3787"/>
      <c r="I168" s="434"/>
      <c r="J168" s="535"/>
      <c r="K168" s="1341" t="s">
        <v>216</v>
      </c>
      <c r="L168" s="593"/>
      <c r="M168" s="613"/>
      <c r="N168" s="591"/>
      <c r="O168" s="590"/>
    </row>
    <row r="169" spans="1:15" ht="15" x14ac:dyDescent="0.2">
      <c r="A169" s="1340"/>
      <c r="B169" s="3871"/>
      <c r="C169" s="438"/>
      <c r="D169" s="512"/>
      <c r="E169" s="1336"/>
      <c r="F169" s="3767"/>
      <c r="G169" s="3784"/>
      <c r="H169" s="3787"/>
      <c r="I169" s="434"/>
      <c r="J169" s="535"/>
      <c r="K169" s="442" t="s">
        <v>161</v>
      </c>
      <c r="L169" s="593"/>
      <c r="M169" s="613"/>
      <c r="N169" s="591"/>
      <c r="O169" s="590"/>
    </row>
    <row r="170" spans="1:15" ht="15.75" thickBot="1" x14ac:dyDescent="0.25">
      <c r="A170" s="1340"/>
      <c r="B170" s="3871"/>
      <c r="C170" s="438"/>
      <c r="D170" s="512"/>
      <c r="E170" s="1336"/>
      <c r="F170" s="3767"/>
      <c r="G170" s="3784"/>
      <c r="H170" s="3787"/>
      <c r="I170" s="434"/>
      <c r="J170" s="535"/>
      <c r="K170" s="1339" t="s">
        <v>140</v>
      </c>
      <c r="L170" s="747"/>
      <c r="M170" s="828"/>
      <c r="N170" s="1273"/>
      <c r="O170" s="1338"/>
    </row>
    <row r="171" spans="1:15" ht="15.75" thickBot="1" x14ac:dyDescent="0.25">
      <c r="A171" s="737"/>
      <c r="B171" s="3872"/>
      <c r="C171" s="1337"/>
      <c r="D171" s="531"/>
      <c r="E171" s="1336"/>
      <c r="F171" s="3768"/>
      <c r="G171" s="3785"/>
      <c r="H171" s="3826"/>
      <c r="I171" s="434"/>
      <c r="J171" s="535"/>
      <c r="K171" s="501" t="s">
        <v>33</v>
      </c>
      <c r="L171" s="798"/>
      <c r="M171" s="989"/>
      <c r="N171" s="1335"/>
      <c r="O171" s="1334"/>
    </row>
    <row r="172" spans="1:15" ht="15" x14ac:dyDescent="0.2">
      <c r="A172" s="555" t="s">
        <v>39</v>
      </c>
      <c r="B172" s="3742" t="s">
        <v>37</v>
      </c>
      <c r="C172" s="848" t="s">
        <v>39</v>
      </c>
      <c r="D172" s="1189"/>
      <c r="E172" s="1154"/>
      <c r="F172" s="3909" t="s">
        <v>528</v>
      </c>
      <c r="G172" s="3783" t="s">
        <v>514</v>
      </c>
      <c r="H172" s="3786" t="s">
        <v>44</v>
      </c>
      <c r="I172" s="3794" t="s">
        <v>43</v>
      </c>
      <c r="J172" s="863" t="s">
        <v>42</v>
      </c>
      <c r="K172" s="481" t="s">
        <v>124</v>
      </c>
      <c r="L172" s="468">
        <f>L180+L187+L194+L202+L209</f>
        <v>925.8</v>
      </c>
      <c r="M172" s="478" t="s">
        <v>223</v>
      </c>
      <c r="N172" s="477" t="s">
        <v>50</v>
      </c>
      <c r="O172" s="697">
        <v>1</v>
      </c>
    </row>
    <row r="173" spans="1:15" ht="15" x14ac:dyDescent="0.2">
      <c r="A173" s="538"/>
      <c r="B173" s="3743"/>
      <c r="C173" s="846"/>
      <c r="D173" s="839"/>
      <c r="E173" s="1151"/>
      <c r="F173" s="3910"/>
      <c r="G173" s="3784"/>
      <c r="H173" s="3787"/>
      <c r="I173" s="3795"/>
      <c r="J173" s="845"/>
      <c r="K173" s="479" t="s">
        <v>217</v>
      </c>
      <c r="L173" s="1332">
        <f>L181+L188+L195+L203+L210</f>
        <v>0</v>
      </c>
      <c r="M173" s="659"/>
      <c r="N173" s="658"/>
      <c r="O173" s="683"/>
    </row>
    <row r="174" spans="1:15" ht="30" x14ac:dyDescent="0.2">
      <c r="A174" s="538"/>
      <c r="B174" s="3743"/>
      <c r="C174" s="846"/>
      <c r="D174" s="839"/>
      <c r="E174" s="1151"/>
      <c r="F174" s="3774"/>
      <c r="G174" s="3784"/>
      <c r="H174" s="3787"/>
      <c r="I174" s="3795"/>
      <c r="J174" s="470"/>
      <c r="K174" s="474" t="s">
        <v>141</v>
      </c>
      <c r="L174" s="1333">
        <f>L182+L189+L196+L204+L211</f>
        <v>2585</v>
      </c>
      <c r="M174" s="659" t="s">
        <v>527</v>
      </c>
      <c r="N174" s="684" t="s">
        <v>50</v>
      </c>
      <c r="O174" s="683">
        <v>1</v>
      </c>
    </row>
    <row r="175" spans="1:15" ht="15" x14ac:dyDescent="0.2">
      <c r="A175" s="538"/>
      <c r="B175" s="3743"/>
      <c r="C175" s="846"/>
      <c r="D175" s="839"/>
      <c r="E175" s="1151"/>
      <c r="F175" s="3774"/>
      <c r="G175" s="3784"/>
      <c r="H175" s="3787"/>
      <c r="I175" s="3795"/>
      <c r="J175" s="470"/>
      <c r="K175" s="474" t="s">
        <v>216</v>
      </c>
      <c r="L175" s="1332">
        <f>L183+L190+L197+L205+L212</f>
        <v>6000</v>
      </c>
      <c r="M175" s="659"/>
      <c r="N175" s="684"/>
      <c r="O175" s="637"/>
    </row>
    <row r="176" spans="1:15" ht="15" x14ac:dyDescent="0.2">
      <c r="A176" s="538"/>
      <c r="B176" s="3743"/>
      <c r="C176" s="846"/>
      <c r="D176" s="839"/>
      <c r="E176" s="1151"/>
      <c r="F176" s="3774"/>
      <c r="G176" s="3784"/>
      <c r="H176" s="3787"/>
      <c r="I176" s="3795"/>
      <c r="J176" s="470"/>
      <c r="K176" s="474" t="s">
        <v>161</v>
      </c>
      <c r="L176" s="1332">
        <f>L184+L191+L198+L206+L213</f>
        <v>266.5</v>
      </c>
      <c r="M176" s="659"/>
      <c r="N176" s="684"/>
      <c r="O176" s="637"/>
    </row>
    <row r="177" spans="1:29" ht="15" x14ac:dyDescent="0.2">
      <c r="A177" s="538"/>
      <c r="B177" s="3743"/>
      <c r="C177" s="846"/>
      <c r="D177" s="839"/>
      <c r="E177" s="1151"/>
      <c r="F177" s="3774"/>
      <c r="G177" s="3784"/>
      <c r="H177" s="3787"/>
      <c r="I177" s="3795"/>
      <c r="J177" s="470"/>
      <c r="K177" s="474" t="s">
        <v>525</v>
      </c>
      <c r="L177" s="1331">
        <f>L185+L192+L199</f>
        <v>2494</v>
      </c>
      <c r="M177" s="680"/>
      <c r="N177" s="679"/>
      <c r="O177" s="678"/>
    </row>
    <row r="178" spans="1:29" ht="15.75" thickBot="1" x14ac:dyDescent="0.25">
      <c r="A178" s="538"/>
      <c r="B178" s="3743"/>
      <c r="C178" s="846"/>
      <c r="D178" s="839"/>
      <c r="E178" s="1151"/>
      <c r="F178" s="3774"/>
      <c r="G178" s="3784"/>
      <c r="H178" s="3787"/>
      <c r="I178" s="3795"/>
      <c r="J178" s="605"/>
      <c r="K178" s="469" t="s">
        <v>472</v>
      </c>
      <c r="L178" s="1072">
        <f>L200</f>
        <v>0</v>
      </c>
      <c r="M178" s="631"/>
      <c r="N178" s="630"/>
      <c r="O178" s="695"/>
    </row>
    <row r="179" spans="1:29" ht="15.75" thickBot="1" x14ac:dyDescent="0.25">
      <c r="A179" s="428"/>
      <c r="B179" s="3744"/>
      <c r="C179" s="466"/>
      <c r="D179" s="466"/>
      <c r="E179" s="465"/>
      <c r="F179" s="3778"/>
      <c r="G179" s="3785"/>
      <c r="H179" s="3826"/>
      <c r="I179" s="3796"/>
      <c r="J179" s="676"/>
      <c r="K179" s="501" t="s">
        <v>33</v>
      </c>
      <c r="L179" s="874">
        <f>SUM(L172:L178)</f>
        <v>12271.3</v>
      </c>
      <c r="M179" s="626"/>
      <c r="N179" s="577"/>
      <c r="O179" s="627"/>
    </row>
    <row r="180" spans="1:29" ht="15" x14ac:dyDescent="0.2">
      <c r="A180" s="555" t="s">
        <v>39</v>
      </c>
      <c r="B180" s="3742" t="s">
        <v>37</v>
      </c>
      <c r="C180" s="848" t="s">
        <v>39</v>
      </c>
      <c r="D180" s="526" t="s">
        <v>37</v>
      </c>
      <c r="E180" s="3869"/>
      <c r="F180" s="3866" t="s">
        <v>526</v>
      </c>
      <c r="G180" s="3783" t="s">
        <v>514</v>
      </c>
      <c r="H180" s="3965" t="s">
        <v>44</v>
      </c>
      <c r="I180" s="3794" t="s">
        <v>43</v>
      </c>
      <c r="J180" s="863" t="s">
        <v>42</v>
      </c>
      <c r="K180" s="597" t="s">
        <v>124</v>
      </c>
      <c r="L180" s="1330">
        <v>925.8</v>
      </c>
      <c r="M180" s="478" t="s">
        <v>226</v>
      </c>
      <c r="N180" s="477" t="s">
        <v>50</v>
      </c>
      <c r="O180" s="646"/>
      <c r="AA180" s="489"/>
      <c r="AB180" s="489"/>
    </row>
    <row r="181" spans="1:29" ht="15" x14ac:dyDescent="0.2">
      <c r="A181" s="538"/>
      <c r="B181" s="3743"/>
      <c r="C181" s="846"/>
      <c r="D181" s="512"/>
      <c r="E181" s="3781"/>
      <c r="F181" s="3867"/>
      <c r="G181" s="3784"/>
      <c r="H181" s="3966"/>
      <c r="I181" s="3795"/>
      <c r="J181" s="845" t="s">
        <v>357</v>
      </c>
      <c r="K181" s="519" t="s">
        <v>217</v>
      </c>
      <c r="L181" s="644"/>
      <c r="M181" s="659"/>
      <c r="N181" s="658"/>
      <c r="O181" s="641"/>
    </row>
    <row r="182" spans="1:29" ht="15" x14ac:dyDescent="0.25">
      <c r="A182" s="538"/>
      <c r="B182" s="3743"/>
      <c r="C182" s="846"/>
      <c r="D182" s="512"/>
      <c r="E182" s="3781"/>
      <c r="F182" s="3867"/>
      <c r="G182" s="3784"/>
      <c r="H182" s="3966"/>
      <c r="I182" s="3795"/>
      <c r="J182" s="645"/>
      <c r="K182" s="595" t="s">
        <v>141</v>
      </c>
      <c r="L182" s="444">
        <v>0</v>
      </c>
      <c r="M182" s="657" t="s">
        <v>522</v>
      </c>
      <c r="N182" s="656" t="s">
        <v>50</v>
      </c>
      <c r="O182" s="1329"/>
      <c r="Y182" s="1328"/>
      <c r="Z182" s="1328"/>
      <c r="AC182" s="489"/>
    </row>
    <row r="183" spans="1:29" ht="15" x14ac:dyDescent="0.2">
      <c r="A183" s="538"/>
      <c r="B183" s="3743"/>
      <c r="C183" s="846"/>
      <c r="D183" s="512"/>
      <c r="E183" s="3781"/>
      <c r="F183" s="3867"/>
      <c r="G183" s="3784"/>
      <c r="H183" s="3966"/>
      <c r="I183" s="3795"/>
      <c r="J183" s="470"/>
      <c r="K183" s="595" t="s">
        <v>216</v>
      </c>
      <c r="L183" s="444">
        <v>6000</v>
      </c>
      <c r="M183" s="659"/>
      <c r="N183" s="684"/>
      <c r="O183" s="637"/>
      <c r="Y183" s="1328"/>
      <c r="Z183" s="1328"/>
      <c r="AA183" s="443"/>
    </row>
    <row r="184" spans="1:29" ht="15" x14ac:dyDescent="0.2">
      <c r="A184" s="538"/>
      <c r="B184" s="3743"/>
      <c r="C184" s="846"/>
      <c r="D184" s="512"/>
      <c r="E184" s="3781"/>
      <c r="F184" s="3867"/>
      <c r="G184" s="3784"/>
      <c r="H184" s="3966"/>
      <c r="I184" s="3795"/>
      <c r="J184" s="470"/>
      <c r="K184" s="595" t="s">
        <v>161</v>
      </c>
      <c r="L184" s="644"/>
      <c r="M184" s="659"/>
      <c r="N184" s="684"/>
      <c r="O184" s="637"/>
      <c r="Y184" s="1328"/>
      <c r="Z184" s="1328"/>
    </row>
    <row r="185" spans="1:29" ht="23.25" customHeight="1" thickBot="1" x14ac:dyDescent="0.25">
      <c r="A185" s="538"/>
      <c r="B185" s="3743"/>
      <c r="C185" s="846"/>
      <c r="D185" s="512"/>
      <c r="E185" s="3781"/>
      <c r="F185" s="3867"/>
      <c r="G185" s="3784"/>
      <c r="H185" s="3966"/>
      <c r="I185" s="3795"/>
      <c r="J185" s="470"/>
      <c r="K185" s="771" t="s">
        <v>525</v>
      </c>
      <c r="L185" s="837">
        <v>2044</v>
      </c>
      <c r="M185" s="940"/>
      <c r="N185" s="679"/>
      <c r="O185" s="678"/>
      <c r="AA185" s="443"/>
    </row>
    <row r="186" spans="1:29" ht="14.25" customHeight="1" thickBot="1" x14ac:dyDescent="0.25">
      <c r="A186" s="428"/>
      <c r="B186" s="3744"/>
      <c r="C186" s="466"/>
      <c r="D186" s="531"/>
      <c r="E186" s="3782"/>
      <c r="F186" s="833"/>
      <c r="G186" s="3785"/>
      <c r="H186" s="3967"/>
      <c r="I186" s="3796"/>
      <c r="J186" s="676"/>
      <c r="K186" s="501" t="s">
        <v>33</v>
      </c>
      <c r="L186" s="579">
        <f>SUM(L180:L185)</f>
        <v>8969.7999999999993</v>
      </c>
      <c r="M186" s="626"/>
      <c r="N186" s="577"/>
      <c r="O186" s="627"/>
    </row>
    <row r="187" spans="1:29" ht="17.25" hidden="1" customHeight="1" x14ac:dyDescent="0.2">
      <c r="A187" s="555" t="s">
        <v>39</v>
      </c>
      <c r="B187" s="3742" t="s">
        <v>37</v>
      </c>
      <c r="C187" s="3745" t="s">
        <v>39</v>
      </c>
      <c r="D187" s="3799" t="s">
        <v>109</v>
      </c>
      <c r="E187" s="3869"/>
      <c r="F187" s="3855" t="s">
        <v>524</v>
      </c>
      <c r="G187" s="3783" t="s">
        <v>514</v>
      </c>
      <c r="H187" s="3965" t="s">
        <v>44</v>
      </c>
      <c r="I187" s="3794" t="s">
        <v>43</v>
      </c>
      <c r="J187" s="3847" t="s">
        <v>523</v>
      </c>
      <c r="K187" s="1301" t="s">
        <v>124</v>
      </c>
      <c r="L187" s="622">
        <v>0</v>
      </c>
      <c r="M187" s="1327" t="s">
        <v>226</v>
      </c>
      <c r="N187" s="1326" t="s">
        <v>50</v>
      </c>
      <c r="O187" s="1166"/>
      <c r="AA187" s="443"/>
    </row>
    <row r="188" spans="1:29" ht="17.25" hidden="1" customHeight="1" x14ac:dyDescent="0.2">
      <c r="A188" s="538"/>
      <c r="B188" s="3743"/>
      <c r="C188" s="3746"/>
      <c r="D188" s="3800"/>
      <c r="E188" s="3781"/>
      <c r="F188" s="3856"/>
      <c r="G188" s="3784"/>
      <c r="H188" s="3966"/>
      <c r="I188" s="3795"/>
      <c r="J188" s="3848"/>
      <c r="K188" s="699" t="s">
        <v>242</v>
      </c>
      <c r="L188" s="617"/>
      <c r="M188" s="1152"/>
      <c r="N188" s="1325"/>
      <c r="O188" s="1165"/>
    </row>
    <row r="189" spans="1:29" ht="15.75" hidden="1" thickBot="1" x14ac:dyDescent="0.25">
      <c r="A189" s="538"/>
      <c r="B189" s="3743"/>
      <c r="C189" s="3746"/>
      <c r="D189" s="3800"/>
      <c r="E189" s="3781"/>
      <c r="F189" s="3856"/>
      <c r="G189" s="3784"/>
      <c r="H189" s="3966"/>
      <c r="I189" s="3795"/>
      <c r="J189" s="3848"/>
      <c r="K189" s="1300" t="s">
        <v>141</v>
      </c>
      <c r="L189" s="593"/>
      <c r="M189" s="1324" t="s">
        <v>522</v>
      </c>
      <c r="N189" s="1323" t="s">
        <v>50</v>
      </c>
      <c r="O189" s="1164"/>
    </row>
    <row r="190" spans="1:29" ht="15.75" hidden="1" thickBot="1" x14ac:dyDescent="0.25">
      <c r="A190" s="538"/>
      <c r="B190" s="3743"/>
      <c r="C190" s="3746"/>
      <c r="D190" s="3800"/>
      <c r="E190" s="3781"/>
      <c r="F190" s="3856"/>
      <c r="G190" s="3784"/>
      <c r="H190" s="3966"/>
      <c r="I190" s="3795"/>
      <c r="J190" s="3848"/>
      <c r="K190" s="1300" t="s">
        <v>216</v>
      </c>
      <c r="L190" s="593"/>
      <c r="M190" s="431"/>
      <c r="N190" s="430"/>
      <c r="O190" s="1165"/>
    </row>
    <row r="191" spans="1:29" ht="15.75" hidden="1" thickBot="1" x14ac:dyDescent="0.25">
      <c r="A191" s="538"/>
      <c r="B191" s="3743"/>
      <c r="C191" s="3746"/>
      <c r="D191" s="3800"/>
      <c r="E191" s="3781"/>
      <c r="F191" s="3856"/>
      <c r="G191" s="3784"/>
      <c r="H191" s="3966"/>
      <c r="I191" s="3795"/>
      <c r="J191" s="3848"/>
      <c r="K191" s="1299" t="s">
        <v>161</v>
      </c>
      <c r="L191" s="586"/>
      <c r="M191" s="978"/>
      <c r="N191" s="459"/>
      <c r="O191" s="1322"/>
    </row>
    <row r="192" spans="1:29" ht="15.75" hidden="1" thickBot="1" x14ac:dyDescent="0.25">
      <c r="A192" s="538"/>
      <c r="B192" s="3743"/>
      <c r="C192" s="3746"/>
      <c r="D192" s="3800"/>
      <c r="E192" s="3781"/>
      <c r="F192" s="3856"/>
      <c r="G192" s="3784"/>
      <c r="H192" s="3966"/>
      <c r="I192" s="3795"/>
      <c r="J192" s="3848"/>
      <c r="K192" s="1321" t="s">
        <v>215</v>
      </c>
      <c r="L192" s="1320"/>
      <c r="M192" s="1319"/>
      <c r="N192" s="1318"/>
      <c r="O192" s="1317"/>
    </row>
    <row r="193" spans="1:30" ht="13.9" hidden="1" customHeight="1" thickBot="1" x14ac:dyDescent="0.25">
      <c r="A193" s="428"/>
      <c r="B193" s="3744"/>
      <c r="C193" s="3747"/>
      <c r="D193" s="3801"/>
      <c r="E193" s="3782"/>
      <c r="F193" s="3857"/>
      <c r="G193" s="3785"/>
      <c r="H193" s="3967"/>
      <c r="I193" s="3796"/>
      <c r="J193" s="3879"/>
      <c r="K193" s="1316" t="s">
        <v>33</v>
      </c>
      <c r="L193" s="500">
        <f>SUM(L187:L192)</f>
        <v>0</v>
      </c>
      <c r="M193" s="1315"/>
      <c r="N193" s="1314"/>
      <c r="O193" s="1168"/>
    </row>
    <row r="194" spans="1:30" ht="15.75" customHeight="1" x14ac:dyDescent="0.2">
      <c r="A194" s="3805" t="s">
        <v>39</v>
      </c>
      <c r="B194" s="3742" t="s">
        <v>37</v>
      </c>
      <c r="C194" s="3745" t="s">
        <v>39</v>
      </c>
      <c r="D194" s="3832" t="s">
        <v>107</v>
      </c>
      <c r="E194" s="3869"/>
      <c r="F194" s="3844" t="s">
        <v>521</v>
      </c>
      <c r="G194" s="3783" t="s">
        <v>514</v>
      </c>
      <c r="H194" s="3965" t="s">
        <v>44</v>
      </c>
      <c r="I194" s="3883" t="s">
        <v>43</v>
      </c>
      <c r="J194" s="3847" t="s">
        <v>335</v>
      </c>
      <c r="K194" s="1313" t="s">
        <v>124</v>
      </c>
      <c r="L194" s="622"/>
      <c r="M194" s="480" t="s">
        <v>226</v>
      </c>
      <c r="N194" s="1167" t="s">
        <v>50</v>
      </c>
      <c r="O194" s="1312">
        <v>1</v>
      </c>
    </row>
    <row r="195" spans="1:30" ht="15.75" customHeight="1" x14ac:dyDescent="0.2">
      <c r="A195" s="3806"/>
      <c r="B195" s="3743"/>
      <c r="C195" s="3746"/>
      <c r="D195" s="3833"/>
      <c r="E195" s="3781"/>
      <c r="F195" s="3845"/>
      <c r="G195" s="3784"/>
      <c r="H195" s="3966"/>
      <c r="I195" s="3884"/>
      <c r="J195" s="3848"/>
      <c r="K195" s="519" t="s">
        <v>217</v>
      </c>
      <c r="L195" s="609"/>
      <c r="M195" s="1311"/>
      <c r="N195" s="1310"/>
      <c r="O195" s="1309"/>
    </row>
    <row r="196" spans="1:30" ht="15.75" customHeight="1" x14ac:dyDescent="0.2">
      <c r="A196" s="3806"/>
      <c r="B196" s="3743"/>
      <c r="C196" s="3746"/>
      <c r="D196" s="3833"/>
      <c r="E196" s="3781"/>
      <c r="F196" s="3845"/>
      <c r="G196" s="3784"/>
      <c r="H196" s="3966"/>
      <c r="I196" s="3884"/>
      <c r="J196" s="3848"/>
      <c r="K196" s="1307" t="s">
        <v>141</v>
      </c>
      <c r="L196" s="542">
        <v>2090</v>
      </c>
      <c r="M196" s="467" t="s">
        <v>520</v>
      </c>
      <c r="N196" s="667" t="s">
        <v>50</v>
      </c>
      <c r="O196" s="1308">
        <v>1</v>
      </c>
      <c r="AA196" s="443"/>
    </row>
    <row r="197" spans="1:30" ht="15.75" customHeight="1" x14ac:dyDescent="0.2">
      <c r="A197" s="3806"/>
      <c r="B197" s="3743"/>
      <c r="C197" s="3746"/>
      <c r="D197" s="3833"/>
      <c r="E197" s="3781"/>
      <c r="F197" s="3845"/>
      <c r="G197" s="3784"/>
      <c r="H197" s="3966"/>
      <c r="I197" s="3884"/>
      <c r="J197" s="3848"/>
      <c r="K197" s="1307" t="s">
        <v>216</v>
      </c>
      <c r="L197" s="441"/>
      <c r="M197" s="467"/>
      <c r="N197" s="667"/>
      <c r="O197" s="429"/>
      <c r="AA197" s="489"/>
      <c r="AB197" s="489"/>
      <c r="AC197" s="489"/>
      <c r="AD197" s="489"/>
    </row>
    <row r="198" spans="1:30" ht="15.75" customHeight="1" x14ac:dyDescent="0.2">
      <c r="A198" s="3806"/>
      <c r="B198" s="3743"/>
      <c r="C198" s="3746"/>
      <c r="D198" s="3833"/>
      <c r="E198" s="3781"/>
      <c r="F198" s="3845"/>
      <c r="G198" s="3784"/>
      <c r="H198" s="3966"/>
      <c r="I198" s="3884"/>
      <c r="J198" s="3848"/>
      <c r="K198" s="1307" t="s">
        <v>161</v>
      </c>
      <c r="L198" s="441"/>
      <c r="M198" s="467"/>
      <c r="N198" s="667"/>
      <c r="O198" s="429"/>
      <c r="AA198" s="489"/>
      <c r="AB198" s="489"/>
      <c r="AC198" s="489"/>
      <c r="AD198" s="489"/>
    </row>
    <row r="199" spans="1:30" ht="15.75" customHeight="1" x14ac:dyDescent="0.2">
      <c r="A199" s="3806"/>
      <c r="B199" s="3743"/>
      <c r="C199" s="3746"/>
      <c r="D199" s="3833"/>
      <c r="E199" s="3781"/>
      <c r="F199" s="3845"/>
      <c r="G199" s="3784"/>
      <c r="H199" s="3966"/>
      <c r="I199" s="3884"/>
      <c r="J199" s="3848"/>
      <c r="K199" s="1300" t="s">
        <v>215</v>
      </c>
      <c r="L199" s="441">
        <v>450</v>
      </c>
      <c r="M199" s="467"/>
      <c r="N199" s="667"/>
      <c r="O199" s="1164"/>
      <c r="AA199" s="489"/>
      <c r="AB199" s="489"/>
      <c r="AC199" s="489"/>
      <c r="AD199" s="489"/>
    </row>
    <row r="200" spans="1:30" ht="15.75" customHeight="1" thickBot="1" x14ac:dyDescent="0.25">
      <c r="A200" s="3806"/>
      <c r="B200" s="3743"/>
      <c r="C200" s="3746"/>
      <c r="D200" s="3833"/>
      <c r="E200" s="3781"/>
      <c r="F200" s="3845"/>
      <c r="G200" s="3784"/>
      <c r="H200" s="3966"/>
      <c r="I200" s="3884"/>
      <c r="J200" s="3848"/>
      <c r="K200" s="1306" t="s">
        <v>472</v>
      </c>
      <c r="L200" s="803">
        <v>0</v>
      </c>
      <c r="M200" s="1136"/>
      <c r="N200" s="1135"/>
      <c r="O200" s="1163"/>
      <c r="AA200" s="489"/>
      <c r="AB200" s="489"/>
      <c r="AC200" s="489"/>
      <c r="AD200" s="489"/>
    </row>
    <row r="201" spans="1:30" ht="18.75" customHeight="1" thickBot="1" x14ac:dyDescent="0.25">
      <c r="A201" s="3807"/>
      <c r="B201" s="3744"/>
      <c r="C201" s="3747"/>
      <c r="D201" s="3834"/>
      <c r="E201" s="3782"/>
      <c r="F201" s="3846"/>
      <c r="G201" s="3785"/>
      <c r="H201" s="3967"/>
      <c r="I201" s="3885"/>
      <c r="J201" s="3879"/>
      <c r="K201" s="1305" t="s">
        <v>33</v>
      </c>
      <c r="L201" s="500">
        <f>SUM(L194:L200)</f>
        <v>2540</v>
      </c>
      <c r="M201" s="499"/>
      <c r="N201" s="661"/>
      <c r="O201" s="1168"/>
      <c r="AA201" s="489"/>
      <c r="AB201" s="489"/>
      <c r="AC201" s="489"/>
      <c r="AD201" s="489"/>
    </row>
    <row r="202" spans="1:30" ht="15.75" customHeight="1" x14ac:dyDescent="0.2">
      <c r="A202" s="3805" t="s">
        <v>39</v>
      </c>
      <c r="B202" s="3742" t="s">
        <v>37</v>
      </c>
      <c r="C202" s="3745" t="s">
        <v>39</v>
      </c>
      <c r="D202" s="3832" t="s">
        <v>102</v>
      </c>
      <c r="E202" s="3869"/>
      <c r="F202" s="3767" t="s">
        <v>519</v>
      </c>
      <c r="G202" s="3783" t="s">
        <v>514</v>
      </c>
      <c r="H202" s="3965" t="s">
        <v>44</v>
      </c>
      <c r="I202" s="4073" t="s">
        <v>518</v>
      </c>
      <c r="J202" s="3847" t="s">
        <v>517</v>
      </c>
      <c r="K202" s="1301" t="s">
        <v>124</v>
      </c>
      <c r="L202" s="450">
        <v>0</v>
      </c>
      <c r="M202" s="480" t="s">
        <v>226</v>
      </c>
      <c r="N202" s="1167" t="s">
        <v>50</v>
      </c>
      <c r="O202" s="1304"/>
    </row>
    <row r="203" spans="1:30" ht="15.75" customHeight="1" x14ac:dyDescent="0.2">
      <c r="A203" s="3806"/>
      <c r="B203" s="3743"/>
      <c r="C203" s="3746"/>
      <c r="D203" s="3833"/>
      <c r="E203" s="3781"/>
      <c r="F203" s="3767"/>
      <c r="G203" s="3784"/>
      <c r="H203" s="3966"/>
      <c r="I203" s="4074"/>
      <c r="J203" s="3848"/>
      <c r="K203" s="519" t="s">
        <v>217</v>
      </c>
      <c r="L203" s="444"/>
      <c r="M203" s="1138"/>
      <c r="N203" s="1137"/>
      <c r="O203" s="1165"/>
    </row>
    <row r="204" spans="1:30" ht="15.75" customHeight="1" x14ac:dyDescent="0.2">
      <c r="A204" s="3806"/>
      <c r="B204" s="3743"/>
      <c r="C204" s="3746"/>
      <c r="D204" s="3833"/>
      <c r="E204" s="3781"/>
      <c r="F204" s="3767"/>
      <c r="G204" s="3784"/>
      <c r="H204" s="3966"/>
      <c r="I204" s="4074"/>
      <c r="J204" s="3848"/>
      <c r="K204" s="1300" t="s">
        <v>141</v>
      </c>
      <c r="L204" s="640">
        <v>420</v>
      </c>
      <c r="M204" s="1138" t="s">
        <v>516</v>
      </c>
      <c r="N204" s="1137" t="s">
        <v>50</v>
      </c>
      <c r="O204" s="1303"/>
      <c r="AA204" s="443"/>
    </row>
    <row r="205" spans="1:30" ht="15.75" customHeight="1" x14ac:dyDescent="0.2">
      <c r="A205" s="3806"/>
      <c r="B205" s="3743"/>
      <c r="C205" s="3746"/>
      <c r="D205" s="3833"/>
      <c r="E205" s="3781"/>
      <c r="F205" s="3767"/>
      <c r="G205" s="3784"/>
      <c r="H205" s="3966"/>
      <c r="I205" s="4074"/>
      <c r="J205" s="3848"/>
      <c r="K205" s="1300" t="s">
        <v>216</v>
      </c>
      <c r="L205" s="593"/>
      <c r="M205" s="467"/>
      <c r="N205" s="667"/>
      <c r="O205" s="1164"/>
    </row>
    <row r="206" spans="1:30" ht="15.75" customHeight="1" x14ac:dyDescent="0.2">
      <c r="A206" s="3806"/>
      <c r="B206" s="3743"/>
      <c r="C206" s="3746"/>
      <c r="D206" s="3833"/>
      <c r="E206" s="3781"/>
      <c r="F206" s="3767"/>
      <c r="G206" s="3784"/>
      <c r="H206" s="3966"/>
      <c r="I206" s="4074"/>
      <c r="J206" s="3848"/>
      <c r="K206" s="1300" t="s">
        <v>161</v>
      </c>
      <c r="L206" s="441">
        <v>141.5</v>
      </c>
      <c r="M206" s="467"/>
      <c r="N206" s="667"/>
      <c r="O206" s="1164"/>
      <c r="AA206" s="443"/>
    </row>
    <row r="207" spans="1:30" ht="15.75" customHeight="1" thickBot="1" x14ac:dyDescent="0.25">
      <c r="A207" s="3806"/>
      <c r="B207" s="3743"/>
      <c r="C207" s="3746"/>
      <c r="D207" s="3833"/>
      <c r="E207" s="3781"/>
      <c r="F207" s="3767"/>
      <c r="G207" s="3784"/>
      <c r="H207" s="3966"/>
      <c r="I207" s="4074"/>
      <c r="J207" s="3848"/>
      <c r="K207" s="1299" t="s">
        <v>215</v>
      </c>
      <c r="L207" s="784"/>
      <c r="M207" s="1136"/>
      <c r="N207" s="1135"/>
      <c r="O207" s="1163"/>
    </row>
    <row r="208" spans="1:30" ht="15.75" customHeight="1" thickBot="1" x14ac:dyDescent="0.25">
      <c r="A208" s="3807"/>
      <c r="B208" s="3744"/>
      <c r="C208" s="3747"/>
      <c r="D208" s="3834"/>
      <c r="E208" s="3782"/>
      <c r="F208" s="3768"/>
      <c r="G208" s="3785"/>
      <c r="H208" s="3967"/>
      <c r="I208" s="4075"/>
      <c r="J208" s="3879"/>
      <c r="K208" s="1298" t="s">
        <v>33</v>
      </c>
      <c r="L208" s="500">
        <f>SUM(L202:L207)</f>
        <v>561.5</v>
      </c>
      <c r="M208" s="1297"/>
      <c r="N208" s="1172"/>
      <c r="O208" s="1168"/>
    </row>
    <row r="209" spans="1:29" ht="15.75" customHeight="1" x14ac:dyDescent="0.2">
      <c r="A209" s="3805" t="s">
        <v>39</v>
      </c>
      <c r="B209" s="3742" t="s">
        <v>37</v>
      </c>
      <c r="C209" s="3745" t="s">
        <v>39</v>
      </c>
      <c r="D209" s="3832" t="s">
        <v>96</v>
      </c>
      <c r="E209" s="3869"/>
      <c r="F209" s="3767" t="s">
        <v>515</v>
      </c>
      <c r="G209" s="3783" t="s">
        <v>514</v>
      </c>
      <c r="H209" s="3965" t="s">
        <v>44</v>
      </c>
      <c r="I209" s="4073" t="s">
        <v>513</v>
      </c>
      <c r="J209" s="3847" t="s">
        <v>512</v>
      </c>
      <c r="K209" s="1301" t="s">
        <v>124</v>
      </c>
      <c r="L209" s="450"/>
      <c r="M209" s="480" t="s">
        <v>226</v>
      </c>
      <c r="N209" s="1167" t="s">
        <v>50</v>
      </c>
      <c r="O209" s="1166"/>
      <c r="AA209" s="443"/>
    </row>
    <row r="210" spans="1:29" ht="15.75" customHeight="1" x14ac:dyDescent="0.2">
      <c r="A210" s="3806"/>
      <c r="B210" s="3743"/>
      <c r="C210" s="3746"/>
      <c r="D210" s="3833"/>
      <c r="E210" s="3781"/>
      <c r="F210" s="3767"/>
      <c r="G210" s="3784"/>
      <c r="H210" s="3966"/>
      <c r="I210" s="4074"/>
      <c r="J210" s="3848"/>
      <c r="K210" s="519" t="s">
        <v>217</v>
      </c>
      <c r="L210" s="444"/>
      <c r="M210" s="1138"/>
      <c r="N210" s="1137"/>
      <c r="O210" s="1165"/>
    </row>
    <row r="211" spans="1:29" ht="15.75" customHeight="1" x14ac:dyDescent="0.2">
      <c r="A211" s="3806"/>
      <c r="B211" s="3743"/>
      <c r="C211" s="3746"/>
      <c r="D211" s="3833"/>
      <c r="E211" s="3781"/>
      <c r="F211" s="3767"/>
      <c r="G211" s="3784"/>
      <c r="H211" s="3966"/>
      <c r="I211" s="4074"/>
      <c r="J211" s="3848"/>
      <c r="K211" s="1300" t="s">
        <v>141</v>
      </c>
      <c r="L211" s="441">
        <v>75</v>
      </c>
      <c r="M211" s="467"/>
      <c r="N211" s="667"/>
      <c r="O211" s="1164"/>
      <c r="AA211" s="443"/>
    </row>
    <row r="212" spans="1:29" ht="15.75" customHeight="1" x14ac:dyDescent="0.2">
      <c r="A212" s="3806"/>
      <c r="B212" s="3743"/>
      <c r="C212" s="3746"/>
      <c r="D212" s="3833"/>
      <c r="E212" s="3781"/>
      <c r="F212" s="3767"/>
      <c r="G212" s="3784"/>
      <c r="H212" s="3966"/>
      <c r="I212" s="4074"/>
      <c r="J212" s="3848"/>
      <c r="K212" s="1300" t="s">
        <v>216</v>
      </c>
      <c r="L212" s="441"/>
      <c r="M212" s="467"/>
      <c r="N212" s="667"/>
      <c r="O212" s="1164"/>
    </row>
    <row r="213" spans="1:29" ht="15.75" customHeight="1" x14ac:dyDescent="0.2">
      <c r="A213" s="3806"/>
      <c r="B213" s="3743"/>
      <c r="C213" s="3746"/>
      <c r="D213" s="3833"/>
      <c r="E213" s="3781"/>
      <c r="F213" s="3767"/>
      <c r="G213" s="3784"/>
      <c r="H213" s="3966"/>
      <c r="I213" s="4074"/>
      <c r="J213" s="3848"/>
      <c r="K213" s="1300" t="s">
        <v>161</v>
      </c>
      <c r="L213" s="441">
        <v>125</v>
      </c>
      <c r="M213" s="467"/>
      <c r="N213" s="667"/>
      <c r="O213" s="1164"/>
    </row>
    <row r="214" spans="1:29" ht="15.75" customHeight="1" thickBot="1" x14ac:dyDescent="0.25">
      <c r="A214" s="3806"/>
      <c r="B214" s="3743"/>
      <c r="C214" s="3746"/>
      <c r="D214" s="3833"/>
      <c r="E214" s="3781"/>
      <c r="F214" s="3767"/>
      <c r="G214" s="3784"/>
      <c r="H214" s="3966"/>
      <c r="I214" s="4074"/>
      <c r="J214" s="3848"/>
      <c r="K214" s="1299" t="s">
        <v>215</v>
      </c>
      <c r="L214" s="784"/>
      <c r="M214" s="1136"/>
      <c r="N214" s="1135"/>
      <c r="O214" s="1163"/>
    </row>
    <row r="215" spans="1:29" ht="15.75" customHeight="1" thickBot="1" x14ac:dyDescent="0.25">
      <c r="A215" s="3807"/>
      <c r="B215" s="3744"/>
      <c r="C215" s="3747"/>
      <c r="D215" s="3834"/>
      <c r="E215" s="3782"/>
      <c r="F215" s="3768"/>
      <c r="G215" s="3785"/>
      <c r="H215" s="3967"/>
      <c r="I215" s="4075"/>
      <c r="J215" s="3879"/>
      <c r="K215" s="1298" t="s">
        <v>33</v>
      </c>
      <c r="L215" s="500">
        <f>SUM(L209:L214)</f>
        <v>200</v>
      </c>
      <c r="M215" s="1297"/>
      <c r="N215" s="1172"/>
      <c r="O215" s="1168"/>
    </row>
    <row r="216" spans="1:29" ht="15" thickBot="1" x14ac:dyDescent="0.25">
      <c r="A216" s="912" t="s">
        <v>39</v>
      </c>
      <c r="B216" s="1249" t="s">
        <v>37</v>
      </c>
      <c r="C216" s="3858" t="s">
        <v>38</v>
      </c>
      <c r="D216" s="3858"/>
      <c r="E216" s="3858"/>
      <c r="F216" s="3858"/>
      <c r="G216" s="3858"/>
      <c r="H216" s="3858"/>
      <c r="I216" s="3859"/>
      <c r="J216" s="1108"/>
      <c r="K216" s="1296" t="s">
        <v>33</v>
      </c>
      <c r="L216" s="1105">
        <f>L111+L179</f>
        <v>14060.3</v>
      </c>
      <c r="M216" s="412"/>
      <c r="N216" s="412"/>
      <c r="O216" s="411"/>
    </row>
    <row r="217" spans="1:29" ht="13.5" customHeight="1" thickBot="1" x14ac:dyDescent="0.25">
      <c r="A217" s="1200" t="s">
        <v>39</v>
      </c>
      <c r="B217" s="3838" t="s">
        <v>36</v>
      </c>
      <c r="C217" s="3839"/>
      <c r="D217" s="3839"/>
      <c r="E217" s="3839"/>
      <c r="F217" s="3839"/>
      <c r="G217" s="3839"/>
      <c r="H217" s="3839"/>
      <c r="I217" s="3840"/>
      <c r="J217" s="1199"/>
      <c r="K217" s="1198" t="s">
        <v>33</v>
      </c>
      <c r="L217" s="1197">
        <f>L216*1</f>
        <v>14060.3</v>
      </c>
      <c r="M217" s="735"/>
      <c r="N217" s="735"/>
      <c r="O217" s="949"/>
    </row>
    <row r="218" spans="1:29" ht="15.75" thickBot="1" x14ac:dyDescent="0.25">
      <c r="A218" s="732" t="s">
        <v>109</v>
      </c>
      <c r="B218" s="731"/>
      <c r="C218" s="1077" t="s">
        <v>511</v>
      </c>
      <c r="D218" s="1294"/>
      <c r="E218" s="1294"/>
      <c r="F218" s="1295"/>
      <c r="G218" s="1295"/>
      <c r="H218" s="1294"/>
      <c r="I218" s="1294"/>
      <c r="J218" s="729"/>
      <c r="K218" s="1294"/>
      <c r="L218" s="1294"/>
      <c r="M218" s="728"/>
      <c r="N218" s="728"/>
      <c r="O218" s="1293"/>
    </row>
    <row r="219" spans="1:29" ht="15.75" thickBot="1" x14ac:dyDescent="0.25">
      <c r="A219" s="888"/>
      <c r="B219" s="887"/>
      <c r="C219" s="715"/>
      <c r="D219" s="715"/>
      <c r="E219" s="715"/>
      <c r="F219" s="886"/>
      <c r="G219" s="886"/>
      <c r="H219" s="715"/>
      <c r="I219" s="715"/>
      <c r="J219" s="715"/>
      <c r="K219" s="715"/>
      <c r="L219" s="948"/>
      <c r="M219" s="712" t="s">
        <v>510</v>
      </c>
      <c r="N219" s="711" t="s">
        <v>231</v>
      </c>
      <c r="O219" s="710"/>
    </row>
    <row r="220" spans="1:29" ht="15.75" thickBot="1" x14ac:dyDescent="0.25">
      <c r="A220" s="1292"/>
      <c r="B220" s="1291"/>
      <c r="C220" s="715"/>
      <c r="D220" s="715"/>
      <c r="E220" s="715"/>
      <c r="F220" s="886"/>
      <c r="G220" s="886"/>
      <c r="H220" s="715"/>
      <c r="I220" s="715"/>
      <c r="J220" s="715"/>
      <c r="K220" s="715"/>
      <c r="L220" s="715"/>
      <c r="M220" s="1290" t="s">
        <v>509</v>
      </c>
      <c r="N220" s="877" t="s">
        <v>231</v>
      </c>
      <c r="O220" s="1289"/>
    </row>
    <row r="221" spans="1:29" ht="25.5" customHeight="1" thickBot="1" x14ac:dyDescent="0.25">
      <c r="A221" s="881" t="s">
        <v>109</v>
      </c>
      <c r="B221" s="1020" t="s">
        <v>37</v>
      </c>
      <c r="C221" s="883" t="s">
        <v>508</v>
      </c>
      <c r="D221" s="882"/>
      <c r="E221" s="719"/>
      <c r="F221" s="882"/>
      <c r="G221" s="882"/>
      <c r="H221" s="882"/>
      <c r="I221" s="882"/>
      <c r="J221" s="882"/>
      <c r="K221" s="882"/>
      <c r="L221" s="719"/>
      <c r="M221" s="1288"/>
      <c r="N221" s="1288"/>
      <c r="O221" s="946"/>
    </row>
    <row r="222" spans="1:29" ht="24.75" customHeight="1" thickBot="1" x14ac:dyDescent="0.25">
      <c r="A222" s="881"/>
      <c r="B222" s="417"/>
      <c r="C222" s="716"/>
      <c r="D222" s="714"/>
      <c r="E222" s="714"/>
      <c r="F222" s="714"/>
      <c r="G222" s="714"/>
      <c r="H222" s="714"/>
      <c r="I222" s="714"/>
      <c r="J222" s="715"/>
      <c r="K222" s="714"/>
      <c r="L222" s="713"/>
      <c r="M222" s="712" t="s">
        <v>367</v>
      </c>
      <c r="N222" s="711" t="s">
        <v>50</v>
      </c>
      <c r="O222" s="710"/>
    </row>
    <row r="223" spans="1:29" ht="15" customHeight="1" x14ac:dyDescent="0.2">
      <c r="A223" s="555" t="s">
        <v>109</v>
      </c>
      <c r="B223" s="3742" t="s">
        <v>37</v>
      </c>
      <c r="C223" s="846" t="s">
        <v>37</v>
      </c>
      <c r="D223" s="839"/>
      <c r="E223" s="1151"/>
      <c r="F223" s="3863" t="s">
        <v>507</v>
      </c>
      <c r="G223" s="3760" t="s">
        <v>504</v>
      </c>
      <c r="H223" s="3787" t="s">
        <v>44</v>
      </c>
      <c r="I223" s="3795" t="s">
        <v>43</v>
      </c>
      <c r="J223" s="3847" t="s">
        <v>42</v>
      </c>
      <c r="K223" s="479" t="s">
        <v>124</v>
      </c>
      <c r="L223" s="945">
        <f>L230</f>
        <v>0</v>
      </c>
      <c r="M223" s="478" t="s">
        <v>223</v>
      </c>
      <c r="N223" s="477" t="s">
        <v>50</v>
      </c>
      <c r="O223" s="697"/>
      <c r="AA223" s="489"/>
      <c r="AB223" s="489"/>
      <c r="AC223" s="489"/>
    </row>
    <row r="224" spans="1:29" ht="15" customHeight="1" x14ac:dyDescent="0.2">
      <c r="A224" s="538"/>
      <c r="B224" s="3743"/>
      <c r="C224" s="846"/>
      <c r="D224" s="839"/>
      <c r="E224" s="1151"/>
      <c r="F224" s="3863"/>
      <c r="G224" s="3761"/>
      <c r="H224" s="3787"/>
      <c r="I224" s="3795"/>
      <c r="J224" s="3848"/>
      <c r="K224" s="479" t="s">
        <v>217</v>
      </c>
      <c r="L224" s="945">
        <v>0</v>
      </c>
      <c r="M224" s="659"/>
      <c r="N224" s="658"/>
      <c r="O224" s="683"/>
      <c r="AA224" s="489"/>
      <c r="AB224" s="489"/>
      <c r="AC224" s="489"/>
    </row>
    <row r="225" spans="1:29" ht="15" x14ac:dyDescent="0.2">
      <c r="A225" s="538"/>
      <c r="B225" s="3743"/>
      <c r="C225" s="846"/>
      <c r="D225" s="839"/>
      <c r="E225" s="1151"/>
      <c r="F225" s="3864"/>
      <c r="G225" s="3761"/>
      <c r="H225" s="3787"/>
      <c r="I225" s="3795"/>
      <c r="J225" s="3848"/>
      <c r="K225" s="474" t="s">
        <v>141</v>
      </c>
      <c r="L225" s="945">
        <f>L231</f>
        <v>0</v>
      </c>
      <c r="M225" s="659"/>
      <c r="N225" s="684"/>
      <c r="O225" s="683"/>
      <c r="AA225" s="489"/>
      <c r="AB225" s="489"/>
      <c r="AC225" s="489"/>
    </row>
    <row r="226" spans="1:29" ht="15" x14ac:dyDescent="0.2">
      <c r="A226" s="538"/>
      <c r="B226" s="3743"/>
      <c r="C226" s="846"/>
      <c r="D226" s="839"/>
      <c r="E226" s="1151"/>
      <c r="F226" s="3864"/>
      <c r="G226" s="3761"/>
      <c r="H226" s="3787"/>
      <c r="I226" s="3795"/>
      <c r="J226" s="470"/>
      <c r="K226" s="474" t="s">
        <v>216</v>
      </c>
      <c r="L226" s="945">
        <f>L232</f>
        <v>0</v>
      </c>
      <c r="M226" s="659"/>
      <c r="N226" s="684"/>
      <c r="O226" s="637"/>
      <c r="AA226" s="489"/>
      <c r="AB226" s="489"/>
      <c r="AC226" s="489"/>
    </row>
    <row r="227" spans="1:29" ht="15" x14ac:dyDescent="0.2">
      <c r="A227" s="538"/>
      <c r="B227" s="3743"/>
      <c r="C227" s="846"/>
      <c r="D227" s="839"/>
      <c r="E227" s="1151"/>
      <c r="F227" s="3864"/>
      <c r="G227" s="3761"/>
      <c r="H227" s="3787"/>
      <c r="I227" s="3795"/>
      <c r="J227" s="470"/>
      <c r="K227" s="474" t="s">
        <v>161</v>
      </c>
      <c r="L227" s="945">
        <f>L233+L239</f>
        <v>0</v>
      </c>
      <c r="M227" s="659"/>
      <c r="N227" s="684"/>
      <c r="O227" s="637"/>
    </row>
    <row r="228" spans="1:29" ht="15.75" thickBot="1" x14ac:dyDescent="0.25">
      <c r="A228" s="538"/>
      <c r="B228" s="3743"/>
      <c r="C228" s="846"/>
      <c r="D228" s="839"/>
      <c r="E228" s="1151"/>
      <c r="F228" s="3864"/>
      <c r="G228" s="3761"/>
      <c r="H228" s="3787"/>
      <c r="I228" s="3795"/>
      <c r="J228" s="470"/>
      <c r="K228" s="944" t="s">
        <v>140</v>
      </c>
      <c r="L228" s="943">
        <f>L234</f>
        <v>0</v>
      </c>
      <c r="M228" s="680"/>
      <c r="N228" s="679"/>
      <c r="O228" s="678"/>
    </row>
    <row r="229" spans="1:29" ht="15.75" thickBot="1" x14ac:dyDescent="0.25">
      <c r="A229" s="428"/>
      <c r="B229" s="3744"/>
      <c r="C229" s="466"/>
      <c r="D229" s="466"/>
      <c r="E229" s="472"/>
      <c r="F229" s="3865"/>
      <c r="G229" s="3762"/>
      <c r="H229" s="3826"/>
      <c r="I229" s="3796"/>
      <c r="J229" s="676"/>
      <c r="K229" s="501" t="s">
        <v>33</v>
      </c>
      <c r="L229" s="579">
        <f>SUM(L223:L228)</f>
        <v>0</v>
      </c>
      <c r="M229" s="626"/>
      <c r="N229" s="577"/>
      <c r="O229" s="627"/>
    </row>
    <row r="230" spans="1:29" ht="15" hidden="1" customHeight="1" x14ac:dyDescent="0.2">
      <c r="A230" s="555" t="s">
        <v>109</v>
      </c>
      <c r="B230" s="3742" t="s">
        <v>37</v>
      </c>
      <c r="C230" s="455" t="s">
        <v>37</v>
      </c>
      <c r="D230" s="600" t="s">
        <v>37</v>
      </c>
      <c r="E230" s="649"/>
      <c r="F230" s="3866" t="s">
        <v>506</v>
      </c>
      <c r="G230" s="3760" t="s">
        <v>504</v>
      </c>
      <c r="H230" s="3786" t="s">
        <v>44</v>
      </c>
      <c r="I230" s="3794" t="s">
        <v>62</v>
      </c>
      <c r="J230" s="1287"/>
      <c r="K230" s="597" t="s">
        <v>124</v>
      </c>
      <c r="L230" s="647"/>
      <c r="M230" s="478"/>
      <c r="N230" s="477"/>
      <c r="O230" s="697"/>
    </row>
    <row r="231" spans="1:29" ht="15.75" hidden="1" thickBot="1" x14ac:dyDescent="0.3">
      <c r="A231" s="538"/>
      <c r="B231" s="3743"/>
      <c r="C231" s="438"/>
      <c r="D231" s="596"/>
      <c r="E231" s="633"/>
      <c r="F231" s="3867"/>
      <c r="G231" s="3761"/>
      <c r="H231" s="3787"/>
      <c r="I231" s="3795"/>
      <c r="J231" s="645"/>
      <c r="K231" s="595" t="s">
        <v>141</v>
      </c>
      <c r="L231" s="644"/>
      <c r="M231" s="639"/>
      <c r="N231" s="638"/>
      <c r="O231" s="683"/>
    </row>
    <row r="232" spans="1:29" ht="15.75" hidden="1" thickBot="1" x14ac:dyDescent="0.25">
      <c r="A232" s="538"/>
      <c r="B232" s="3743"/>
      <c r="C232" s="438"/>
      <c r="D232" s="596"/>
      <c r="E232" s="633"/>
      <c r="F232" s="3867"/>
      <c r="G232" s="3761"/>
      <c r="H232" s="3787"/>
      <c r="I232" s="3795"/>
      <c r="J232" s="1286"/>
      <c r="K232" s="595" t="s">
        <v>216</v>
      </c>
      <c r="L232" s="644"/>
      <c r="M232" s="659"/>
      <c r="N232" s="684"/>
      <c r="O232" s="637"/>
    </row>
    <row r="233" spans="1:29" ht="15.75" hidden="1" thickBot="1" x14ac:dyDescent="0.25">
      <c r="A233" s="538"/>
      <c r="B233" s="3743"/>
      <c r="C233" s="438"/>
      <c r="D233" s="596"/>
      <c r="E233" s="633"/>
      <c r="F233" s="3867"/>
      <c r="G233" s="3761"/>
      <c r="H233" s="3787"/>
      <c r="I233" s="3795"/>
      <c r="J233" s="470"/>
      <c r="K233" s="595" t="s">
        <v>161</v>
      </c>
      <c r="L233" s="644">
        <v>0</v>
      </c>
      <c r="M233" s="659"/>
      <c r="N233" s="684"/>
      <c r="O233" s="637"/>
    </row>
    <row r="234" spans="1:29" ht="18.75" hidden="1" customHeight="1" thickBot="1" x14ac:dyDescent="0.25">
      <c r="A234" s="538"/>
      <c r="B234" s="3743"/>
      <c r="C234" s="438"/>
      <c r="D234" s="596"/>
      <c r="E234" s="633"/>
      <c r="F234" s="3867"/>
      <c r="G234" s="3761"/>
      <c r="H234" s="3787"/>
      <c r="I234" s="3795"/>
      <c r="J234" s="470"/>
      <c r="K234" s="625" t="s">
        <v>140</v>
      </c>
      <c r="L234" s="837"/>
      <c r="M234" s="680"/>
      <c r="N234" s="679"/>
      <c r="O234" s="678"/>
    </row>
    <row r="235" spans="1:29" ht="18" hidden="1" customHeight="1" thickBot="1" x14ac:dyDescent="0.25">
      <c r="A235" s="428"/>
      <c r="B235" s="3744"/>
      <c r="C235" s="868"/>
      <c r="D235" s="628"/>
      <c r="E235" s="503"/>
      <c r="F235" s="3868"/>
      <c r="G235" s="3762"/>
      <c r="H235" s="3826"/>
      <c r="I235" s="3796"/>
      <c r="J235" s="676"/>
      <c r="K235" s="501" t="s">
        <v>33</v>
      </c>
      <c r="L235" s="579">
        <f>SUM(L230:L234)</f>
        <v>0</v>
      </c>
      <c r="M235" s="626"/>
      <c r="N235" s="577"/>
      <c r="O235" s="627"/>
    </row>
    <row r="236" spans="1:29" ht="15" hidden="1" customHeight="1" x14ac:dyDescent="0.2">
      <c r="A236" s="555" t="s">
        <v>109</v>
      </c>
      <c r="B236" s="3742" t="s">
        <v>37</v>
      </c>
      <c r="C236" s="455" t="s">
        <v>37</v>
      </c>
      <c r="D236" s="600" t="s">
        <v>109</v>
      </c>
      <c r="E236" s="649"/>
      <c r="F236" s="3835" t="s">
        <v>505</v>
      </c>
      <c r="G236" s="3760" t="s">
        <v>504</v>
      </c>
      <c r="H236" s="3786" t="s">
        <v>503</v>
      </c>
      <c r="I236" s="3794" t="s">
        <v>244</v>
      </c>
      <c r="J236" s="942" t="s">
        <v>42</v>
      </c>
      <c r="K236" s="597" t="s">
        <v>124</v>
      </c>
      <c r="L236" s="647"/>
      <c r="M236" s="478"/>
      <c r="N236" s="477"/>
      <c r="O236" s="646"/>
      <c r="Z236" s="362">
        <v>110</v>
      </c>
    </row>
    <row r="237" spans="1:29" ht="16.5" hidden="1" thickBot="1" x14ac:dyDescent="0.3">
      <c r="A237" s="538"/>
      <c r="B237" s="3743"/>
      <c r="C237" s="438"/>
      <c r="D237" s="596"/>
      <c r="E237" s="633"/>
      <c r="F237" s="3836"/>
      <c r="G237" s="3761"/>
      <c r="H237" s="3787"/>
      <c r="I237" s="3795"/>
      <c r="J237" s="1184" t="s">
        <v>502</v>
      </c>
      <c r="K237" s="595" t="s">
        <v>141</v>
      </c>
      <c r="L237" s="644"/>
      <c r="M237" s="639"/>
      <c r="N237" s="638"/>
      <c r="O237" s="683"/>
    </row>
    <row r="238" spans="1:29" ht="15.75" hidden="1" thickBot="1" x14ac:dyDescent="0.25">
      <c r="A238" s="538"/>
      <c r="B238" s="3743"/>
      <c r="C238" s="438"/>
      <c r="D238" s="596"/>
      <c r="E238" s="633"/>
      <c r="F238" s="3836"/>
      <c r="G238" s="3761"/>
      <c r="H238" s="3787"/>
      <c r="I238" s="3795"/>
      <c r="J238" s="470"/>
      <c r="K238" s="595" t="s">
        <v>216</v>
      </c>
      <c r="L238" s="644"/>
      <c r="M238" s="659"/>
      <c r="N238" s="684"/>
      <c r="O238" s="683"/>
    </row>
    <row r="239" spans="1:29" ht="15.75" hidden="1" thickBot="1" x14ac:dyDescent="0.25">
      <c r="A239" s="538"/>
      <c r="B239" s="3743"/>
      <c r="C239" s="438"/>
      <c r="D239" s="596"/>
      <c r="E239" s="633"/>
      <c r="F239" s="3836"/>
      <c r="G239" s="3761"/>
      <c r="H239" s="3787"/>
      <c r="I239" s="3795"/>
      <c r="J239" s="470"/>
      <c r="K239" s="595" t="s">
        <v>161</v>
      </c>
      <c r="L239" s="644"/>
      <c r="M239" s="659"/>
      <c r="N239" s="684"/>
      <c r="O239" s="637"/>
      <c r="Z239" s="362">
        <v>2181.6999999999998</v>
      </c>
    </row>
    <row r="240" spans="1:29" ht="15.75" hidden="1" thickBot="1" x14ac:dyDescent="0.25">
      <c r="A240" s="538"/>
      <c r="B240" s="3743"/>
      <c r="C240" s="438"/>
      <c r="D240" s="596"/>
      <c r="E240" s="633"/>
      <c r="F240" s="3836"/>
      <c r="G240" s="3761"/>
      <c r="H240" s="3787"/>
      <c r="I240" s="3795"/>
      <c r="J240" s="470"/>
      <c r="K240" s="595" t="s">
        <v>140</v>
      </c>
      <c r="L240" s="517"/>
      <c r="M240" s="545"/>
      <c r="N240" s="656"/>
      <c r="O240" s="696"/>
    </row>
    <row r="241" spans="1:27" ht="15.75" hidden="1" thickBot="1" x14ac:dyDescent="0.25">
      <c r="A241" s="428"/>
      <c r="B241" s="3744"/>
      <c r="C241" s="868"/>
      <c r="D241" s="628"/>
      <c r="E241" s="503"/>
      <c r="F241" s="3837"/>
      <c r="G241" s="3762"/>
      <c r="H241" s="3826"/>
      <c r="I241" s="3796"/>
      <c r="J241" s="530"/>
      <c r="K241" s="1285" t="s">
        <v>33</v>
      </c>
      <c r="L241" s="977">
        <f>SUM(L236:L240)</f>
        <v>0</v>
      </c>
      <c r="M241" s="1284"/>
      <c r="N241" s="1283"/>
      <c r="O241" s="1282"/>
    </row>
    <row r="242" spans="1:27" ht="22.5" customHeight="1" thickBot="1" x14ac:dyDescent="0.25">
      <c r="A242" s="555" t="s">
        <v>109</v>
      </c>
      <c r="B242" s="3742" t="s">
        <v>37</v>
      </c>
      <c r="C242" s="848" t="s">
        <v>39</v>
      </c>
      <c r="D242" s="1189"/>
      <c r="E242" s="1154"/>
      <c r="F242" s="4148" t="s">
        <v>501</v>
      </c>
      <c r="G242" s="3760" t="s">
        <v>475</v>
      </c>
      <c r="H242" s="4137" t="s">
        <v>44</v>
      </c>
      <c r="I242" s="3794" t="s">
        <v>43</v>
      </c>
      <c r="J242" s="3880" t="s">
        <v>42</v>
      </c>
      <c r="K242" s="481" t="s">
        <v>124</v>
      </c>
      <c r="L242" s="468">
        <f>L256+L263+L270+L319+L327+L335</f>
        <v>0</v>
      </c>
      <c r="M242" s="1241" t="s">
        <v>223</v>
      </c>
      <c r="N242" s="1240" t="s">
        <v>50</v>
      </c>
      <c r="O242" s="700"/>
      <c r="Y242" s="876"/>
    </row>
    <row r="243" spans="1:27" ht="22.5" customHeight="1" x14ac:dyDescent="0.2">
      <c r="A243" s="538"/>
      <c r="B243" s="3743"/>
      <c r="C243" s="846"/>
      <c r="D243" s="839"/>
      <c r="E243" s="1151"/>
      <c r="F243" s="3863"/>
      <c r="G243" s="3761"/>
      <c r="H243" s="4138"/>
      <c r="I243" s="3795"/>
      <c r="J243" s="3881"/>
      <c r="K243" s="479" t="s">
        <v>217</v>
      </c>
      <c r="L243" s="468">
        <f>L257+L264+L271+L320+L328</f>
        <v>0</v>
      </c>
      <c r="M243" s="659"/>
      <c r="N243" s="658"/>
      <c r="O243" s="637"/>
      <c r="Y243" s="876"/>
    </row>
    <row r="244" spans="1:27" ht="18.75" customHeight="1" x14ac:dyDescent="0.2">
      <c r="A244" s="538"/>
      <c r="B244" s="3743"/>
      <c r="C244" s="846"/>
      <c r="D244" s="839"/>
      <c r="E244" s="1151"/>
      <c r="F244" s="3864"/>
      <c r="G244" s="3761"/>
      <c r="H244" s="4138"/>
      <c r="I244" s="3795"/>
      <c r="J244" s="3881"/>
      <c r="K244" s="474" t="s">
        <v>141</v>
      </c>
      <c r="L244" s="1015">
        <f>L251+L258+L265+L272+L279+L286+L293+L300+L307+L314+L321+L329</f>
        <v>750</v>
      </c>
      <c r="M244" s="659"/>
      <c r="N244" s="684"/>
      <c r="O244" s="1046"/>
      <c r="Y244" s="1281"/>
    </row>
    <row r="245" spans="1:27" ht="15" x14ac:dyDescent="0.2">
      <c r="A245" s="538"/>
      <c r="B245" s="3743"/>
      <c r="C245" s="846"/>
      <c r="D245" s="839"/>
      <c r="E245" s="1151"/>
      <c r="F245" s="3864"/>
      <c r="G245" s="3761"/>
      <c r="H245" s="4138"/>
      <c r="I245" s="3795"/>
      <c r="J245" s="3881"/>
      <c r="K245" s="474" t="s">
        <v>216</v>
      </c>
      <c r="L245" s="945">
        <f>L252+L259+L266+L273+L280+L287+L294+L301+L308+L315+L322+L330</f>
        <v>0</v>
      </c>
      <c r="M245" s="659"/>
      <c r="N245" s="684"/>
      <c r="O245" s="637"/>
    </row>
    <row r="246" spans="1:27" ht="15" x14ac:dyDescent="0.2">
      <c r="A246" s="538"/>
      <c r="B246" s="3743"/>
      <c r="C246" s="846"/>
      <c r="D246" s="839"/>
      <c r="E246" s="1151"/>
      <c r="F246" s="3864"/>
      <c r="G246" s="3761"/>
      <c r="H246" s="4138"/>
      <c r="I246" s="3795"/>
      <c r="J246" s="3881"/>
      <c r="K246" s="474" t="s">
        <v>161</v>
      </c>
      <c r="L246" s="1015">
        <f>L253+L260+L267+L274+L281+L288+L295+L302+L309+L316+L323+L331+L339</f>
        <v>1255.3999999999999</v>
      </c>
      <c r="M246" s="659"/>
      <c r="N246" s="684"/>
      <c r="O246" s="637"/>
    </row>
    <row r="247" spans="1:27" ht="15" x14ac:dyDescent="0.2">
      <c r="A247" s="538"/>
      <c r="B247" s="3743"/>
      <c r="C247" s="846"/>
      <c r="D247" s="839"/>
      <c r="E247" s="1151"/>
      <c r="F247" s="3864"/>
      <c r="G247" s="3761"/>
      <c r="H247" s="4138"/>
      <c r="I247" s="3795"/>
      <c r="J247" s="3881"/>
      <c r="K247" s="474" t="s">
        <v>140</v>
      </c>
      <c r="L247" s="945">
        <f>L254+L261+L268+L275+L282+L289+L296+L303+L310+L317+L324+L332</f>
        <v>0</v>
      </c>
      <c r="M247" s="680"/>
      <c r="N247" s="679"/>
      <c r="O247" s="678"/>
    </row>
    <row r="248" spans="1:27" ht="15.75" thickBot="1" x14ac:dyDescent="0.25">
      <c r="A248" s="538"/>
      <c r="B248" s="3743"/>
      <c r="C248" s="846"/>
      <c r="D248" s="839"/>
      <c r="E248" s="1151"/>
      <c r="F248" s="3864"/>
      <c r="G248" s="3761"/>
      <c r="H248" s="4138"/>
      <c r="I248" s="3795"/>
      <c r="J248" s="3881"/>
      <c r="K248" s="1280" t="s">
        <v>472</v>
      </c>
      <c r="L248" s="945">
        <f>L325+L333</f>
        <v>245</v>
      </c>
      <c r="M248" s="631"/>
      <c r="N248" s="630"/>
      <c r="O248" s="695"/>
    </row>
    <row r="249" spans="1:27" ht="16.5" customHeight="1" thickBot="1" x14ac:dyDescent="0.25">
      <c r="A249" s="428"/>
      <c r="B249" s="3744"/>
      <c r="C249" s="466"/>
      <c r="D249" s="466"/>
      <c r="E249" s="465"/>
      <c r="F249" s="3865"/>
      <c r="G249" s="3762"/>
      <c r="H249" s="4139"/>
      <c r="I249" s="3796"/>
      <c r="J249" s="3882"/>
      <c r="K249" s="580" t="s">
        <v>33</v>
      </c>
      <c r="L249" s="874">
        <f>SUM(L242:L248)</f>
        <v>2250.3999999999996</v>
      </c>
      <c r="M249" s="626"/>
      <c r="N249" s="577"/>
      <c r="O249" s="627"/>
    </row>
    <row r="250" spans="1:27" ht="25.5" hidden="1" customHeight="1" x14ac:dyDescent="0.2">
      <c r="A250" s="555" t="s">
        <v>109</v>
      </c>
      <c r="B250" s="3742" t="s">
        <v>37</v>
      </c>
      <c r="C250" s="848" t="s">
        <v>39</v>
      </c>
      <c r="D250" s="526" t="s">
        <v>37</v>
      </c>
      <c r="E250" s="649"/>
      <c r="F250" s="3987" t="s">
        <v>500</v>
      </c>
      <c r="G250" s="3760" t="s">
        <v>475</v>
      </c>
      <c r="H250" s="3786" t="s">
        <v>44</v>
      </c>
      <c r="I250" s="3794" t="s">
        <v>252</v>
      </c>
      <c r="J250" s="648" t="s">
        <v>197</v>
      </c>
      <c r="K250" s="597" t="s">
        <v>124</v>
      </c>
      <c r="L250" s="647"/>
      <c r="M250" s="478" t="s">
        <v>226</v>
      </c>
      <c r="N250" s="477" t="s">
        <v>419</v>
      </c>
      <c r="O250" s="697">
        <v>1</v>
      </c>
    </row>
    <row r="251" spans="1:27" ht="18.75" hidden="1" customHeight="1" x14ac:dyDescent="0.25">
      <c r="A251" s="538"/>
      <c r="B251" s="3743"/>
      <c r="C251" s="846"/>
      <c r="D251" s="512"/>
      <c r="E251" s="633"/>
      <c r="F251" s="3988"/>
      <c r="G251" s="3761"/>
      <c r="H251" s="3787"/>
      <c r="I251" s="3795"/>
      <c r="J251" s="861" t="s">
        <v>421</v>
      </c>
      <c r="K251" s="595" t="s">
        <v>141</v>
      </c>
      <c r="L251" s="644"/>
      <c r="M251" s="639" t="s">
        <v>499</v>
      </c>
      <c r="N251" s="638" t="s">
        <v>231</v>
      </c>
      <c r="O251" s="683">
        <v>20</v>
      </c>
    </row>
    <row r="252" spans="1:27" ht="26.25" hidden="1" customHeight="1" x14ac:dyDescent="0.2">
      <c r="A252" s="538"/>
      <c r="B252" s="3743"/>
      <c r="C252" s="846"/>
      <c r="D252" s="512"/>
      <c r="E252" s="633"/>
      <c r="F252" s="3988"/>
      <c r="G252" s="3761"/>
      <c r="H252" s="3787"/>
      <c r="I252" s="3795"/>
      <c r="J252" s="470"/>
      <c r="K252" s="595" t="s">
        <v>216</v>
      </c>
      <c r="L252" s="644"/>
      <c r="M252" s="659"/>
      <c r="N252" s="684"/>
      <c r="O252" s="637"/>
    </row>
    <row r="253" spans="1:27" ht="17.25" hidden="1" customHeight="1" x14ac:dyDescent="0.2">
      <c r="A253" s="538"/>
      <c r="B253" s="3743"/>
      <c r="C253" s="846"/>
      <c r="D253" s="512"/>
      <c r="E253" s="633"/>
      <c r="F253" s="3988"/>
      <c r="G253" s="3761"/>
      <c r="H253" s="3787"/>
      <c r="I253" s="3795"/>
      <c r="J253" s="470"/>
      <c r="K253" s="595" t="s">
        <v>161</v>
      </c>
      <c r="L253" s="644"/>
      <c r="M253" s="659"/>
      <c r="N253" s="684"/>
      <c r="O253" s="637"/>
    </row>
    <row r="254" spans="1:27" ht="18" hidden="1" customHeight="1" thickBot="1" x14ac:dyDescent="0.25">
      <c r="A254" s="538"/>
      <c r="B254" s="3743"/>
      <c r="C254" s="846"/>
      <c r="D254" s="512"/>
      <c r="E254" s="633"/>
      <c r="F254" s="3988"/>
      <c r="G254" s="3761"/>
      <c r="H254" s="3787"/>
      <c r="I254" s="3795"/>
      <c r="J254" s="470"/>
      <c r="K254" s="625" t="s">
        <v>140</v>
      </c>
      <c r="L254" s="837"/>
      <c r="M254" s="680"/>
      <c r="N254" s="679"/>
      <c r="O254" s="678"/>
    </row>
    <row r="255" spans="1:27" ht="72.75" hidden="1" customHeight="1" thickBot="1" x14ac:dyDescent="0.25">
      <c r="A255" s="428"/>
      <c r="B255" s="3744"/>
      <c r="C255" s="466"/>
      <c r="D255" s="531"/>
      <c r="E255" s="503"/>
      <c r="F255" s="3989"/>
      <c r="G255" s="3762"/>
      <c r="H255" s="3826"/>
      <c r="I255" s="3796"/>
      <c r="J255" s="605"/>
      <c r="K255" s="501" t="s">
        <v>33</v>
      </c>
      <c r="L255" s="604">
        <f>SUM(L250:L254)</f>
        <v>0</v>
      </c>
      <c r="M255" s="797"/>
      <c r="N255" s="602"/>
      <c r="O255" s="752"/>
    </row>
    <row r="256" spans="1:27" ht="15.75" hidden="1" customHeight="1" x14ac:dyDescent="0.2">
      <c r="A256" s="555" t="s">
        <v>109</v>
      </c>
      <c r="B256" s="3742" t="s">
        <v>37</v>
      </c>
      <c r="C256" s="848" t="s">
        <v>39</v>
      </c>
      <c r="D256" s="526" t="s">
        <v>39</v>
      </c>
      <c r="E256" s="3791"/>
      <c r="F256" s="3921" t="s">
        <v>498</v>
      </c>
      <c r="G256" s="3783" t="s">
        <v>475</v>
      </c>
      <c r="H256" s="3786" t="s">
        <v>44</v>
      </c>
      <c r="I256" s="3794" t="s">
        <v>43</v>
      </c>
      <c r="J256" s="1275" t="s">
        <v>42</v>
      </c>
      <c r="K256" s="751" t="s">
        <v>124</v>
      </c>
      <c r="L256" s="622"/>
      <c r="M256" s="431" t="s">
        <v>226</v>
      </c>
      <c r="N256" s="430" t="s">
        <v>50</v>
      </c>
      <c r="O256" s="1279">
        <v>0</v>
      </c>
      <c r="AA256" s="489"/>
    </row>
    <row r="257" spans="1:30" ht="15.75" hidden="1" customHeight="1" x14ac:dyDescent="0.2">
      <c r="A257" s="538"/>
      <c r="B257" s="3743"/>
      <c r="C257" s="846"/>
      <c r="D257" s="512"/>
      <c r="E257" s="3792"/>
      <c r="F257" s="3922"/>
      <c r="G257" s="3784"/>
      <c r="H257" s="3787"/>
      <c r="I257" s="3795"/>
      <c r="J257" s="1268" t="s">
        <v>497</v>
      </c>
      <c r="K257" s="699" t="s">
        <v>242</v>
      </c>
      <c r="L257" s="617"/>
      <c r="M257" s="431"/>
      <c r="N257" s="430"/>
      <c r="O257" s="1278"/>
    </row>
    <row r="258" spans="1:30" ht="15" hidden="1" customHeight="1" x14ac:dyDescent="0.2">
      <c r="A258" s="538"/>
      <c r="B258" s="3743"/>
      <c r="C258" s="846"/>
      <c r="D258" s="512"/>
      <c r="E258" s="3792"/>
      <c r="F258" s="3922"/>
      <c r="G258" s="3784"/>
      <c r="H258" s="3787"/>
      <c r="I258" s="3795"/>
      <c r="J258" s="1268"/>
      <c r="K258" s="749" t="s">
        <v>141</v>
      </c>
      <c r="L258" s="593"/>
      <c r="M258" s="431"/>
      <c r="N258" s="430"/>
      <c r="O258" s="429"/>
    </row>
    <row r="259" spans="1:30" ht="11.25" hidden="1" customHeight="1" x14ac:dyDescent="0.2">
      <c r="A259" s="538"/>
      <c r="B259" s="3743"/>
      <c r="C259" s="846"/>
      <c r="D259" s="512"/>
      <c r="E259" s="3792"/>
      <c r="F259" s="3922"/>
      <c r="G259" s="3784"/>
      <c r="H259" s="3787"/>
      <c r="I259" s="3795"/>
      <c r="J259" s="470"/>
      <c r="K259" s="749" t="s">
        <v>216</v>
      </c>
      <c r="L259" s="593"/>
      <c r="M259" s="431"/>
      <c r="N259" s="430"/>
      <c r="O259" s="429"/>
    </row>
    <row r="260" spans="1:30" ht="12.75" hidden="1" customHeight="1" x14ac:dyDescent="0.2">
      <c r="A260" s="538"/>
      <c r="B260" s="3743"/>
      <c r="C260" s="846"/>
      <c r="D260" s="512"/>
      <c r="E260" s="3792"/>
      <c r="F260" s="3922"/>
      <c r="G260" s="3784"/>
      <c r="H260" s="3787"/>
      <c r="I260" s="3795"/>
      <c r="J260" s="470"/>
      <c r="K260" s="749" t="s">
        <v>161</v>
      </c>
      <c r="L260" s="593">
        <v>0</v>
      </c>
      <c r="M260" s="431"/>
      <c r="N260" s="430"/>
      <c r="O260" s="429"/>
    </row>
    <row r="261" spans="1:30" ht="16.5" hidden="1" customHeight="1" thickBot="1" x14ac:dyDescent="0.25">
      <c r="A261" s="538"/>
      <c r="B261" s="3743"/>
      <c r="C261" s="846"/>
      <c r="D261" s="512"/>
      <c r="E261" s="3792"/>
      <c r="F261" s="3922"/>
      <c r="G261" s="3784"/>
      <c r="H261" s="3787"/>
      <c r="I261" s="3795"/>
      <c r="J261" s="470"/>
      <c r="K261" s="1277" t="s">
        <v>140</v>
      </c>
      <c r="L261" s="586"/>
      <c r="M261" s="978"/>
      <c r="N261" s="459"/>
      <c r="O261" s="458"/>
    </row>
    <row r="262" spans="1:30" ht="12" hidden="1" customHeight="1" thickBot="1" x14ac:dyDescent="0.25">
      <c r="A262" s="428"/>
      <c r="B262" s="3744"/>
      <c r="C262" s="466"/>
      <c r="D262" s="531"/>
      <c r="E262" s="3793"/>
      <c r="F262" s="3923"/>
      <c r="G262" s="3785"/>
      <c r="H262" s="3826"/>
      <c r="I262" s="3796"/>
      <c r="J262" s="470"/>
      <c r="K262" s="745" t="s">
        <v>33</v>
      </c>
      <c r="L262" s="604">
        <f>SUM(L256:L261)</f>
        <v>0</v>
      </c>
      <c r="M262" s="754"/>
      <c r="N262" s="1261"/>
      <c r="O262" s="1276"/>
    </row>
    <row r="263" spans="1:30" ht="18" customHeight="1" x14ac:dyDescent="0.2">
      <c r="A263" s="555" t="s">
        <v>109</v>
      </c>
      <c r="B263" s="3742" t="s">
        <v>37</v>
      </c>
      <c r="C263" s="848" t="s">
        <v>39</v>
      </c>
      <c r="D263" s="526" t="s">
        <v>109</v>
      </c>
      <c r="E263" s="3791"/>
      <c r="F263" s="3921" t="s">
        <v>496</v>
      </c>
      <c r="G263" s="3783" t="s">
        <v>475</v>
      </c>
      <c r="H263" s="3786" t="s">
        <v>44</v>
      </c>
      <c r="I263" s="3883" t="s">
        <v>493</v>
      </c>
      <c r="J263" s="1275" t="s">
        <v>42</v>
      </c>
      <c r="K263" s="765" t="s">
        <v>124</v>
      </c>
      <c r="L263" s="450">
        <v>0</v>
      </c>
      <c r="M263" s="449" t="s">
        <v>226</v>
      </c>
      <c r="N263" s="448" t="s">
        <v>50</v>
      </c>
      <c r="O263" s="447"/>
    </row>
    <row r="264" spans="1:30" ht="18" customHeight="1" x14ac:dyDescent="0.2">
      <c r="A264" s="538"/>
      <c r="B264" s="3743"/>
      <c r="C264" s="846"/>
      <c r="D264" s="512"/>
      <c r="E264" s="3792"/>
      <c r="F264" s="3922"/>
      <c r="G264" s="3784"/>
      <c r="H264" s="3787"/>
      <c r="I264" s="3884"/>
      <c r="J264" s="1268" t="s">
        <v>495</v>
      </c>
      <c r="K264" s="519" t="s">
        <v>217</v>
      </c>
      <c r="L264" s="444"/>
      <c r="M264" s="974"/>
      <c r="N264" s="957"/>
      <c r="O264" s="476"/>
    </row>
    <row r="265" spans="1:30" ht="15.75" customHeight="1" x14ac:dyDescent="0.2">
      <c r="A265" s="538"/>
      <c r="B265" s="3743"/>
      <c r="C265" s="846"/>
      <c r="D265" s="512"/>
      <c r="E265" s="3792"/>
      <c r="F265" s="3922"/>
      <c r="G265" s="3784"/>
      <c r="H265" s="3787"/>
      <c r="I265" s="3884"/>
      <c r="J265" s="470"/>
      <c r="K265" s="1270" t="s">
        <v>141</v>
      </c>
      <c r="L265" s="444">
        <v>0</v>
      </c>
      <c r="M265" s="592"/>
      <c r="N265" s="591"/>
      <c r="O265" s="590"/>
    </row>
    <row r="266" spans="1:30" ht="15" customHeight="1" x14ac:dyDescent="0.2">
      <c r="A266" s="538"/>
      <c r="B266" s="3743"/>
      <c r="C266" s="846"/>
      <c r="D266" s="512"/>
      <c r="E266" s="3792"/>
      <c r="F266" s="3922"/>
      <c r="G266" s="3784"/>
      <c r="H266" s="3787"/>
      <c r="I266" s="3884"/>
      <c r="J266" s="3986"/>
      <c r="K266" s="1270" t="s">
        <v>216</v>
      </c>
      <c r="L266" s="444">
        <v>0</v>
      </c>
      <c r="M266" s="592"/>
      <c r="N266" s="591"/>
      <c r="O266" s="590"/>
    </row>
    <row r="267" spans="1:30" ht="15.75" customHeight="1" x14ac:dyDescent="0.2">
      <c r="A267" s="538"/>
      <c r="B267" s="3743"/>
      <c r="C267" s="846"/>
      <c r="D267" s="512"/>
      <c r="E267" s="3792"/>
      <c r="F267" s="3922"/>
      <c r="G267" s="3784"/>
      <c r="H267" s="3787"/>
      <c r="I267" s="3884"/>
      <c r="J267" s="3877"/>
      <c r="K267" s="1270" t="s">
        <v>161</v>
      </c>
      <c r="L267" s="444">
        <v>4.3</v>
      </c>
      <c r="M267" s="592"/>
      <c r="N267" s="591"/>
      <c r="O267" s="590"/>
      <c r="AA267" s="443"/>
    </row>
    <row r="268" spans="1:30" ht="15.75" customHeight="1" thickBot="1" x14ac:dyDescent="0.25">
      <c r="A268" s="538"/>
      <c r="B268" s="3743"/>
      <c r="C268" s="846"/>
      <c r="D268" s="512"/>
      <c r="E268" s="3792"/>
      <c r="F268" s="3922"/>
      <c r="G268" s="3784"/>
      <c r="H268" s="3787"/>
      <c r="I268" s="3884"/>
      <c r="J268" s="3877"/>
      <c r="K268" s="1272" t="s">
        <v>140</v>
      </c>
      <c r="L268" s="803">
        <v>0</v>
      </c>
      <c r="M268" s="1274"/>
      <c r="N268" s="1273"/>
      <c r="O268" s="781"/>
    </row>
    <row r="269" spans="1:30" ht="18.75" customHeight="1" thickBot="1" x14ac:dyDescent="0.25">
      <c r="A269" s="428"/>
      <c r="B269" s="3744"/>
      <c r="C269" s="466"/>
      <c r="D269" s="531"/>
      <c r="E269" s="3793"/>
      <c r="F269" s="3923"/>
      <c r="G269" s="3785"/>
      <c r="H269" s="3826"/>
      <c r="I269" s="3885"/>
      <c r="J269" s="3878"/>
      <c r="K269" s="1265" t="s">
        <v>33</v>
      </c>
      <c r="L269" s="1271">
        <f>SUM(L263:L268)</f>
        <v>4.3</v>
      </c>
      <c r="M269" s="791"/>
      <c r="N269" s="1140"/>
      <c r="O269" s="576"/>
    </row>
    <row r="270" spans="1:30" ht="15" customHeight="1" x14ac:dyDescent="0.2">
      <c r="A270" s="555" t="s">
        <v>109</v>
      </c>
      <c r="B270" s="3742" t="s">
        <v>37</v>
      </c>
      <c r="C270" s="848" t="s">
        <v>39</v>
      </c>
      <c r="D270" s="3799" t="s">
        <v>107</v>
      </c>
      <c r="E270" s="3791"/>
      <c r="F270" s="3968" t="s">
        <v>494</v>
      </c>
      <c r="G270" s="3783" t="s">
        <v>475</v>
      </c>
      <c r="H270" s="3965" t="s">
        <v>44</v>
      </c>
      <c r="I270" s="3802" t="s">
        <v>493</v>
      </c>
      <c r="J270" s="3847" t="s">
        <v>492</v>
      </c>
      <c r="K270" s="765" t="s">
        <v>124</v>
      </c>
      <c r="L270" s="450">
        <v>0</v>
      </c>
      <c r="M270" s="480" t="s">
        <v>226</v>
      </c>
      <c r="N270" s="448" t="s">
        <v>50</v>
      </c>
      <c r="O270" s="619"/>
      <c r="AA270" s="443"/>
    </row>
    <row r="271" spans="1:30" ht="13.5" customHeight="1" x14ac:dyDescent="0.2">
      <c r="A271" s="538"/>
      <c r="B271" s="3743"/>
      <c r="C271" s="846"/>
      <c r="D271" s="3800"/>
      <c r="E271" s="3792"/>
      <c r="F271" s="3969"/>
      <c r="G271" s="3784"/>
      <c r="H271" s="3966"/>
      <c r="I271" s="3803"/>
      <c r="J271" s="3848"/>
      <c r="K271" s="519" t="s">
        <v>217</v>
      </c>
      <c r="L271" s="444"/>
      <c r="M271" s="1138"/>
      <c r="N271" s="957"/>
      <c r="O271" s="614"/>
      <c r="AA271" s="443"/>
      <c r="AB271" s="443"/>
      <c r="AC271" s="443"/>
      <c r="AD271" s="443"/>
    </row>
    <row r="272" spans="1:30" ht="15" customHeight="1" x14ac:dyDescent="0.2">
      <c r="A272" s="538"/>
      <c r="B272" s="3743"/>
      <c r="C272" s="846"/>
      <c r="D272" s="3800"/>
      <c r="E272" s="3792"/>
      <c r="F272" s="3969"/>
      <c r="G272" s="3784"/>
      <c r="H272" s="3966"/>
      <c r="I272" s="3803"/>
      <c r="J272" s="3848"/>
      <c r="K272" s="1270" t="s">
        <v>141</v>
      </c>
      <c r="L272" s="441">
        <v>0</v>
      </c>
      <c r="M272" s="1138"/>
      <c r="N272" s="957"/>
      <c r="O272" s="614"/>
      <c r="AA272" s="443"/>
      <c r="AB272" s="443"/>
      <c r="AC272" s="443"/>
      <c r="AD272" s="443"/>
    </row>
    <row r="273" spans="1:30" ht="16.5" customHeight="1" x14ac:dyDescent="0.2">
      <c r="A273" s="538"/>
      <c r="B273" s="3743"/>
      <c r="C273" s="846"/>
      <c r="D273" s="3800"/>
      <c r="E273" s="3792"/>
      <c r="F273" s="3969"/>
      <c r="G273" s="3784"/>
      <c r="H273" s="3966"/>
      <c r="I273" s="3803"/>
      <c r="J273" s="3848"/>
      <c r="K273" s="1270" t="s">
        <v>216</v>
      </c>
      <c r="L273" s="441">
        <v>0</v>
      </c>
      <c r="M273" s="1138"/>
      <c r="N273" s="957"/>
      <c r="O273" s="614"/>
    </row>
    <row r="274" spans="1:30" ht="16.5" customHeight="1" x14ac:dyDescent="0.2">
      <c r="A274" s="538"/>
      <c r="B274" s="3743"/>
      <c r="C274" s="846"/>
      <c r="D274" s="3800"/>
      <c r="E274" s="3792"/>
      <c r="F274" s="3969"/>
      <c r="G274" s="3784"/>
      <c r="H274" s="3966"/>
      <c r="I274" s="3803"/>
      <c r="J274" s="3848"/>
      <c r="K274" s="1270" t="s">
        <v>161</v>
      </c>
      <c r="L274" s="441">
        <v>84</v>
      </c>
      <c r="M274" s="467"/>
      <c r="N274" s="430"/>
      <c r="O274" s="611"/>
      <c r="AA274" s="443"/>
      <c r="AB274" s="489"/>
      <c r="AC274" s="489"/>
      <c r="AD274" s="375"/>
    </row>
    <row r="275" spans="1:30" ht="15.75" customHeight="1" thickBot="1" x14ac:dyDescent="0.25">
      <c r="A275" s="538"/>
      <c r="B275" s="3743"/>
      <c r="C275" s="846"/>
      <c r="D275" s="3800"/>
      <c r="E275" s="3792"/>
      <c r="F275" s="3969"/>
      <c r="G275" s="3784"/>
      <c r="H275" s="3966"/>
      <c r="I275" s="3803"/>
      <c r="J275" s="3848"/>
      <c r="K275" s="1272" t="s">
        <v>140</v>
      </c>
      <c r="L275" s="803">
        <v>0</v>
      </c>
      <c r="M275" s="1136"/>
      <c r="N275" s="1133"/>
      <c r="O275" s="781"/>
      <c r="AA275" s="375"/>
    </row>
    <row r="276" spans="1:30" ht="16.5" customHeight="1" thickBot="1" x14ac:dyDescent="0.25">
      <c r="A276" s="428"/>
      <c r="B276" s="3744"/>
      <c r="C276" s="466"/>
      <c r="D276" s="3801"/>
      <c r="E276" s="3793"/>
      <c r="F276" s="3970"/>
      <c r="G276" s="3785"/>
      <c r="H276" s="3967"/>
      <c r="I276" s="3804"/>
      <c r="J276" s="3879"/>
      <c r="K276" s="1265" t="s">
        <v>33</v>
      </c>
      <c r="L276" s="1271">
        <f>SUM(L270:L275)</f>
        <v>84</v>
      </c>
      <c r="M276" s="744"/>
      <c r="N276" s="1132"/>
      <c r="O276" s="1025"/>
    </row>
    <row r="277" spans="1:30" ht="22.5" customHeight="1" x14ac:dyDescent="0.2">
      <c r="A277" s="555" t="s">
        <v>109</v>
      </c>
      <c r="B277" s="3742" t="s">
        <v>37</v>
      </c>
      <c r="C277" s="848" t="s">
        <v>39</v>
      </c>
      <c r="D277" s="3799" t="s">
        <v>102</v>
      </c>
      <c r="E277" s="3860" t="s">
        <v>222</v>
      </c>
      <c r="F277" s="3766" t="s">
        <v>491</v>
      </c>
      <c r="G277" s="3783" t="s">
        <v>475</v>
      </c>
      <c r="H277" s="3985" t="s">
        <v>490</v>
      </c>
      <c r="I277" s="3794" t="s">
        <v>43</v>
      </c>
      <c r="J277" s="452" t="s">
        <v>42</v>
      </c>
      <c r="K277" s="765" t="s">
        <v>124</v>
      </c>
      <c r="L277" s="450">
        <v>0</v>
      </c>
      <c r="M277" s="480" t="s">
        <v>226</v>
      </c>
      <c r="N277" s="448" t="s">
        <v>50</v>
      </c>
      <c r="O277" s="619"/>
      <c r="AA277" s="443"/>
    </row>
    <row r="278" spans="1:30" ht="22.5" customHeight="1" x14ac:dyDescent="0.2">
      <c r="A278" s="538"/>
      <c r="B278" s="3743"/>
      <c r="C278" s="846"/>
      <c r="D278" s="3800"/>
      <c r="E278" s="3861"/>
      <c r="F278" s="3767"/>
      <c r="G278" s="3784"/>
      <c r="H278" s="3966"/>
      <c r="I278" s="3795"/>
      <c r="J278" s="1268" t="s">
        <v>489</v>
      </c>
      <c r="K278" s="519" t="s">
        <v>217</v>
      </c>
      <c r="L278" s="444">
        <v>0</v>
      </c>
      <c r="M278" s="1138"/>
      <c r="N278" s="957"/>
      <c r="O278" s="614"/>
    </row>
    <row r="279" spans="1:30" ht="22.5" customHeight="1" x14ac:dyDescent="0.2">
      <c r="A279" s="538"/>
      <c r="B279" s="3743"/>
      <c r="C279" s="846"/>
      <c r="D279" s="3800"/>
      <c r="E279" s="3861"/>
      <c r="F279" s="3767"/>
      <c r="G279" s="3784"/>
      <c r="H279" s="3966"/>
      <c r="I279" s="3795"/>
      <c r="J279" s="1268"/>
      <c r="K279" s="1270" t="s">
        <v>141</v>
      </c>
      <c r="L279" s="441">
        <v>20</v>
      </c>
      <c r="M279" s="467"/>
      <c r="N279" s="430"/>
      <c r="O279" s="611"/>
      <c r="AA279" s="443"/>
    </row>
    <row r="280" spans="1:30" ht="22.5" customHeight="1" x14ac:dyDescent="0.2">
      <c r="A280" s="538"/>
      <c r="B280" s="3743"/>
      <c r="C280" s="846"/>
      <c r="D280" s="3800"/>
      <c r="E280" s="3861"/>
      <c r="F280" s="3767"/>
      <c r="G280" s="3784"/>
      <c r="H280" s="3966"/>
      <c r="I280" s="3795"/>
      <c r="J280" s="1268"/>
      <c r="K280" s="1270" t="s">
        <v>216</v>
      </c>
      <c r="L280" s="441">
        <v>0</v>
      </c>
      <c r="M280" s="467"/>
      <c r="N280" s="430"/>
      <c r="O280" s="611"/>
    </row>
    <row r="281" spans="1:30" ht="22.5" customHeight="1" x14ac:dyDescent="0.2">
      <c r="A281" s="538"/>
      <c r="B281" s="3743"/>
      <c r="C281" s="846"/>
      <c r="D281" s="3800"/>
      <c r="E281" s="3861"/>
      <c r="F281" s="3767"/>
      <c r="G281" s="3784"/>
      <c r="H281" s="3966"/>
      <c r="I281" s="3795"/>
      <c r="J281" s="1268"/>
      <c r="K281" s="1269" t="s">
        <v>161</v>
      </c>
      <c r="L281" s="441">
        <v>0</v>
      </c>
      <c r="M281" s="467"/>
      <c r="N281" s="430"/>
      <c r="O281" s="611"/>
      <c r="AA281" s="443"/>
    </row>
    <row r="282" spans="1:30" ht="22.5" customHeight="1" thickBot="1" x14ac:dyDescent="0.25">
      <c r="A282" s="538"/>
      <c r="B282" s="3743"/>
      <c r="C282" s="846"/>
      <c r="D282" s="3800"/>
      <c r="E282" s="3861"/>
      <c r="F282" s="3767"/>
      <c r="G282" s="3784"/>
      <c r="H282" s="3966"/>
      <c r="I282" s="3795"/>
      <c r="J282" s="1268"/>
      <c r="K282" s="1267" t="s">
        <v>140</v>
      </c>
      <c r="L282" s="803">
        <v>0</v>
      </c>
      <c r="M282" s="1136"/>
      <c r="N282" s="1133"/>
      <c r="O282" s="781"/>
    </row>
    <row r="283" spans="1:30" ht="16.5" customHeight="1" thickBot="1" x14ac:dyDescent="0.25">
      <c r="A283" s="428"/>
      <c r="B283" s="3744"/>
      <c r="C283" s="466"/>
      <c r="D283" s="3801"/>
      <c r="E283" s="3862"/>
      <c r="F283" s="3768"/>
      <c r="G283" s="3785"/>
      <c r="H283" s="3967"/>
      <c r="I283" s="3796"/>
      <c r="J283" s="1266"/>
      <c r="K283" s="1265" t="s">
        <v>33</v>
      </c>
      <c r="L283" s="1264">
        <f>SUM(L277:L282)</f>
        <v>20</v>
      </c>
      <c r="M283" s="1263"/>
      <c r="N283" s="1262"/>
      <c r="O283" s="987"/>
    </row>
    <row r="284" spans="1:30" ht="22.5" customHeight="1" x14ac:dyDescent="0.2">
      <c r="A284" s="555" t="s">
        <v>109</v>
      </c>
      <c r="B284" s="3742" t="s">
        <v>37</v>
      </c>
      <c r="C284" s="848" t="s">
        <v>39</v>
      </c>
      <c r="D284" s="526" t="s">
        <v>96</v>
      </c>
      <c r="E284" s="3791"/>
      <c r="F284" s="3766" t="s">
        <v>488</v>
      </c>
      <c r="G284" s="3783" t="s">
        <v>475</v>
      </c>
      <c r="H284" s="3786" t="s">
        <v>474</v>
      </c>
      <c r="I284" s="3794" t="s">
        <v>43</v>
      </c>
      <c r="J284" s="3847" t="s">
        <v>487</v>
      </c>
      <c r="K284" s="597" t="s">
        <v>124</v>
      </c>
      <c r="L284" s="775">
        <v>0</v>
      </c>
      <c r="M284" s="467" t="s">
        <v>226</v>
      </c>
      <c r="N284" s="667" t="s">
        <v>50</v>
      </c>
      <c r="O284" s="611"/>
    </row>
    <row r="285" spans="1:30" ht="22.5" customHeight="1" x14ac:dyDescent="0.2">
      <c r="A285" s="538"/>
      <c r="B285" s="3743"/>
      <c r="C285" s="846"/>
      <c r="D285" s="512"/>
      <c r="E285" s="3792"/>
      <c r="F285" s="3767"/>
      <c r="G285" s="3784"/>
      <c r="H285" s="3787"/>
      <c r="I285" s="3795"/>
      <c r="J285" s="3848"/>
      <c r="K285" s="519" t="s">
        <v>217</v>
      </c>
      <c r="L285" s="775">
        <v>0</v>
      </c>
      <c r="M285" s="613"/>
      <c r="N285" s="612"/>
      <c r="O285" s="611"/>
    </row>
    <row r="286" spans="1:30" ht="22.5" customHeight="1" x14ac:dyDescent="0.2">
      <c r="A286" s="538"/>
      <c r="B286" s="3743"/>
      <c r="C286" s="846"/>
      <c r="D286" s="512"/>
      <c r="E286" s="3792"/>
      <c r="F286" s="3767"/>
      <c r="G286" s="3784"/>
      <c r="H286" s="3787"/>
      <c r="I286" s="3795"/>
      <c r="J286" s="3848"/>
      <c r="K286" s="595" t="s">
        <v>141</v>
      </c>
      <c r="L286" s="775">
        <v>0</v>
      </c>
      <c r="M286" s="613"/>
      <c r="N286" s="612"/>
      <c r="O286" s="611"/>
    </row>
    <row r="287" spans="1:30" ht="22.5" customHeight="1" x14ac:dyDescent="0.2">
      <c r="A287" s="538"/>
      <c r="B287" s="3743"/>
      <c r="C287" s="846"/>
      <c r="D287" s="512"/>
      <c r="E287" s="3792"/>
      <c r="F287" s="3767"/>
      <c r="G287" s="3784"/>
      <c r="H287" s="3787"/>
      <c r="I287" s="3795"/>
      <c r="J287" s="3848"/>
      <c r="K287" s="595" t="s">
        <v>216</v>
      </c>
      <c r="L287" s="775">
        <v>0</v>
      </c>
      <c r="M287" s="613"/>
      <c r="N287" s="612"/>
      <c r="O287" s="611"/>
    </row>
    <row r="288" spans="1:30" ht="22.5" customHeight="1" x14ac:dyDescent="0.2">
      <c r="A288" s="538"/>
      <c r="B288" s="3743"/>
      <c r="C288" s="846"/>
      <c r="D288" s="512"/>
      <c r="E288" s="3792"/>
      <c r="F288" s="3767"/>
      <c r="G288" s="3784"/>
      <c r="H288" s="3787"/>
      <c r="I288" s="3795"/>
      <c r="J288" s="3848"/>
      <c r="K288" s="595" t="s">
        <v>161</v>
      </c>
      <c r="L288" s="775">
        <v>27</v>
      </c>
      <c r="M288" s="613"/>
      <c r="N288" s="612"/>
      <c r="O288" s="611"/>
      <c r="AA288" s="443"/>
    </row>
    <row r="289" spans="1:27" ht="22.5" customHeight="1" thickBot="1" x14ac:dyDescent="0.25">
      <c r="A289" s="538"/>
      <c r="B289" s="3743"/>
      <c r="C289" s="846"/>
      <c r="D289" s="512"/>
      <c r="E289" s="3792"/>
      <c r="F289" s="3767"/>
      <c r="G289" s="3784"/>
      <c r="H289" s="3787"/>
      <c r="I289" s="3795"/>
      <c r="J289" s="3848"/>
      <c r="K289" s="1054" t="s">
        <v>140</v>
      </c>
      <c r="L289" s="1258">
        <v>0</v>
      </c>
      <c r="M289" s="802"/>
      <c r="N289" s="801"/>
      <c r="O289" s="781"/>
    </row>
    <row r="290" spans="1:27" ht="22.5" customHeight="1" thickBot="1" x14ac:dyDescent="0.25">
      <c r="A290" s="428"/>
      <c r="B290" s="3744"/>
      <c r="C290" s="466"/>
      <c r="D290" s="504"/>
      <c r="E290" s="3793"/>
      <c r="F290" s="3768"/>
      <c r="G290" s="3785"/>
      <c r="H290" s="3826"/>
      <c r="I290" s="3796"/>
      <c r="J290" s="3879"/>
      <c r="K290" s="580" t="s">
        <v>33</v>
      </c>
      <c r="L290" s="1264">
        <f>SUM(L284:L289)</f>
        <v>27</v>
      </c>
      <c r="M290" s="1263"/>
      <c r="N290" s="1262"/>
      <c r="O290" s="987"/>
    </row>
    <row r="291" spans="1:27" ht="22.5" customHeight="1" x14ac:dyDescent="0.2">
      <c r="A291" s="555" t="s">
        <v>109</v>
      </c>
      <c r="B291" s="3742" t="s">
        <v>37</v>
      </c>
      <c r="C291" s="848" t="s">
        <v>39</v>
      </c>
      <c r="D291" s="526" t="s">
        <v>92</v>
      </c>
      <c r="E291" s="3860" t="s">
        <v>222</v>
      </c>
      <c r="F291" s="3766" t="s">
        <v>486</v>
      </c>
      <c r="G291" s="3783" t="s">
        <v>475</v>
      </c>
      <c r="H291" s="3786" t="s">
        <v>474</v>
      </c>
      <c r="I291" s="3794" t="s">
        <v>43</v>
      </c>
      <c r="J291" s="3847" t="s">
        <v>484</v>
      </c>
      <c r="K291" s="597" t="s">
        <v>124</v>
      </c>
      <c r="L291" s="775">
        <v>0</v>
      </c>
      <c r="M291" s="467" t="s">
        <v>226</v>
      </c>
      <c r="N291" s="667" t="s">
        <v>50</v>
      </c>
      <c r="O291" s="611"/>
      <c r="AA291" s="443"/>
    </row>
    <row r="292" spans="1:27" ht="22.5" customHeight="1" x14ac:dyDescent="0.2">
      <c r="A292" s="538"/>
      <c r="B292" s="3743"/>
      <c r="C292" s="846"/>
      <c r="D292" s="512"/>
      <c r="E292" s="3861"/>
      <c r="F292" s="3767"/>
      <c r="G292" s="3784"/>
      <c r="H292" s="3787"/>
      <c r="I292" s="3795"/>
      <c r="J292" s="3848"/>
      <c r="K292" s="519" t="s">
        <v>217</v>
      </c>
      <c r="L292" s="775">
        <v>0</v>
      </c>
      <c r="M292" s="467"/>
      <c r="N292" s="667"/>
      <c r="O292" s="611"/>
    </row>
    <row r="293" spans="1:27" ht="15.75" customHeight="1" x14ac:dyDescent="0.2">
      <c r="A293" s="538"/>
      <c r="B293" s="3743"/>
      <c r="C293" s="846"/>
      <c r="D293" s="512"/>
      <c r="E293" s="3861"/>
      <c r="F293" s="3767"/>
      <c r="G293" s="3784"/>
      <c r="H293" s="3787"/>
      <c r="I293" s="3795"/>
      <c r="J293" s="3848"/>
      <c r="K293" s="595" t="s">
        <v>141</v>
      </c>
      <c r="L293" s="775">
        <v>300</v>
      </c>
      <c r="M293" s="467"/>
      <c r="N293" s="667"/>
      <c r="O293" s="611"/>
      <c r="AA293" s="443"/>
    </row>
    <row r="294" spans="1:27" ht="15" customHeight="1" x14ac:dyDescent="0.2">
      <c r="A294" s="538"/>
      <c r="B294" s="3743"/>
      <c r="C294" s="846"/>
      <c r="D294" s="512"/>
      <c r="E294" s="3861"/>
      <c r="F294" s="3767"/>
      <c r="G294" s="3784"/>
      <c r="H294" s="3787"/>
      <c r="I294" s="3795"/>
      <c r="J294" s="3848"/>
      <c r="K294" s="595" t="s">
        <v>216</v>
      </c>
      <c r="L294" s="775">
        <v>0</v>
      </c>
      <c r="M294" s="467"/>
      <c r="N294" s="667"/>
      <c r="O294" s="611"/>
    </row>
    <row r="295" spans="1:27" ht="14.25" customHeight="1" x14ac:dyDescent="0.2">
      <c r="A295" s="538"/>
      <c r="B295" s="3743"/>
      <c r="C295" s="846"/>
      <c r="D295" s="512"/>
      <c r="E295" s="3861"/>
      <c r="F295" s="3767"/>
      <c r="G295" s="3784"/>
      <c r="H295" s="3787"/>
      <c r="I295" s="3795"/>
      <c r="J295" s="3848"/>
      <c r="K295" s="594" t="s">
        <v>161</v>
      </c>
      <c r="L295" s="775">
        <v>889.5</v>
      </c>
      <c r="M295" s="467"/>
      <c r="N295" s="667"/>
      <c r="O295" s="611"/>
      <c r="AA295" s="443"/>
    </row>
    <row r="296" spans="1:27" ht="22.5" customHeight="1" thickBot="1" x14ac:dyDescent="0.25">
      <c r="A296" s="538"/>
      <c r="B296" s="3743"/>
      <c r="C296" s="846"/>
      <c r="D296" s="512"/>
      <c r="E296" s="3861"/>
      <c r="F296" s="3767"/>
      <c r="G296" s="3784"/>
      <c r="H296" s="3787"/>
      <c r="I296" s="3795"/>
      <c r="J296" s="3848"/>
      <c r="K296" s="1259" t="s">
        <v>140</v>
      </c>
      <c r="L296" s="1258">
        <v>0</v>
      </c>
      <c r="M296" s="1136"/>
      <c r="N296" s="1135"/>
      <c r="O296" s="781"/>
    </row>
    <row r="297" spans="1:27" ht="22.5" customHeight="1" thickBot="1" x14ac:dyDescent="0.25">
      <c r="A297" s="428"/>
      <c r="B297" s="3744"/>
      <c r="C297" s="466"/>
      <c r="D297" s="504"/>
      <c r="E297" s="3862"/>
      <c r="F297" s="3768"/>
      <c r="G297" s="3785"/>
      <c r="H297" s="3826"/>
      <c r="I297" s="3796"/>
      <c r="J297" s="3879"/>
      <c r="K297" s="580" t="s">
        <v>33</v>
      </c>
      <c r="L297" s="1254">
        <f>SUM(L291:L296)</f>
        <v>1189.5</v>
      </c>
      <c r="M297" s="754"/>
      <c r="N297" s="1261"/>
      <c r="O297" s="576"/>
    </row>
    <row r="298" spans="1:27" ht="22.5" customHeight="1" x14ac:dyDescent="0.2">
      <c r="A298" s="555" t="s">
        <v>109</v>
      </c>
      <c r="B298" s="554" t="s">
        <v>37</v>
      </c>
      <c r="C298" s="848" t="s">
        <v>39</v>
      </c>
      <c r="D298" s="526" t="s">
        <v>87</v>
      </c>
      <c r="E298" s="3860" t="s">
        <v>222</v>
      </c>
      <c r="F298" s="3766" t="s">
        <v>485</v>
      </c>
      <c r="G298" s="3783" t="s">
        <v>475</v>
      </c>
      <c r="H298" s="3786" t="s">
        <v>474</v>
      </c>
      <c r="I298" s="3794" t="s">
        <v>43</v>
      </c>
      <c r="J298" s="3847" t="s">
        <v>484</v>
      </c>
      <c r="K298" s="597" t="s">
        <v>124</v>
      </c>
      <c r="L298" s="1260">
        <v>0</v>
      </c>
      <c r="M298" s="467" t="s">
        <v>226</v>
      </c>
      <c r="N298" s="667" t="s">
        <v>50</v>
      </c>
      <c r="O298" s="614"/>
      <c r="AA298" s="443"/>
    </row>
    <row r="299" spans="1:27" ht="22.5" customHeight="1" x14ac:dyDescent="0.2">
      <c r="A299" s="538"/>
      <c r="B299" s="537"/>
      <c r="C299" s="846"/>
      <c r="D299" s="512"/>
      <c r="E299" s="3861"/>
      <c r="F299" s="3767"/>
      <c r="G299" s="3784"/>
      <c r="H299" s="3787"/>
      <c r="I299" s="3795"/>
      <c r="J299" s="3848"/>
      <c r="K299" s="519" t="s">
        <v>217</v>
      </c>
      <c r="L299" s="775">
        <v>0</v>
      </c>
      <c r="M299" s="467"/>
      <c r="N299" s="667"/>
      <c r="O299" s="611"/>
    </row>
    <row r="300" spans="1:27" ht="22.5" customHeight="1" x14ac:dyDescent="0.2">
      <c r="A300" s="538"/>
      <c r="B300" s="537"/>
      <c r="C300" s="846"/>
      <c r="D300" s="512"/>
      <c r="E300" s="3861"/>
      <c r="F300" s="3767"/>
      <c r="G300" s="3784"/>
      <c r="H300" s="3787"/>
      <c r="I300" s="3795"/>
      <c r="J300" s="3848"/>
      <c r="K300" s="595" t="s">
        <v>141</v>
      </c>
      <c r="L300" s="775">
        <v>300</v>
      </c>
      <c r="M300" s="467"/>
      <c r="N300" s="667"/>
      <c r="O300" s="611"/>
      <c r="AA300" s="443"/>
    </row>
    <row r="301" spans="1:27" ht="22.5" customHeight="1" x14ac:dyDescent="0.2">
      <c r="A301" s="538"/>
      <c r="B301" s="537"/>
      <c r="C301" s="846"/>
      <c r="D301" s="512"/>
      <c r="E301" s="3861"/>
      <c r="F301" s="3767"/>
      <c r="G301" s="3784"/>
      <c r="H301" s="3787"/>
      <c r="I301" s="3795"/>
      <c r="J301" s="3848"/>
      <c r="K301" s="595" t="s">
        <v>216</v>
      </c>
      <c r="L301" s="775">
        <v>0</v>
      </c>
      <c r="M301" s="467"/>
      <c r="N301" s="667"/>
      <c r="O301" s="611"/>
    </row>
    <row r="302" spans="1:27" ht="22.5" customHeight="1" x14ac:dyDescent="0.2">
      <c r="A302" s="538"/>
      <c r="B302" s="537"/>
      <c r="C302" s="846"/>
      <c r="D302" s="512"/>
      <c r="E302" s="3861"/>
      <c r="F302" s="3767"/>
      <c r="G302" s="3784"/>
      <c r="H302" s="3787"/>
      <c r="I302" s="3795"/>
      <c r="J302" s="3848"/>
      <c r="K302" s="594" t="s">
        <v>161</v>
      </c>
      <c r="L302" s="775">
        <v>221.8</v>
      </c>
      <c r="M302" s="467"/>
      <c r="N302" s="667"/>
      <c r="O302" s="611"/>
      <c r="AA302" s="443"/>
    </row>
    <row r="303" spans="1:27" ht="19.5" customHeight="1" thickBot="1" x14ac:dyDescent="0.25">
      <c r="A303" s="538"/>
      <c r="B303" s="537"/>
      <c r="C303" s="846"/>
      <c r="D303" s="512"/>
      <c r="E303" s="3861"/>
      <c r="F303" s="3767"/>
      <c r="G303" s="3784"/>
      <c r="H303" s="3787"/>
      <c r="I303" s="3795"/>
      <c r="J303" s="3848"/>
      <c r="K303" s="1259" t="s">
        <v>140</v>
      </c>
      <c r="L303" s="1258">
        <v>0</v>
      </c>
      <c r="M303" s="1136"/>
      <c r="N303" s="1135"/>
      <c r="O303" s="781"/>
    </row>
    <row r="304" spans="1:27" ht="18" customHeight="1" thickBot="1" x14ac:dyDescent="0.25">
      <c r="A304" s="428"/>
      <c r="B304" s="532"/>
      <c r="C304" s="466"/>
      <c r="D304" s="504"/>
      <c r="E304" s="3862"/>
      <c r="F304" s="3768"/>
      <c r="G304" s="3785"/>
      <c r="H304" s="3826"/>
      <c r="I304" s="3796"/>
      <c r="J304" s="3879"/>
      <c r="K304" s="501" t="s">
        <v>33</v>
      </c>
      <c r="L304" s="1257">
        <f>SUM(L298:L303)</f>
        <v>521.79999999999995</v>
      </c>
      <c r="M304" s="1256"/>
      <c r="N304" s="1255"/>
      <c r="O304" s="987"/>
    </row>
    <row r="305" spans="1:27" ht="22.5" customHeight="1" x14ac:dyDescent="0.2">
      <c r="A305" s="3805" t="s">
        <v>109</v>
      </c>
      <c r="B305" s="3742" t="s">
        <v>37</v>
      </c>
      <c r="C305" s="3745" t="s">
        <v>39</v>
      </c>
      <c r="D305" s="526" t="s">
        <v>84</v>
      </c>
      <c r="E305" s="3860" t="s">
        <v>222</v>
      </c>
      <c r="F305" s="3766" t="s">
        <v>483</v>
      </c>
      <c r="G305" s="3783" t="s">
        <v>475</v>
      </c>
      <c r="H305" s="3786" t="s">
        <v>474</v>
      </c>
      <c r="I305" s="3794" t="s">
        <v>43</v>
      </c>
      <c r="J305" s="3847" t="s">
        <v>482</v>
      </c>
      <c r="K305" s="824" t="s">
        <v>124</v>
      </c>
      <c r="L305" s="441">
        <v>0</v>
      </c>
      <c r="M305" s="467" t="s">
        <v>226</v>
      </c>
      <c r="N305" s="667" t="s">
        <v>50</v>
      </c>
      <c r="O305" s="611"/>
      <c r="AA305" s="443"/>
    </row>
    <row r="306" spans="1:27" ht="12" customHeight="1" x14ac:dyDescent="0.2">
      <c r="A306" s="3806"/>
      <c r="B306" s="3743"/>
      <c r="C306" s="3746"/>
      <c r="D306" s="512"/>
      <c r="E306" s="3861"/>
      <c r="F306" s="3767"/>
      <c r="G306" s="3784"/>
      <c r="H306" s="3787"/>
      <c r="I306" s="3795"/>
      <c r="J306" s="3848"/>
      <c r="K306" s="519" t="s">
        <v>217</v>
      </c>
      <c r="L306" s="441">
        <v>0</v>
      </c>
      <c r="M306" s="467"/>
      <c r="N306" s="667"/>
      <c r="O306" s="611"/>
      <c r="AA306" s="443"/>
    </row>
    <row r="307" spans="1:27" ht="18.75" customHeight="1" x14ac:dyDescent="0.2">
      <c r="A307" s="3806"/>
      <c r="B307" s="3743"/>
      <c r="C307" s="3746"/>
      <c r="D307" s="512"/>
      <c r="E307" s="3861"/>
      <c r="F307" s="3767"/>
      <c r="G307" s="3784"/>
      <c r="H307" s="3787"/>
      <c r="I307" s="3795"/>
      <c r="J307" s="3848"/>
      <c r="K307" s="818" t="s">
        <v>141</v>
      </c>
      <c r="L307" s="542">
        <v>30</v>
      </c>
      <c r="M307" s="613"/>
      <c r="N307" s="612"/>
      <c r="O307" s="611"/>
      <c r="AA307" s="443"/>
    </row>
    <row r="308" spans="1:27" ht="12.75" customHeight="1" x14ac:dyDescent="0.2">
      <c r="A308" s="3806"/>
      <c r="B308" s="3743"/>
      <c r="C308" s="3746"/>
      <c r="D308" s="512"/>
      <c r="E308" s="3861"/>
      <c r="F308" s="3767"/>
      <c r="G308" s="3784"/>
      <c r="H308" s="3787"/>
      <c r="I308" s="3795"/>
      <c r="J308" s="3848"/>
      <c r="K308" s="818" t="s">
        <v>216</v>
      </c>
      <c r="L308" s="441">
        <v>0</v>
      </c>
      <c r="M308" s="613"/>
      <c r="N308" s="612"/>
      <c r="O308" s="611"/>
    </row>
    <row r="309" spans="1:27" ht="16.5" customHeight="1" x14ac:dyDescent="0.2">
      <c r="A309" s="3806"/>
      <c r="B309" s="3743"/>
      <c r="C309" s="3746"/>
      <c r="D309" s="512"/>
      <c r="E309" s="3861"/>
      <c r="F309" s="3767"/>
      <c r="G309" s="3784"/>
      <c r="H309" s="3787"/>
      <c r="I309" s="3795"/>
      <c r="J309" s="3848"/>
      <c r="K309" s="1111" t="s">
        <v>161</v>
      </c>
      <c r="L309" s="441">
        <v>0</v>
      </c>
      <c r="M309" s="613"/>
      <c r="N309" s="612"/>
      <c r="O309" s="611"/>
    </row>
    <row r="310" spans="1:27" ht="22.5" customHeight="1" thickBot="1" x14ac:dyDescent="0.25">
      <c r="A310" s="3806"/>
      <c r="B310" s="3743"/>
      <c r="C310" s="3746"/>
      <c r="D310" s="512"/>
      <c r="E310" s="3861"/>
      <c r="F310" s="3767"/>
      <c r="G310" s="3784"/>
      <c r="H310" s="3787"/>
      <c r="I310" s="3795"/>
      <c r="J310" s="3848"/>
      <c r="K310" s="1113" t="s">
        <v>140</v>
      </c>
      <c r="L310" s="803">
        <v>0</v>
      </c>
      <c r="M310" s="802"/>
      <c r="N310" s="801"/>
      <c r="O310" s="781"/>
    </row>
    <row r="311" spans="1:27" ht="22.5" customHeight="1" thickBot="1" x14ac:dyDescent="0.25">
      <c r="A311" s="3807"/>
      <c r="B311" s="3744"/>
      <c r="C311" s="3747"/>
      <c r="D311" s="504"/>
      <c r="E311" s="3862"/>
      <c r="F311" s="3768"/>
      <c r="G311" s="3785"/>
      <c r="H311" s="3826"/>
      <c r="I311" s="3796"/>
      <c r="J311" s="3879"/>
      <c r="K311" s="580" t="s">
        <v>33</v>
      </c>
      <c r="L311" s="1254">
        <f>SUM(L305:L310)</f>
        <v>30</v>
      </c>
      <c r="M311" s="1253"/>
      <c r="N311" s="1140"/>
      <c r="O311" s="576"/>
    </row>
    <row r="312" spans="1:27" ht="22.5" customHeight="1" x14ac:dyDescent="0.2">
      <c r="A312" s="3805" t="s">
        <v>109</v>
      </c>
      <c r="B312" s="3742" t="s">
        <v>37</v>
      </c>
      <c r="C312" s="3745" t="s">
        <v>39</v>
      </c>
      <c r="D312" s="526" t="s">
        <v>78</v>
      </c>
      <c r="E312" s="3791"/>
      <c r="F312" s="3766" t="s">
        <v>481</v>
      </c>
      <c r="G312" s="3783" t="s">
        <v>475</v>
      </c>
      <c r="H312" s="3786" t="s">
        <v>474</v>
      </c>
      <c r="I312" s="3794" t="s">
        <v>43</v>
      </c>
      <c r="J312" s="3847" t="s">
        <v>477</v>
      </c>
      <c r="K312" s="824" t="s">
        <v>124</v>
      </c>
      <c r="L312" s="450">
        <v>0</v>
      </c>
      <c r="M312" s="1252" t="s">
        <v>226</v>
      </c>
      <c r="N312" s="1251" t="s">
        <v>50</v>
      </c>
      <c r="O312" s="619"/>
      <c r="AA312" s="489"/>
    </row>
    <row r="313" spans="1:27" ht="22.5" customHeight="1" x14ac:dyDescent="0.2">
      <c r="A313" s="3806"/>
      <c r="B313" s="3743"/>
      <c r="C313" s="3746"/>
      <c r="D313" s="512"/>
      <c r="E313" s="3792"/>
      <c r="F313" s="3767"/>
      <c r="G313" s="3784"/>
      <c r="H313" s="3787"/>
      <c r="I313" s="3795"/>
      <c r="J313" s="3848"/>
      <c r="K313" s="519" t="s">
        <v>217</v>
      </c>
      <c r="L313" s="441">
        <v>0</v>
      </c>
      <c r="M313" s="613"/>
      <c r="N313" s="612"/>
      <c r="O313" s="611"/>
    </row>
    <row r="314" spans="1:27" ht="22.5" customHeight="1" x14ac:dyDescent="0.2">
      <c r="A314" s="3806"/>
      <c r="B314" s="3743"/>
      <c r="C314" s="3746"/>
      <c r="D314" s="512"/>
      <c r="E314" s="3792"/>
      <c r="F314" s="3767"/>
      <c r="G314" s="3784"/>
      <c r="H314" s="3787"/>
      <c r="I314" s="3795"/>
      <c r="J314" s="3848"/>
      <c r="K314" s="818" t="s">
        <v>141</v>
      </c>
      <c r="L314" s="441">
        <v>15</v>
      </c>
      <c r="M314" s="613"/>
      <c r="N314" s="612"/>
      <c r="O314" s="611"/>
      <c r="AA314" s="443"/>
    </row>
    <row r="315" spans="1:27" ht="22.5" customHeight="1" x14ac:dyDescent="0.2">
      <c r="A315" s="3806"/>
      <c r="B315" s="3743"/>
      <c r="C315" s="3746"/>
      <c r="D315" s="512"/>
      <c r="E315" s="3792"/>
      <c r="F315" s="3767"/>
      <c r="G315" s="3784"/>
      <c r="H315" s="3787"/>
      <c r="I315" s="3795"/>
      <c r="J315" s="3848"/>
      <c r="K315" s="818" t="s">
        <v>216</v>
      </c>
      <c r="L315" s="441">
        <v>0</v>
      </c>
      <c r="M315" s="613"/>
      <c r="N315" s="612"/>
      <c r="O315" s="611"/>
    </row>
    <row r="316" spans="1:27" ht="22.5" customHeight="1" x14ac:dyDescent="0.2">
      <c r="A316" s="3806"/>
      <c r="B316" s="3743"/>
      <c r="C316" s="3746"/>
      <c r="D316" s="512"/>
      <c r="E316" s="3792"/>
      <c r="F316" s="3767"/>
      <c r="G316" s="3784"/>
      <c r="H316" s="3787"/>
      <c r="I316" s="3795"/>
      <c r="J316" s="3848"/>
      <c r="K316" s="818" t="s">
        <v>161</v>
      </c>
      <c r="L316" s="441">
        <v>0</v>
      </c>
      <c r="M316" s="613"/>
      <c r="N316" s="612"/>
      <c r="O316" s="611"/>
    </row>
    <row r="317" spans="1:27" ht="22.5" customHeight="1" thickBot="1" x14ac:dyDescent="0.25">
      <c r="A317" s="3806"/>
      <c r="B317" s="3743"/>
      <c r="C317" s="3746"/>
      <c r="D317" s="512"/>
      <c r="E317" s="3792"/>
      <c r="F317" s="3767"/>
      <c r="G317" s="3784"/>
      <c r="H317" s="3787"/>
      <c r="I317" s="3795"/>
      <c r="J317" s="3848"/>
      <c r="K317" s="814" t="s">
        <v>140</v>
      </c>
      <c r="L317" s="803">
        <v>0</v>
      </c>
      <c r="M317" s="802"/>
      <c r="N317" s="801"/>
      <c r="O317" s="781"/>
    </row>
    <row r="318" spans="1:27" ht="22.5" customHeight="1" thickBot="1" x14ac:dyDescent="0.25">
      <c r="A318" s="3807"/>
      <c r="B318" s="3744"/>
      <c r="C318" s="3747"/>
      <c r="D318" s="504"/>
      <c r="E318" s="3793"/>
      <c r="F318" s="3768"/>
      <c r="G318" s="3785"/>
      <c r="H318" s="3826"/>
      <c r="I318" s="3796"/>
      <c r="J318" s="3879"/>
      <c r="K318" s="580" t="s">
        <v>33</v>
      </c>
      <c r="L318" s="500">
        <f>SUM(L312:L317)</f>
        <v>15</v>
      </c>
      <c r="M318" s="626"/>
      <c r="N318" s="954"/>
      <c r="O318" s="1025"/>
    </row>
    <row r="319" spans="1:27" ht="22.5" customHeight="1" x14ac:dyDescent="0.2">
      <c r="A319" s="3805" t="s">
        <v>109</v>
      </c>
      <c r="B319" s="3742" t="s">
        <v>37</v>
      </c>
      <c r="C319" s="3745" t="s">
        <v>39</v>
      </c>
      <c r="D319" s="526" t="s">
        <v>72</v>
      </c>
      <c r="E319" s="3791"/>
      <c r="F319" s="3841" t="s">
        <v>480</v>
      </c>
      <c r="G319" s="3783" t="s">
        <v>475</v>
      </c>
      <c r="H319" s="3786" t="s">
        <v>474</v>
      </c>
      <c r="I319" s="3794" t="s">
        <v>43</v>
      </c>
      <c r="J319" s="3847" t="s">
        <v>479</v>
      </c>
      <c r="K319" s="824" t="s">
        <v>124</v>
      </c>
      <c r="L319" s="622"/>
      <c r="M319" s="621"/>
      <c r="N319" s="994"/>
      <c r="O319" s="619"/>
    </row>
    <row r="320" spans="1:27" ht="22.5" customHeight="1" x14ac:dyDescent="0.2">
      <c r="A320" s="3806"/>
      <c r="B320" s="3743"/>
      <c r="C320" s="3746"/>
      <c r="D320" s="512"/>
      <c r="E320" s="3792"/>
      <c r="F320" s="3842"/>
      <c r="G320" s="3784"/>
      <c r="H320" s="3787"/>
      <c r="I320" s="3795"/>
      <c r="J320" s="3848"/>
      <c r="K320" s="519" t="s">
        <v>217</v>
      </c>
      <c r="L320" s="593"/>
      <c r="M320" s="613"/>
      <c r="N320" s="591"/>
      <c r="O320" s="611"/>
    </row>
    <row r="321" spans="1:15" ht="22.5" customHeight="1" x14ac:dyDescent="0.2">
      <c r="A321" s="3806"/>
      <c r="B321" s="3743"/>
      <c r="C321" s="3746"/>
      <c r="D321" s="512"/>
      <c r="E321" s="3792"/>
      <c r="F321" s="3842"/>
      <c r="G321" s="3784"/>
      <c r="H321" s="3787"/>
      <c r="I321" s="3795"/>
      <c r="J321" s="3848"/>
      <c r="K321" s="818" t="s">
        <v>141</v>
      </c>
      <c r="L321" s="542">
        <v>25</v>
      </c>
      <c r="M321" s="613"/>
      <c r="N321" s="591"/>
      <c r="O321" s="611"/>
    </row>
    <row r="322" spans="1:15" ht="22.5" customHeight="1" x14ac:dyDescent="0.2">
      <c r="A322" s="3806"/>
      <c r="B322" s="3743"/>
      <c r="C322" s="3746"/>
      <c r="D322" s="512"/>
      <c r="E322" s="3792"/>
      <c r="F322" s="3842"/>
      <c r="G322" s="3784"/>
      <c r="H322" s="3787"/>
      <c r="I322" s="3795"/>
      <c r="J322" s="3848"/>
      <c r="K322" s="818" t="s">
        <v>216</v>
      </c>
      <c r="L322" s="441"/>
      <c r="M322" s="613"/>
      <c r="N322" s="591"/>
      <c r="O322" s="611"/>
    </row>
    <row r="323" spans="1:15" ht="22.5" customHeight="1" x14ac:dyDescent="0.2">
      <c r="A323" s="3806"/>
      <c r="B323" s="3743"/>
      <c r="C323" s="3746"/>
      <c r="D323" s="512"/>
      <c r="E323" s="3792"/>
      <c r="F323" s="3842"/>
      <c r="G323" s="3784"/>
      <c r="H323" s="3787"/>
      <c r="I323" s="3795"/>
      <c r="J323" s="3848"/>
      <c r="K323" s="818" t="s">
        <v>161</v>
      </c>
      <c r="L323" s="441"/>
      <c r="M323" s="613"/>
      <c r="N323" s="591"/>
      <c r="O323" s="611"/>
    </row>
    <row r="324" spans="1:15" ht="22.5" customHeight="1" x14ac:dyDescent="0.2">
      <c r="A324" s="3806"/>
      <c r="B324" s="3743"/>
      <c r="C324" s="3746"/>
      <c r="D324" s="512"/>
      <c r="E324" s="3792"/>
      <c r="F324" s="3842"/>
      <c r="G324" s="3784"/>
      <c r="H324" s="3787"/>
      <c r="I324" s="3795"/>
      <c r="J324" s="3848"/>
      <c r="K324" s="595" t="s">
        <v>140</v>
      </c>
      <c r="L324" s="441">
        <v>0</v>
      </c>
      <c r="M324" s="613"/>
      <c r="N324" s="591"/>
      <c r="O324" s="611"/>
    </row>
    <row r="325" spans="1:15" ht="22.5" customHeight="1" thickBot="1" x14ac:dyDescent="0.25">
      <c r="A325" s="3806"/>
      <c r="B325" s="3743"/>
      <c r="C325" s="3746"/>
      <c r="D325" s="512"/>
      <c r="E325" s="3792"/>
      <c r="F325" s="3842"/>
      <c r="G325" s="3784"/>
      <c r="H325" s="3787"/>
      <c r="I325" s="3795"/>
      <c r="J325" s="3848"/>
      <c r="K325" s="610" t="s">
        <v>472</v>
      </c>
      <c r="L325" s="803">
        <v>125</v>
      </c>
      <c r="M325" s="802"/>
      <c r="N325" s="991"/>
      <c r="O325" s="781"/>
    </row>
    <row r="326" spans="1:15" ht="22.5" customHeight="1" thickBot="1" x14ac:dyDescent="0.25">
      <c r="A326" s="3807"/>
      <c r="B326" s="3744"/>
      <c r="C326" s="3747"/>
      <c r="D326" s="504"/>
      <c r="E326" s="3793"/>
      <c r="F326" s="3843"/>
      <c r="G326" s="3785"/>
      <c r="H326" s="3826"/>
      <c r="I326" s="3796"/>
      <c r="J326" s="3879"/>
      <c r="K326" s="580" t="s">
        <v>33</v>
      </c>
      <c r="L326" s="500">
        <f>SUM(L319:L325)</f>
        <v>150</v>
      </c>
      <c r="M326" s="1143"/>
      <c r="N326" s="1250"/>
      <c r="O326" s="1025"/>
    </row>
    <row r="327" spans="1:15" ht="22.5" customHeight="1" x14ac:dyDescent="0.2">
      <c r="A327" s="3805" t="s">
        <v>109</v>
      </c>
      <c r="B327" s="3742" t="s">
        <v>37</v>
      </c>
      <c r="C327" s="3745" t="s">
        <v>39</v>
      </c>
      <c r="D327" s="526" t="s">
        <v>65</v>
      </c>
      <c r="E327" s="3791"/>
      <c r="F327" s="3844" t="s">
        <v>478</v>
      </c>
      <c r="G327" s="3783" t="s">
        <v>475</v>
      </c>
      <c r="H327" s="3786" t="s">
        <v>474</v>
      </c>
      <c r="I327" s="3794" t="s">
        <v>43</v>
      </c>
      <c r="J327" s="3847" t="s">
        <v>477</v>
      </c>
      <c r="K327" s="824" t="s">
        <v>124</v>
      </c>
      <c r="L327" s="450"/>
      <c r="M327" s="621"/>
      <c r="N327" s="994"/>
      <c r="O327" s="619"/>
    </row>
    <row r="328" spans="1:15" ht="22.5" customHeight="1" x14ac:dyDescent="0.2">
      <c r="A328" s="3806"/>
      <c r="B328" s="3743"/>
      <c r="C328" s="3746"/>
      <c r="D328" s="512"/>
      <c r="E328" s="3792"/>
      <c r="F328" s="3845"/>
      <c r="G328" s="3784"/>
      <c r="H328" s="3787"/>
      <c r="I328" s="3795"/>
      <c r="J328" s="3848"/>
      <c r="K328" s="519" t="s">
        <v>217</v>
      </c>
      <c r="L328" s="441"/>
      <c r="M328" s="613"/>
      <c r="N328" s="591"/>
      <c r="O328" s="611"/>
    </row>
    <row r="329" spans="1:15" ht="22.5" customHeight="1" x14ac:dyDescent="0.2">
      <c r="A329" s="3806"/>
      <c r="B329" s="3743"/>
      <c r="C329" s="3746"/>
      <c r="D329" s="512"/>
      <c r="E329" s="3792"/>
      <c r="F329" s="3845"/>
      <c r="G329" s="3784"/>
      <c r="H329" s="3787"/>
      <c r="I329" s="3795"/>
      <c r="J329" s="3848"/>
      <c r="K329" s="818" t="s">
        <v>141</v>
      </c>
      <c r="L329" s="441">
        <v>60</v>
      </c>
      <c r="M329" s="613"/>
      <c r="N329" s="591"/>
      <c r="O329" s="611"/>
    </row>
    <row r="330" spans="1:15" ht="22.5" customHeight="1" x14ac:dyDescent="0.2">
      <c r="A330" s="3806"/>
      <c r="B330" s="3743"/>
      <c r="C330" s="3746"/>
      <c r="D330" s="512"/>
      <c r="E330" s="3792"/>
      <c r="F330" s="3845"/>
      <c r="G330" s="3784"/>
      <c r="H330" s="3787"/>
      <c r="I330" s="3795"/>
      <c r="J330" s="3848"/>
      <c r="K330" s="818" t="s">
        <v>216</v>
      </c>
      <c r="L330" s="441"/>
      <c r="M330" s="613"/>
      <c r="N330" s="591"/>
      <c r="O330" s="611"/>
    </row>
    <row r="331" spans="1:15" ht="22.5" customHeight="1" x14ac:dyDescent="0.2">
      <c r="A331" s="3806"/>
      <c r="B331" s="3743"/>
      <c r="C331" s="3746"/>
      <c r="D331" s="512"/>
      <c r="E331" s="3792"/>
      <c r="F331" s="3845"/>
      <c r="G331" s="3784"/>
      <c r="H331" s="3787"/>
      <c r="I331" s="3795"/>
      <c r="J331" s="3848"/>
      <c r="K331" s="818" t="s">
        <v>161</v>
      </c>
      <c r="L331" s="441"/>
      <c r="M331" s="613"/>
      <c r="N331" s="591"/>
      <c r="O331" s="611"/>
    </row>
    <row r="332" spans="1:15" ht="22.5" customHeight="1" x14ac:dyDescent="0.2">
      <c r="A332" s="3806"/>
      <c r="B332" s="3743"/>
      <c r="C332" s="3746"/>
      <c r="D332" s="512"/>
      <c r="E332" s="3792"/>
      <c r="F332" s="3845"/>
      <c r="G332" s="3784"/>
      <c r="H332" s="3787"/>
      <c r="I332" s="3795"/>
      <c r="J332" s="3848"/>
      <c r="K332" s="595" t="s">
        <v>140</v>
      </c>
      <c r="L332" s="441">
        <v>0</v>
      </c>
      <c r="M332" s="613"/>
      <c r="N332" s="591"/>
      <c r="O332" s="611"/>
    </row>
    <row r="333" spans="1:15" ht="22.5" customHeight="1" thickBot="1" x14ac:dyDescent="0.25">
      <c r="A333" s="3806"/>
      <c r="B333" s="3743"/>
      <c r="C333" s="3746"/>
      <c r="D333" s="512"/>
      <c r="E333" s="3792"/>
      <c r="F333" s="3845"/>
      <c r="G333" s="3784"/>
      <c r="H333" s="3787"/>
      <c r="I333" s="3795"/>
      <c r="J333" s="3848"/>
      <c r="K333" s="610" t="s">
        <v>472</v>
      </c>
      <c r="L333" s="803">
        <v>120</v>
      </c>
      <c r="M333" s="828"/>
      <c r="N333" s="991"/>
      <c r="O333" s="781"/>
    </row>
    <row r="334" spans="1:15" ht="22.5" customHeight="1" thickBot="1" x14ac:dyDescent="0.25">
      <c r="A334" s="3807"/>
      <c r="B334" s="3744"/>
      <c r="C334" s="3747"/>
      <c r="D334" s="504"/>
      <c r="E334" s="3793"/>
      <c r="F334" s="3846"/>
      <c r="G334" s="3785"/>
      <c r="H334" s="3826"/>
      <c r="I334" s="3796"/>
      <c r="J334" s="3879"/>
      <c r="K334" s="580" t="s">
        <v>33</v>
      </c>
      <c r="L334" s="500">
        <f>SUM(L327:L333)</f>
        <v>180</v>
      </c>
      <c r="M334" s="1143"/>
      <c r="N334" s="1250"/>
      <c r="O334" s="1025"/>
    </row>
    <row r="335" spans="1:15" ht="22.5" customHeight="1" thickBot="1" x14ac:dyDescent="0.25">
      <c r="A335" s="3805" t="s">
        <v>109</v>
      </c>
      <c r="B335" s="3742" t="s">
        <v>37</v>
      </c>
      <c r="C335" s="3745" t="s">
        <v>39</v>
      </c>
      <c r="D335" s="3849" t="s">
        <v>60</v>
      </c>
      <c r="E335" s="3852"/>
      <c r="F335" s="3855" t="s">
        <v>476</v>
      </c>
      <c r="G335" s="3783" t="s">
        <v>475</v>
      </c>
      <c r="H335" s="3786" t="s">
        <v>474</v>
      </c>
      <c r="I335" s="3794" t="s">
        <v>43</v>
      </c>
      <c r="J335" s="3975" t="s">
        <v>473</v>
      </c>
      <c r="K335" s="824" t="s">
        <v>124</v>
      </c>
      <c r="L335" s="784"/>
      <c r="M335" s="802"/>
      <c r="N335" s="991"/>
      <c r="O335" s="781"/>
    </row>
    <row r="336" spans="1:15" ht="22.5" customHeight="1" thickBot="1" x14ac:dyDescent="0.25">
      <c r="A336" s="3806"/>
      <c r="B336" s="3743"/>
      <c r="C336" s="3746"/>
      <c r="D336" s="3850"/>
      <c r="E336" s="3853"/>
      <c r="F336" s="3856"/>
      <c r="G336" s="3784"/>
      <c r="H336" s="3787"/>
      <c r="I336" s="3795"/>
      <c r="J336" s="3976"/>
      <c r="K336" s="519" t="s">
        <v>217</v>
      </c>
      <c r="L336" s="784"/>
      <c r="M336" s="802"/>
      <c r="N336" s="991"/>
      <c r="O336" s="781"/>
    </row>
    <row r="337" spans="1:25" ht="22.5" customHeight="1" thickBot="1" x14ac:dyDescent="0.25">
      <c r="A337" s="3806"/>
      <c r="B337" s="3743"/>
      <c r="C337" s="3746"/>
      <c r="D337" s="3850"/>
      <c r="E337" s="3853"/>
      <c r="F337" s="3856"/>
      <c r="G337" s="3784"/>
      <c r="H337" s="3787"/>
      <c r="I337" s="3795"/>
      <c r="J337" s="3976"/>
      <c r="K337" s="818" t="s">
        <v>141</v>
      </c>
      <c r="L337" s="784"/>
      <c r="M337" s="802"/>
      <c r="N337" s="991"/>
      <c r="O337" s="781"/>
    </row>
    <row r="338" spans="1:25" ht="22.5" customHeight="1" thickBot="1" x14ac:dyDescent="0.25">
      <c r="A338" s="3806"/>
      <c r="B338" s="3743"/>
      <c r="C338" s="3746"/>
      <c r="D338" s="3850"/>
      <c r="E338" s="3853"/>
      <c r="F338" s="3856"/>
      <c r="G338" s="3784"/>
      <c r="H338" s="3787"/>
      <c r="I338" s="3795"/>
      <c r="J338" s="3976"/>
      <c r="K338" s="818" t="s">
        <v>216</v>
      </c>
      <c r="L338" s="784"/>
      <c r="M338" s="802"/>
      <c r="N338" s="991"/>
      <c r="O338" s="781"/>
    </row>
    <row r="339" spans="1:25" ht="22.5" customHeight="1" thickBot="1" x14ac:dyDescent="0.25">
      <c r="A339" s="3806"/>
      <c r="B339" s="3743"/>
      <c r="C339" s="3746"/>
      <c r="D339" s="3850"/>
      <c r="E339" s="3853"/>
      <c r="F339" s="3856"/>
      <c r="G339" s="3784"/>
      <c r="H339" s="3787"/>
      <c r="I339" s="3795"/>
      <c r="J339" s="3976"/>
      <c r="K339" s="818" t="s">
        <v>161</v>
      </c>
      <c r="L339" s="1056">
        <v>28.8</v>
      </c>
      <c r="M339" s="802"/>
      <c r="N339" s="991"/>
      <c r="O339" s="781"/>
    </row>
    <row r="340" spans="1:25" ht="22.5" customHeight="1" thickBot="1" x14ac:dyDescent="0.25">
      <c r="A340" s="3806"/>
      <c r="B340" s="3743"/>
      <c r="C340" s="3746"/>
      <c r="D340" s="3850"/>
      <c r="E340" s="3853"/>
      <c r="F340" s="3856"/>
      <c r="G340" s="3784"/>
      <c r="H340" s="3787"/>
      <c r="I340" s="3795"/>
      <c r="J340" s="3976"/>
      <c r="K340" s="595" t="s">
        <v>140</v>
      </c>
      <c r="L340" s="784"/>
      <c r="M340" s="802"/>
      <c r="N340" s="991"/>
      <c r="O340" s="781"/>
    </row>
    <row r="341" spans="1:25" ht="22.5" customHeight="1" thickBot="1" x14ac:dyDescent="0.25">
      <c r="A341" s="3806"/>
      <c r="B341" s="3743"/>
      <c r="C341" s="3746"/>
      <c r="D341" s="3850"/>
      <c r="E341" s="3853"/>
      <c r="F341" s="3856"/>
      <c r="G341" s="3784"/>
      <c r="H341" s="3787"/>
      <c r="I341" s="3795"/>
      <c r="J341" s="3976"/>
      <c r="K341" s="610" t="s">
        <v>472</v>
      </c>
      <c r="L341" s="784"/>
      <c r="M341" s="802"/>
      <c r="N341" s="991"/>
      <c r="O341" s="781"/>
    </row>
    <row r="342" spans="1:25" ht="22.5" customHeight="1" thickBot="1" x14ac:dyDescent="0.25">
      <c r="A342" s="3807"/>
      <c r="B342" s="3744"/>
      <c r="C342" s="3747"/>
      <c r="D342" s="3851"/>
      <c r="E342" s="3854"/>
      <c r="F342" s="3857"/>
      <c r="G342" s="3785"/>
      <c r="H342" s="3826"/>
      <c r="I342" s="3796"/>
      <c r="J342" s="3977"/>
      <c r="K342" s="580" t="s">
        <v>33</v>
      </c>
      <c r="L342" s="500">
        <f>SUM(L335:L341)</f>
        <v>28.8</v>
      </c>
      <c r="M342" s="1143"/>
      <c r="N342" s="1250"/>
      <c r="O342" s="1025"/>
    </row>
    <row r="343" spans="1:25" ht="23.25" customHeight="1" thickBot="1" x14ac:dyDescent="0.25">
      <c r="A343" s="912" t="s">
        <v>109</v>
      </c>
      <c r="B343" s="1249" t="s">
        <v>37</v>
      </c>
      <c r="C343" s="3981" t="s">
        <v>38</v>
      </c>
      <c r="D343" s="3981"/>
      <c r="E343" s="3981"/>
      <c r="F343" s="3981"/>
      <c r="G343" s="3981"/>
      <c r="H343" s="3981"/>
      <c r="I343" s="3982"/>
      <c r="J343" s="1107"/>
      <c r="K343" s="1106" t="s">
        <v>33</v>
      </c>
      <c r="L343" s="1105">
        <f>L229+L249</f>
        <v>2250.3999999999996</v>
      </c>
      <c r="M343" s="412"/>
      <c r="N343" s="412"/>
      <c r="O343" s="411"/>
    </row>
    <row r="344" spans="1:25" ht="22.5" customHeight="1" thickBot="1" x14ac:dyDescent="0.25">
      <c r="A344" s="1248" t="s">
        <v>109</v>
      </c>
      <c r="B344" s="1247" t="s">
        <v>39</v>
      </c>
      <c r="C344" s="1103" t="s">
        <v>471</v>
      </c>
      <c r="D344" s="1102"/>
      <c r="E344" s="1101"/>
      <c r="F344" s="1102"/>
      <c r="G344" s="1102"/>
      <c r="H344" s="1102"/>
      <c r="I344" s="1102"/>
      <c r="J344" s="1101"/>
      <c r="K344" s="1102"/>
      <c r="L344" s="1101"/>
      <c r="M344" s="882"/>
      <c r="N344" s="882"/>
      <c r="O344" s="946"/>
    </row>
    <row r="345" spans="1:25" ht="29.45" customHeight="1" thickBot="1" x14ac:dyDescent="0.25">
      <c r="A345" s="1246"/>
      <c r="B345" s="904"/>
      <c r="C345" s="1100"/>
      <c r="D345" s="1098"/>
      <c r="E345" s="1098"/>
      <c r="F345" s="1098"/>
      <c r="G345" s="1098"/>
      <c r="H345" s="1098"/>
      <c r="I345" s="1098"/>
      <c r="J345" s="1099"/>
      <c r="K345" s="1098"/>
      <c r="L345" s="1097"/>
      <c r="M345" s="721" t="s">
        <v>470</v>
      </c>
      <c r="N345" s="711" t="s">
        <v>469</v>
      </c>
      <c r="O345" s="1129"/>
      <c r="Y345" s="876"/>
    </row>
    <row r="346" spans="1:25" ht="17.25" customHeight="1" x14ac:dyDescent="0.2">
      <c r="A346" s="1245" t="s">
        <v>109</v>
      </c>
      <c r="B346" s="4068" t="s">
        <v>39</v>
      </c>
      <c r="C346" s="1236" t="s">
        <v>37</v>
      </c>
      <c r="D346" s="1243"/>
      <c r="E346" s="1242"/>
      <c r="F346" s="4142" t="s">
        <v>468</v>
      </c>
      <c r="G346" s="3761" t="s">
        <v>465</v>
      </c>
      <c r="H346" s="3983" t="s">
        <v>44</v>
      </c>
      <c r="I346" s="3951" t="s">
        <v>43</v>
      </c>
      <c r="J346" s="3847" t="s">
        <v>42</v>
      </c>
      <c r="K346" s="935" t="s">
        <v>124</v>
      </c>
      <c r="L346" s="1239">
        <f>L360</f>
        <v>0</v>
      </c>
      <c r="M346" s="1241" t="s">
        <v>223</v>
      </c>
      <c r="N346" s="1240" t="s">
        <v>50</v>
      </c>
      <c r="O346" s="700"/>
      <c r="Y346" s="489"/>
    </row>
    <row r="347" spans="1:25" ht="17.25" customHeight="1" x14ac:dyDescent="0.2">
      <c r="A347" s="1238"/>
      <c r="B347" s="4069"/>
      <c r="C347" s="1236"/>
      <c r="D347" s="1235"/>
      <c r="E347" s="1234"/>
      <c r="F347" s="4143"/>
      <c r="G347" s="3761"/>
      <c r="H347" s="3983"/>
      <c r="I347" s="3951"/>
      <c r="J347" s="3848"/>
      <c r="K347" s="479" t="s">
        <v>217</v>
      </c>
      <c r="L347" s="1239">
        <f>L361</f>
        <v>0</v>
      </c>
      <c r="M347" s="709"/>
      <c r="N347" s="872"/>
      <c r="O347" s="637"/>
      <c r="Y347" s="489"/>
    </row>
    <row r="348" spans="1:25" ht="12.75" customHeight="1" x14ac:dyDescent="0.2">
      <c r="A348" s="1238"/>
      <c r="B348" s="4069"/>
      <c r="C348" s="1236"/>
      <c r="D348" s="1235"/>
      <c r="E348" s="1234"/>
      <c r="F348" s="4144"/>
      <c r="G348" s="3761"/>
      <c r="H348" s="3983"/>
      <c r="I348" s="3951"/>
      <c r="J348" s="3848"/>
      <c r="K348" s="934" t="s">
        <v>141</v>
      </c>
      <c r="L348" s="1239">
        <f>L362+L355</f>
        <v>703.5</v>
      </c>
      <c r="M348" s="709"/>
      <c r="N348" s="849"/>
      <c r="O348" s="637"/>
      <c r="Y348" s="489"/>
    </row>
    <row r="349" spans="1:25" ht="15" x14ac:dyDescent="0.2">
      <c r="A349" s="1238"/>
      <c r="B349" s="4069"/>
      <c r="C349" s="1236"/>
      <c r="D349" s="1235"/>
      <c r="E349" s="1234"/>
      <c r="F349" s="4144"/>
      <c r="G349" s="3761"/>
      <c r="H349" s="3983"/>
      <c r="I349" s="3951"/>
      <c r="J349" s="923"/>
      <c r="K349" s="934" t="s">
        <v>216</v>
      </c>
      <c r="L349" s="1239">
        <f>L363</f>
        <v>0</v>
      </c>
      <c r="M349" s="659"/>
      <c r="N349" s="684"/>
      <c r="O349" s="637"/>
    </row>
    <row r="350" spans="1:25" ht="21" customHeight="1" x14ac:dyDescent="0.2">
      <c r="A350" s="1238"/>
      <c r="B350" s="4069"/>
      <c r="C350" s="1236"/>
      <c r="D350" s="1235"/>
      <c r="E350" s="1234"/>
      <c r="F350" s="4144"/>
      <c r="G350" s="3761"/>
      <c r="H350" s="3983"/>
      <c r="I350" s="3951"/>
      <c r="J350" s="923"/>
      <c r="K350" s="934" t="s">
        <v>161</v>
      </c>
      <c r="L350" s="1239">
        <f>L364+L357</f>
        <v>826.2</v>
      </c>
      <c r="M350" s="659"/>
      <c r="N350" s="684"/>
      <c r="O350" s="637"/>
    </row>
    <row r="351" spans="1:25" ht="30" customHeight="1" thickBot="1" x14ac:dyDescent="0.25">
      <c r="A351" s="1238"/>
      <c r="B351" s="4069"/>
      <c r="C351" s="1236"/>
      <c r="D351" s="1235"/>
      <c r="E351" s="1234"/>
      <c r="F351" s="4144"/>
      <c r="G351" s="3761"/>
      <c r="H351" s="3983"/>
      <c r="I351" s="3951"/>
      <c r="J351" s="923"/>
      <c r="K351" s="932" t="s">
        <v>140</v>
      </c>
      <c r="L351" s="1233">
        <f>L365</f>
        <v>0</v>
      </c>
      <c r="M351" s="680"/>
      <c r="N351" s="679"/>
      <c r="O351" s="678"/>
    </row>
    <row r="352" spans="1:25" ht="27" customHeight="1" thickBot="1" x14ac:dyDescent="0.25">
      <c r="A352" s="1232"/>
      <c r="B352" s="4070"/>
      <c r="C352" s="1230"/>
      <c r="D352" s="911"/>
      <c r="E352" s="1229"/>
      <c r="F352" s="4145"/>
      <c r="G352" s="3762"/>
      <c r="H352" s="3984"/>
      <c r="I352" s="3952"/>
      <c r="J352" s="930"/>
      <c r="K352" s="907" t="s">
        <v>33</v>
      </c>
      <c r="L352" s="906">
        <f>SUM(L346:L351)</f>
        <v>1529.7</v>
      </c>
      <c r="M352" s="626"/>
      <c r="N352" s="577"/>
      <c r="O352" s="627"/>
    </row>
    <row r="353" spans="1:27" ht="17.25" customHeight="1" x14ac:dyDescent="0.2">
      <c r="A353" s="1092" t="s">
        <v>109</v>
      </c>
      <c r="B353" s="1216" t="s">
        <v>39</v>
      </c>
      <c r="C353" s="919" t="s">
        <v>37</v>
      </c>
      <c r="D353" s="1211" t="s">
        <v>37</v>
      </c>
      <c r="E353" s="1218"/>
      <c r="F353" s="3867" t="s">
        <v>467</v>
      </c>
      <c r="G353" s="3761" t="s">
        <v>465</v>
      </c>
      <c r="H353" s="3983" t="s">
        <v>44</v>
      </c>
      <c r="I353" s="3951" t="s">
        <v>43</v>
      </c>
      <c r="J353" s="3847" t="s">
        <v>42</v>
      </c>
      <c r="K353" s="925" t="s">
        <v>124</v>
      </c>
      <c r="L353" s="1228"/>
      <c r="M353" s="621"/>
      <c r="N353" s="620"/>
      <c r="O353" s="822"/>
      <c r="AA353" s="489"/>
    </row>
    <row r="354" spans="1:27" ht="17.25" customHeight="1" x14ac:dyDescent="0.2">
      <c r="A354" s="1220"/>
      <c r="B354" s="1085"/>
      <c r="C354" s="1219"/>
      <c r="D354" s="1224"/>
      <c r="E354" s="1218"/>
      <c r="F354" s="3867"/>
      <c r="G354" s="3761"/>
      <c r="H354" s="3983"/>
      <c r="I354" s="3951"/>
      <c r="J354" s="3848"/>
      <c r="K354" s="519" t="s">
        <v>217</v>
      </c>
      <c r="L354" s="1227"/>
      <c r="M354" s="616"/>
      <c r="N354" s="615"/>
      <c r="O354" s="820"/>
    </row>
    <row r="355" spans="1:27" ht="17.25" customHeight="1" x14ac:dyDescent="0.2">
      <c r="A355" s="1220"/>
      <c r="B355" s="1085"/>
      <c r="C355" s="1219"/>
      <c r="D355" s="1224"/>
      <c r="E355" s="1218"/>
      <c r="F355" s="3867"/>
      <c r="G355" s="3761"/>
      <c r="H355" s="3983"/>
      <c r="I355" s="3951"/>
      <c r="J355" s="3848"/>
      <c r="K355" s="922" t="s">
        <v>141</v>
      </c>
      <c r="L355" s="1226">
        <v>3</v>
      </c>
      <c r="M355" s="613"/>
      <c r="N355" s="612"/>
      <c r="O355" s="590"/>
      <c r="AA355" s="443"/>
    </row>
    <row r="356" spans="1:27" ht="17.25" customHeight="1" x14ac:dyDescent="0.2">
      <c r="A356" s="1220"/>
      <c r="B356" s="1085"/>
      <c r="C356" s="1219"/>
      <c r="D356" s="1224"/>
      <c r="E356" s="1218"/>
      <c r="F356" s="3867"/>
      <c r="G356" s="3761"/>
      <c r="H356" s="3983"/>
      <c r="I356" s="3951"/>
      <c r="J356" s="923"/>
      <c r="K356" s="922" t="s">
        <v>216</v>
      </c>
      <c r="L356" s="1225"/>
      <c r="M356" s="613"/>
      <c r="N356" s="612"/>
      <c r="O356" s="590"/>
    </row>
    <row r="357" spans="1:27" ht="17.25" customHeight="1" x14ac:dyDescent="0.2">
      <c r="A357" s="1220"/>
      <c r="B357" s="1085"/>
      <c r="C357" s="1219"/>
      <c r="D357" s="1224"/>
      <c r="E357" s="1218"/>
      <c r="F357" s="3867"/>
      <c r="G357" s="3761"/>
      <c r="H357" s="3983"/>
      <c r="I357" s="3951"/>
      <c r="J357" s="923"/>
      <c r="K357" s="922" t="s">
        <v>161</v>
      </c>
      <c r="L357" s="1225"/>
      <c r="M357" s="613"/>
      <c r="N357" s="612"/>
      <c r="O357" s="590"/>
    </row>
    <row r="358" spans="1:27" ht="17.25" customHeight="1" thickBot="1" x14ac:dyDescent="0.25">
      <c r="A358" s="1220"/>
      <c r="B358" s="1085"/>
      <c r="C358" s="1219"/>
      <c r="D358" s="1224"/>
      <c r="E358" s="1218"/>
      <c r="F358" s="3867"/>
      <c r="G358" s="3761"/>
      <c r="H358" s="3983"/>
      <c r="I358" s="3951"/>
      <c r="J358" s="923"/>
      <c r="K358" s="914" t="s">
        <v>140</v>
      </c>
      <c r="L358" s="1223"/>
      <c r="M358" s="1222"/>
      <c r="N358" s="607"/>
      <c r="O358" s="1221"/>
    </row>
    <row r="359" spans="1:27" ht="30.75" customHeight="1" thickBot="1" x14ac:dyDescent="0.25">
      <c r="A359" s="1220"/>
      <c r="B359" s="1085"/>
      <c r="C359" s="1219"/>
      <c r="D359" s="910"/>
      <c r="E359" s="1218"/>
      <c r="F359" s="3868"/>
      <c r="G359" s="3762"/>
      <c r="H359" s="3984"/>
      <c r="I359" s="3952"/>
      <c r="J359" s="930"/>
      <c r="K359" s="907" t="s">
        <v>33</v>
      </c>
      <c r="L359" s="1217">
        <f>SUM(L353:L358)</f>
        <v>3</v>
      </c>
      <c r="M359" s="797"/>
      <c r="N359" s="602"/>
      <c r="O359" s="752"/>
    </row>
    <row r="360" spans="1:27" ht="21" customHeight="1" x14ac:dyDescent="0.2">
      <c r="A360" s="1092" t="s">
        <v>109</v>
      </c>
      <c r="B360" s="1216" t="s">
        <v>39</v>
      </c>
      <c r="C360" s="919" t="s">
        <v>37</v>
      </c>
      <c r="D360" s="1215" t="s">
        <v>39</v>
      </c>
      <c r="E360" s="599" t="s">
        <v>222</v>
      </c>
      <c r="F360" s="3766" t="s">
        <v>466</v>
      </c>
      <c r="G360" s="3783" t="s">
        <v>465</v>
      </c>
      <c r="H360" s="3786" t="s">
        <v>44</v>
      </c>
      <c r="I360" s="3978" t="s">
        <v>244</v>
      </c>
      <c r="J360" s="3847" t="s">
        <v>464</v>
      </c>
      <c r="K360" s="925" t="s">
        <v>124</v>
      </c>
      <c r="L360" s="924">
        <v>0</v>
      </c>
      <c r="M360" s="478" t="s">
        <v>226</v>
      </c>
      <c r="N360" s="477" t="s">
        <v>50</v>
      </c>
      <c r="O360" s="697"/>
      <c r="AA360" s="1213"/>
    </row>
    <row r="361" spans="1:27" ht="21" customHeight="1" x14ac:dyDescent="0.2">
      <c r="A361" s="920"/>
      <c r="B361" s="1212"/>
      <c r="C361" s="919"/>
      <c r="D361" s="1211"/>
      <c r="E361" s="1210"/>
      <c r="F361" s="3767"/>
      <c r="G361" s="3784"/>
      <c r="H361" s="3787"/>
      <c r="I361" s="3979"/>
      <c r="J361" s="3848"/>
      <c r="K361" s="519" t="s">
        <v>217</v>
      </c>
      <c r="L361" s="921"/>
      <c r="M361" s="659"/>
      <c r="N361" s="658"/>
      <c r="O361" s="683"/>
      <c r="AA361" s="1202"/>
    </row>
    <row r="362" spans="1:27" ht="19.5" customHeight="1" x14ac:dyDescent="0.25">
      <c r="A362" s="920"/>
      <c r="B362" s="1212"/>
      <c r="C362" s="919"/>
      <c r="D362" s="1211"/>
      <c r="E362" s="1210"/>
      <c r="F362" s="3767"/>
      <c r="G362" s="3784"/>
      <c r="H362" s="3787"/>
      <c r="I362" s="3979"/>
      <c r="J362" s="3848"/>
      <c r="K362" s="922" t="s">
        <v>141</v>
      </c>
      <c r="L362" s="921">
        <v>700.5</v>
      </c>
      <c r="M362" s="657" t="s">
        <v>463</v>
      </c>
      <c r="N362" s="656" t="s">
        <v>50</v>
      </c>
      <c r="O362" s="683"/>
      <c r="AA362" s="1213"/>
    </row>
    <row r="363" spans="1:27" ht="26.25" customHeight="1" x14ac:dyDescent="0.2">
      <c r="A363" s="920"/>
      <c r="B363" s="1212"/>
      <c r="C363" s="919"/>
      <c r="D363" s="1211"/>
      <c r="E363" s="1210"/>
      <c r="F363" s="3767"/>
      <c r="G363" s="3784"/>
      <c r="H363" s="3787"/>
      <c r="I363" s="3979"/>
      <c r="J363" s="923"/>
      <c r="K363" s="922" t="s">
        <v>216</v>
      </c>
      <c r="L363" s="921"/>
      <c r="M363" s="545"/>
      <c r="N363" s="684"/>
      <c r="O363" s="637"/>
      <c r="AA363" s="1202"/>
    </row>
    <row r="364" spans="1:27" ht="25.5" customHeight="1" x14ac:dyDescent="0.2">
      <c r="A364" s="920"/>
      <c r="B364" s="1212"/>
      <c r="C364" s="919"/>
      <c r="D364" s="1211"/>
      <c r="E364" s="1210"/>
      <c r="F364" s="3767"/>
      <c r="G364" s="3784"/>
      <c r="H364" s="3787"/>
      <c r="I364" s="3979"/>
      <c r="J364" s="923"/>
      <c r="K364" s="1214" t="s">
        <v>161</v>
      </c>
      <c r="L364" s="1088">
        <v>826.2</v>
      </c>
      <c r="M364" s="659"/>
      <c r="N364" s="684"/>
      <c r="O364" s="637"/>
      <c r="AA364" s="1213"/>
    </row>
    <row r="365" spans="1:27" ht="23.25" customHeight="1" thickBot="1" x14ac:dyDescent="0.25">
      <c r="A365" s="920"/>
      <c r="B365" s="1212"/>
      <c r="C365" s="919"/>
      <c r="D365" s="1211"/>
      <c r="E365" s="1210"/>
      <c r="F365" s="3767"/>
      <c r="G365" s="3784"/>
      <c r="H365" s="3787"/>
      <c r="I365" s="3979"/>
      <c r="J365" s="923"/>
      <c r="K365" s="1208" t="s">
        <v>140</v>
      </c>
      <c r="L365" s="1207"/>
      <c r="M365" s="680"/>
      <c r="N365" s="679"/>
      <c r="O365" s="678"/>
      <c r="AA365" s="1202"/>
    </row>
    <row r="366" spans="1:27" ht="25.5" customHeight="1" thickBot="1" x14ac:dyDescent="0.25">
      <c r="A366" s="912"/>
      <c r="B366" s="1206"/>
      <c r="C366" s="911"/>
      <c r="D366" s="1205"/>
      <c r="E366" s="1204"/>
      <c r="F366" s="3768"/>
      <c r="G366" s="3785"/>
      <c r="H366" s="3826"/>
      <c r="I366" s="3980"/>
      <c r="J366" s="930"/>
      <c r="K366" s="907" t="s">
        <v>33</v>
      </c>
      <c r="L366" s="906">
        <f>SUM(L360:L365)</f>
        <v>1526.7</v>
      </c>
      <c r="M366" s="626"/>
      <c r="N366" s="577"/>
      <c r="O366" s="627"/>
      <c r="AA366" s="1202"/>
    </row>
    <row r="367" spans="1:27" ht="15" thickBot="1" x14ac:dyDescent="0.25">
      <c r="A367" s="1201" t="s">
        <v>109</v>
      </c>
      <c r="B367" s="904" t="s">
        <v>39</v>
      </c>
      <c r="C367" s="4146" t="s">
        <v>38</v>
      </c>
      <c r="D367" s="4146"/>
      <c r="E367" s="4146"/>
      <c r="F367" s="4146"/>
      <c r="G367" s="4146"/>
      <c r="H367" s="4146"/>
      <c r="I367" s="4147"/>
      <c r="J367" s="903"/>
      <c r="K367" s="902" t="s">
        <v>33</v>
      </c>
      <c r="L367" s="901">
        <f>L352*1</f>
        <v>1529.7</v>
      </c>
      <c r="M367" s="740"/>
      <c r="N367" s="740"/>
      <c r="O367" s="900"/>
    </row>
    <row r="368" spans="1:27" ht="15" thickBot="1" x14ac:dyDescent="0.25">
      <c r="A368" s="1200" t="s">
        <v>109</v>
      </c>
      <c r="B368" s="1200"/>
      <c r="C368" s="4149" t="s">
        <v>36</v>
      </c>
      <c r="D368" s="4149"/>
      <c r="E368" s="4149"/>
      <c r="F368" s="4149"/>
      <c r="G368" s="4149"/>
      <c r="H368" s="4149"/>
      <c r="I368" s="4150"/>
      <c r="J368" s="1199"/>
      <c r="K368" s="1198" t="s">
        <v>33</v>
      </c>
      <c r="L368" s="1197">
        <f>L367+L343</f>
        <v>3780.0999999999995</v>
      </c>
      <c r="M368" s="735"/>
      <c r="N368" s="735"/>
      <c r="O368" s="949"/>
    </row>
    <row r="369" spans="1:29" ht="27.75" customHeight="1" thickBot="1" x14ac:dyDescent="0.25">
      <c r="A369" s="1196" t="s">
        <v>107</v>
      </c>
      <c r="B369" s="1195"/>
      <c r="C369" s="1194" t="s">
        <v>462</v>
      </c>
      <c r="D369" s="1192"/>
      <c r="E369" s="729"/>
      <c r="F369" s="1193"/>
      <c r="G369" s="1193"/>
      <c r="H369" s="1192"/>
      <c r="I369" s="1192"/>
      <c r="J369" s="1192"/>
      <c r="K369" s="1192"/>
      <c r="L369" s="1191"/>
      <c r="M369" s="728"/>
      <c r="N369" s="728"/>
      <c r="O369" s="727"/>
    </row>
    <row r="370" spans="1:29" ht="45.75" thickBot="1" x14ac:dyDescent="0.25">
      <c r="A370" s="726"/>
      <c r="B370" s="725"/>
      <c r="C370" s="723"/>
      <c r="D370" s="723"/>
      <c r="E370" s="715"/>
      <c r="F370" s="724"/>
      <c r="G370" s="724"/>
      <c r="H370" s="723"/>
      <c r="I370" s="723"/>
      <c r="J370" s="723"/>
      <c r="K370" s="723"/>
      <c r="L370" s="1099"/>
      <c r="M370" s="1190" t="s">
        <v>461</v>
      </c>
      <c r="N370" s="711" t="s">
        <v>50</v>
      </c>
      <c r="O370" s="710">
        <v>3</v>
      </c>
    </row>
    <row r="371" spans="1:29" ht="25.5" customHeight="1" thickBot="1" x14ac:dyDescent="0.25">
      <c r="A371" s="881" t="s">
        <v>107</v>
      </c>
      <c r="B371" s="1020" t="s">
        <v>37</v>
      </c>
      <c r="C371" s="883" t="s">
        <v>460</v>
      </c>
      <c r="D371" s="882"/>
      <c r="E371" s="719"/>
      <c r="F371" s="882"/>
      <c r="G371" s="882"/>
      <c r="H371" s="882"/>
      <c r="I371" s="882"/>
      <c r="J371" s="882"/>
      <c r="K371" s="882"/>
      <c r="L371" s="719"/>
      <c r="M371" s="882"/>
      <c r="N371" s="882"/>
      <c r="O371" s="718"/>
    </row>
    <row r="372" spans="1:29" ht="33.75" customHeight="1" thickBot="1" x14ac:dyDescent="0.25">
      <c r="A372" s="717"/>
      <c r="B372" s="417"/>
      <c r="C372" s="714"/>
      <c r="D372" s="714"/>
      <c r="E372" s="714"/>
      <c r="F372" s="714"/>
      <c r="G372" s="714"/>
      <c r="H372" s="714"/>
      <c r="I372" s="714"/>
      <c r="J372" s="715"/>
      <c r="K372" s="714"/>
      <c r="L372" s="714"/>
      <c r="M372" s="1190" t="s">
        <v>459</v>
      </c>
      <c r="N372" s="711" t="s">
        <v>50</v>
      </c>
      <c r="O372" s="947">
        <v>3</v>
      </c>
    </row>
    <row r="373" spans="1:29" ht="17.25" customHeight="1" x14ac:dyDescent="0.2">
      <c r="A373" s="555" t="s">
        <v>107</v>
      </c>
      <c r="B373" s="3742" t="s">
        <v>37</v>
      </c>
      <c r="C373" s="848" t="s">
        <v>37</v>
      </c>
      <c r="D373" s="1189"/>
      <c r="E373" s="1154"/>
      <c r="F373" s="4148" t="s">
        <v>458</v>
      </c>
      <c r="G373" s="3760" t="s">
        <v>431</v>
      </c>
      <c r="H373" s="3786" t="s">
        <v>44</v>
      </c>
      <c r="I373" s="3794" t="s">
        <v>43</v>
      </c>
      <c r="J373" s="3847" t="s">
        <v>42</v>
      </c>
      <c r="K373" s="481" t="s">
        <v>124</v>
      </c>
      <c r="L373" s="468">
        <f>L380+L387+L393+L399+L405+L412+L418+L425+L432+L439+L445+L452+L459+L466+L473</f>
        <v>0</v>
      </c>
      <c r="M373" s="478" t="s">
        <v>223</v>
      </c>
      <c r="N373" s="477" t="s">
        <v>50</v>
      </c>
      <c r="O373" s="697">
        <v>3</v>
      </c>
    </row>
    <row r="374" spans="1:29" ht="17.25" customHeight="1" x14ac:dyDescent="0.2">
      <c r="A374" s="538"/>
      <c r="B374" s="3743"/>
      <c r="C374" s="846"/>
      <c r="D374" s="839"/>
      <c r="E374" s="1151"/>
      <c r="F374" s="3863"/>
      <c r="G374" s="3761"/>
      <c r="H374" s="3787"/>
      <c r="I374" s="3795"/>
      <c r="J374" s="3848"/>
      <c r="K374" s="479" t="s">
        <v>217</v>
      </c>
      <c r="L374" s="945">
        <f>L381+L406+L419+L426+L433+L446+L453+L460+L467+L474</f>
        <v>0</v>
      </c>
      <c r="M374" s="659"/>
      <c r="N374" s="658"/>
      <c r="O374" s="683"/>
    </row>
    <row r="375" spans="1:29" ht="15" x14ac:dyDescent="0.2">
      <c r="A375" s="538"/>
      <c r="B375" s="3743"/>
      <c r="C375" s="846"/>
      <c r="D375" s="839"/>
      <c r="E375" s="1151"/>
      <c r="F375" s="3864"/>
      <c r="G375" s="3761"/>
      <c r="H375" s="3787"/>
      <c r="I375" s="3795"/>
      <c r="J375" s="3848"/>
      <c r="K375" s="474" t="s">
        <v>141</v>
      </c>
      <c r="L375" s="1015">
        <f>L382+L388+L394+L400+L407+L413+L420+L427+L434+L440+L447+L461+L468+L454+L475</f>
        <v>28.700000000000003</v>
      </c>
      <c r="M375" s="659"/>
      <c r="N375" s="684"/>
      <c r="O375" s="683"/>
    </row>
    <row r="376" spans="1:29" ht="15" customHeight="1" x14ac:dyDescent="0.2">
      <c r="A376" s="538"/>
      <c r="B376" s="3743"/>
      <c r="C376" s="846"/>
      <c r="D376" s="839"/>
      <c r="E376" s="1151"/>
      <c r="F376" s="3864"/>
      <c r="G376" s="3761"/>
      <c r="H376" s="3787"/>
      <c r="I376" s="3795"/>
      <c r="J376" s="470"/>
      <c r="K376" s="474" t="s">
        <v>216</v>
      </c>
      <c r="L376" s="945">
        <f>L383+L389+L395+L401+L408+L414+L421+L428+L435+L441+L448+L462+L469+L455+L476</f>
        <v>0</v>
      </c>
      <c r="M376" s="659"/>
      <c r="N376" s="684"/>
      <c r="O376" s="683"/>
    </row>
    <row r="377" spans="1:29" ht="15" customHeight="1" x14ac:dyDescent="0.2">
      <c r="A377" s="538"/>
      <c r="B377" s="3743"/>
      <c r="C377" s="846"/>
      <c r="D377" s="839"/>
      <c r="E377" s="1151"/>
      <c r="F377" s="3864"/>
      <c r="G377" s="3761"/>
      <c r="H377" s="3787"/>
      <c r="I377" s="3795"/>
      <c r="J377" s="470"/>
      <c r="K377" s="474" t="s">
        <v>161</v>
      </c>
      <c r="L377" s="945">
        <f>L384+L390+L396+L402+L409+L415+L422+L429+L436+L442+L449+L463+L470+L456+L477</f>
        <v>79.099999999999994</v>
      </c>
      <c r="M377" s="659"/>
      <c r="N377" s="684"/>
      <c r="O377" s="683"/>
    </row>
    <row r="378" spans="1:29" ht="19.5" customHeight="1" thickBot="1" x14ac:dyDescent="0.25">
      <c r="A378" s="538"/>
      <c r="B378" s="3743"/>
      <c r="C378" s="846"/>
      <c r="D378" s="839"/>
      <c r="E378" s="1151"/>
      <c r="F378" s="3864"/>
      <c r="G378" s="3761"/>
      <c r="H378" s="3787"/>
      <c r="I378" s="3795"/>
      <c r="J378" s="470"/>
      <c r="K378" s="944" t="s">
        <v>215</v>
      </c>
      <c r="L378" s="943">
        <f>+L478+L385+L391+L397+L403+L410+L416+L423+L430+L437+L450+L457+L464+L471</f>
        <v>0</v>
      </c>
      <c r="M378" s="680"/>
      <c r="N378" s="679"/>
      <c r="O378" s="678"/>
    </row>
    <row r="379" spans="1:29" ht="34.5" customHeight="1" thickBot="1" x14ac:dyDescent="0.25">
      <c r="A379" s="428"/>
      <c r="B379" s="3744"/>
      <c r="C379" s="466"/>
      <c r="D379" s="466"/>
      <c r="E379" s="465"/>
      <c r="F379" s="3865"/>
      <c r="G379" s="3762"/>
      <c r="H379" s="3826"/>
      <c r="I379" s="3796"/>
      <c r="J379" s="676"/>
      <c r="K379" s="501" t="s">
        <v>33</v>
      </c>
      <c r="L379" s="874">
        <f>SUM(L373:L378)</f>
        <v>107.8</v>
      </c>
      <c r="M379" s="626"/>
      <c r="N379" s="577"/>
      <c r="O379" s="660"/>
    </row>
    <row r="380" spans="1:29" ht="14.25" hidden="1" customHeight="1" x14ac:dyDescent="0.2">
      <c r="A380" s="555" t="s">
        <v>107</v>
      </c>
      <c r="B380" s="3742" t="s">
        <v>37</v>
      </c>
      <c r="C380" s="848" t="s">
        <v>37</v>
      </c>
      <c r="D380" s="526" t="s">
        <v>37</v>
      </c>
      <c r="E380" s="649"/>
      <c r="F380" s="3866" t="s">
        <v>457</v>
      </c>
      <c r="G380" s="3760" t="s">
        <v>431</v>
      </c>
      <c r="H380" s="3786" t="s">
        <v>44</v>
      </c>
      <c r="I380" s="1188" t="s">
        <v>455</v>
      </c>
      <c r="J380" s="863" t="s">
        <v>42</v>
      </c>
      <c r="K380" s="597" t="s">
        <v>124</v>
      </c>
      <c r="L380" s="647"/>
      <c r="M380" s="701"/>
      <c r="N380" s="831"/>
      <c r="O380" s="700"/>
      <c r="Y380" s="489"/>
      <c r="AA380" s="489" t="s">
        <v>322</v>
      </c>
    </row>
    <row r="381" spans="1:29" ht="14.25" hidden="1" customHeight="1" x14ac:dyDescent="0.2">
      <c r="A381" s="538"/>
      <c r="B381" s="3743"/>
      <c r="C381" s="846"/>
      <c r="D381" s="512"/>
      <c r="E381" s="633"/>
      <c r="F381" s="3867"/>
      <c r="G381" s="3761"/>
      <c r="H381" s="3787"/>
      <c r="I381" s="998"/>
      <c r="J381" s="845" t="s">
        <v>454</v>
      </c>
      <c r="K381" s="699" t="s">
        <v>242</v>
      </c>
      <c r="L381" s="644"/>
      <c r="M381" s="873"/>
      <c r="N381" s="872"/>
      <c r="O381" s="637"/>
      <c r="Y381" s="489"/>
    </row>
    <row r="382" spans="1:29" ht="17.25" hidden="1" customHeight="1" x14ac:dyDescent="0.25">
      <c r="A382" s="538"/>
      <c r="B382" s="3743"/>
      <c r="C382" s="846"/>
      <c r="D382" s="512"/>
      <c r="E382" s="633"/>
      <c r="F382" s="3867"/>
      <c r="G382" s="3761"/>
      <c r="H382" s="3787"/>
      <c r="I382" s="998"/>
      <c r="J382" s="861"/>
      <c r="K382" s="595" t="s">
        <v>141</v>
      </c>
      <c r="L382" s="644"/>
      <c r="M382" s="851"/>
      <c r="N382" s="850"/>
      <c r="O382" s="637"/>
      <c r="Y382" s="489"/>
    </row>
    <row r="383" spans="1:29" ht="21" hidden="1" customHeight="1" x14ac:dyDescent="0.2">
      <c r="A383" s="538"/>
      <c r="B383" s="3743"/>
      <c r="C383" s="846"/>
      <c r="D383" s="512"/>
      <c r="E383" s="633"/>
      <c r="F383" s="3867"/>
      <c r="G383" s="3761"/>
      <c r="H383" s="3787"/>
      <c r="I383" s="3803"/>
      <c r="J383" s="470"/>
      <c r="K383" s="595" t="s">
        <v>216</v>
      </c>
      <c r="L383" s="644"/>
      <c r="M383" s="659"/>
      <c r="N383" s="684"/>
      <c r="O383" s="683"/>
    </row>
    <row r="384" spans="1:29" ht="18.75" hidden="1" customHeight="1" x14ac:dyDescent="0.2">
      <c r="A384" s="538"/>
      <c r="B384" s="3743"/>
      <c r="C384" s="846"/>
      <c r="D384" s="512"/>
      <c r="E384" s="633"/>
      <c r="F384" s="3867"/>
      <c r="G384" s="3761"/>
      <c r="H384" s="3787"/>
      <c r="I384" s="3803"/>
      <c r="J384" s="470"/>
      <c r="K384" s="595" t="s">
        <v>161</v>
      </c>
      <c r="L384" s="444">
        <v>0</v>
      </c>
      <c r="M384" s="659"/>
      <c r="N384" s="684"/>
      <c r="O384" s="637"/>
      <c r="AB384" s="489"/>
      <c r="AC384" s="489"/>
    </row>
    <row r="385" spans="1:18" ht="15.75" hidden="1" customHeight="1" thickBot="1" x14ac:dyDescent="0.25">
      <c r="A385" s="538"/>
      <c r="B385" s="3743"/>
      <c r="C385" s="846"/>
      <c r="D385" s="512"/>
      <c r="E385" s="633"/>
      <c r="F385" s="3867"/>
      <c r="G385" s="3761"/>
      <c r="H385" s="3787"/>
      <c r="I385" s="3803"/>
      <c r="J385" s="470"/>
      <c r="K385" s="625" t="s">
        <v>215</v>
      </c>
      <c r="L385" s="837"/>
      <c r="M385" s="857"/>
      <c r="N385" s="679"/>
      <c r="O385" s="678"/>
    </row>
    <row r="386" spans="1:18" ht="21.75" hidden="1" customHeight="1" thickBot="1" x14ac:dyDescent="0.25">
      <c r="A386" s="428"/>
      <c r="B386" s="3744"/>
      <c r="C386" s="466"/>
      <c r="D386" s="531"/>
      <c r="E386" s="503"/>
      <c r="F386" s="3868"/>
      <c r="G386" s="3762"/>
      <c r="H386" s="3826"/>
      <c r="I386" s="3804"/>
      <c r="J386" s="676"/>
      <c r="K386" s="501" t="s">
        <v>33</v>
      </c>
      <c r="L386" s="579">
        <f>SUM(L380:L385)</f>
        <v>0</v>
      </c>
      <c r="M386" s="626"/>
      <c r="N386" s="577"/>
      <c r="O386" s="627"/>
    </row>
    <row r="387" spans="1:18" ht="47.25" hidden="1" customHeight="1" x14ac:dyDescent="0.2">
      <c r="A387" s="555" t="s">
        <v>107</v>
      </c>
      <c r="B387" s="3742" t="s">
        <v>37</v>
      </c>
      <c r="C387" s="848" t="s">
        <v>37</v>
      </c>
      <c r="D387" s="526" t="s">
        <v>39</v>
      </c>
      <c r="E387" s="649"/>
      <c r="F387" s="3987" t="s">
        <v>456</v>
      </c>
      <c r="G387" s="3760" t="s">
        <v>431</v>
      </c>
      <c r="H387" s="3786" t="s">
        <v>44</v>
      </c>
      <c r="I387" s="1188" t="s">
        <v>455</v>
      </c>
      <c r="J387" s="863" t="s">
        <v>199</v>
      </c>
      <c r="K387" s="597" t="s">
        <v>124</v>
      </c>
      <c r="L387" s="647"/>
      <c r="M387" s="478" t="s">
        <v>226</v>
      </c>
      <c r="N387" s="477" t="s">
        <v>50</v>
      </c>
      <c r="O387" s="697">
        <v>1</v>
      </c>
    </row>
    <row r="388" spans="1:18" ht="36" hidden="1" customHeight="1" x14ac:dyDescent="0.25">
      <c r="A388" s="538"/>
      <c r="B388" s="3743"/>
      <c r="C388" s="846"/>
      <c r="D388" s="512"/>
      <c r="E388" s="633"/>
      <c r="F388" s="3988"/>
      <c r="G388" s="3761"/>
      <c r="H388" s="3787"/>
      <c r="I388" s="998"/>
      <c r="J388" s="861" t="s">
        <v>454</v>
      </c>
      <c r="K388" s="595" t="s">
        <v>141</v>
      </c>
      <c r="L388" s="644"/>
      <c r="M388" s="639" t="s">
        <v>453</v>
      </c>
      <c r="N388" s="638" t="s">
        <v>50</v>
      </c>
      <c r="O388" s="683">
        <v>2</v>
      </c>
    </row>
    <row r="389" spans="1:18" ht="57" hidden="1" customHeight="1" x14ac:dyDescent="0.2">
      <c r="A389" s="538"/>
      <c r="B389" s="3743"/>
      <c r="C389" s="846"/>
      <c r="D389" s="512"/>
      <c r="E389" s="633"/>
      <c r="F389" s="3988"/>
      <c r="G389" s="3761"/>
      <c r="H389" s="3787"/>
      <c r="I389" s="998"/>
      <c r="J389" s="861"/>
      <c r="K389" s="595" t="s">
        <v>216</v>
      </c>
      <c r="L389" s="644"/>
      <c r="M389" s="659"/>
      <c r="N389" s="684"/>
      <c r="O389" s="637"/>
    </row>
    <row r="390" spans="1:18" ht="45" hidden="1" customHeight="1" x14ac:dyDescent="0.2">
      <c r="A390" s="538"/>
      <c r="B390" s="3743"/>
      <c r="C390" s="846"/>
      <c r="D390" s="512"/>
      <c r="E390" s="633"/>
      <c r="F390" s="3988"/>
      <c r="G390" s="3761"/>
      <c r="H390" s="3787"/>
      <c r="I390" s="998"/>
      <c r="J390" s="861"/>
      <c r="K390" s="595" t="s">
        <v>161</v>
      </c>
      <c r="L390" s="644"/>
      <c r="M390" s="659"/>
      <c r="N390" s="684"/>
      <c r="O390" s="637"/>
    </row>
    <row r="391" spans="1:18" ht="51" hidden="1" customHeight="1" thickBot="1" x14ac:dyDescent="0.25">
      <c r="A391" s="538"/>
      <c r="B391" s="3743"/>
      <c r="C391" s="846"/>
      <c r="D391" s="512"/>
      <c r="E391" s="633"/>
      <c r="F391" s="3988"/>
      <c r="G391" s="3761"/>
      <c r="H391" s="3787"/>
      <c r="I391" s="3795"/>
      <c r="J391" s="470"/>
      <c r="K391" s="625" t="s">
        <v>140</v>
      </c>
      <c r="L391" s="837"/>
      <c r="M391" s="680"/>
      <c r="N391" s="679"/>
      <c r="O391" s="678"/>
    </row>
    <row r="392" spans="1:18" ht="73.5" hidden="1" customHeight="1" thickBot="1" x14ac:dyDescent="0.25">
      <c r="A392" s="428"/>
      <c r="B392" s="3744"/>
      <c r="C392" s="466"/>
      <c r="D392" s="531"/>
      <c r="E392" s="503"/>
      <c r="F392" s="3989"/>
      <c r="G392" s="3762"/>
      <c r="H392" s="3826"/>
      <c r="I392" s="3796"/>
      <c r="J392" s="676"/>
      <c r="K392" s="501" t="s">
        <v>33</v>
      </c>
      <c r="L392" s="579">
        <f>SUM(L387:L391)</f>
        <v>0</v>
      </c>
      <c r="M392" s="626"/>
      <c r="N392" s="577"/>
      <c r="O392" s="627"/>
    </row>
    <row r="393" spans="1:18" ht="69.75" hidden="1" customHeight="1" x14ac:dyDescent="0.2">
      <c r="A393" s="555" t="s">
        <v>107</v>
      </c>
      <c r="B393" s="3742" t="s">
        <v>37</v>
      </c>
      <c r="C393" s="848" t="s">
        <v>37</v>
      </c>
      <c r="D393" s="526" t="s">
        <v>109</v>
      </c>
      <c r="E393" s="1180"/>
      <c r="F393" s="3866" t="s">
        <v>452</v>
      </c>
      <c r="G393" s="3760" t="s">
        <v>431</v>
      </c>
      <c r="H393" s="3786" t="s">
        <v>44</v>
      </c>
      <c r="I393" s="3794" t="s">
        <v>349</v>
      </c>
      <c r="J393" s="863" t="s">
        <v>204</v>
      </c>
      <c r="K393" s="597" t="s">
        <v>124</v>
      </c>
      <c r="L393" s="647"/>
      <c r="M393" s="478"/>
      <c r="N393" s="477"/>
      <c r="O393" s="697"/>
    </row>
    <row r="394" spans="1:18" ht="54.75" hidden="1" customHeight="1" x14ac:dyDescent="0.25">
      <c r="A394" s="538"/>
      <c r="B394" s="3743"/>
      <c r="C394" s="846"/>
      <c r="D394" s="512"/>
      <c r="E394" s="1179"/>
      <c r="F394" s="3867"/>
      <c r="G394" s="3761"/>
      <c r="H394" s="3787"/>
      <c r="I394" s="3795"/>
      <c r="J394" s="645" t="s">
        <v>351</v>
      </c>
      <c r="K394" s="595" t="s">
        <v>141</v>
      </c>
      <c r="L394" s="644"/>
      <c r="M394" s="639"/>
      <c r="N394" s="638"/>
      <c r="O394" s="683"/>
      <c r="R394" s="489"/>
    </row>
    <row r="395" spans="1:18" ht="48.75" hidden="1" customHeight="1" x14ac:dyDescent="0.2">
      <c r="A395" s="538"/>
      <c r="B395" s="3743"/>
      <c r="C395" s="846"/>
      <c r="D395" s="512"/>
      <c r="E395" s="1179"/>
      <c r="F395" s="3867"/>
      <c r="G395" s="3761"/>
      <c r="H395" s="3787"/>
      <c r="I395" s="3795"/>
      <c r="J395" s="470"/>
      <c r="K395" s="595" t="s">
        <v>216</v>
      </c>
      <c r="L395" s="644"/>
      <c r="M395" s="659"/>
      <c r="N395" s="684"/>
      <c r="O395" s="637"/>
    </row>
    <row r="396" spans="1:18" ht="48.75" hidden="1" customHeight="1" x14ac:dyDescent="0.2">
      <c r="A396" s="538"/>
      <c r="B396" s="3743"/>
      <c r="C396" s="846"/>
      <c r="D396" s="512"/>
      <c r="E396" s="1179"/>
      <c r="F396" s="3867"/>
      <c r="G396" s="3761"/>
      <c r="H396" s="3787"/>
      <c r="I396" s="3795"/>
      <c r="J396" s="470"/>
      <c r="K396" s="595" t="s">
        <v>161</v>
      </c>
      <c r="L396" s="644">
        <v>0</v>
      </c>
      <c r="M396" s="659"/>
      <c r="N396" s="684"/>
      <c r="O396" s="637"/>
    </row>
    <row r="397" spans="1:18" ht="36.75" hidden="1" customHeight="1" thickBot="1" x14ac:dyDescent="0.25">
      <c r="A397" s="538"/>
      <c r="B397" s="3743"/>
      <c r="C397" s="846"/>
      <c r="D397" s="512"/>
      <c r="E397" s="1179"/>
      <c r="F397" s="3867"/>
      <c r="G397" s="3761"/>
      <c r="H397" s="3787"/>
      <c r="I397" s="3795"/>
      <c r="J397" s="470"/>
      <c r="K397" s="625" t="s">
        <v>215</v>
      </c>
      <c r="L397" s="837"/>
      <c r="M397" s="680"/>
      <c r="N397" s="679"/>
      <c r="O397" s="678"/>
    </row>
    <row r="398" spans="1:18" ht="44.25" hidden="1" customHeight="1" thickBot="1" x14ac:dyDescent="0.25">
      <c r="A398" s="428"/>
      <c r="B398" s="3744"/>
      <c r="C398" s="466"/>
      <c r="D398" s="531"/>
      <c r="E398" s="800"/>
      <c r="F398" s="3868"/>
      <c r="G398" s="3762"/>
      <c r="H398" s="424"/>
      <c r="I398" s="3796"/>
      <c r="J398" s="676"/>
      <c r="K398" s="501" t="s">
        <v>33</v>
      </c>
      <c r="L398" s="579">
        <f>SUM(L393:L397)</f>
        <v>0</v>
      </c>
      <c r="M398" s="626"/>
      <c r="N398" s="577"/>
      <c r="O398" s="627"/>
    </row>
    <row r="399" spans="1:18" ht="40.5" hidden="1" customHeight="1" x14ac:dyDescent="0.2">
      <c r="A399" s="555" t="s">
        <v>107</v>
      </c>
      <c r="B399" s="3742" t="s">
        <v>37</v>
      </c>
      <c r="C399" s="848" t="s">
        <v>37</v>
      </c>
      <c r="D399" s="526" t="s">
        <v>107</v>
      </c>
      <c r="E399" s="1186"/>
      <c r="F399" s="3866" t="s">
        <v>451</v>
      </c>
      <c r="G399" s="3760" t="s">
        <v>431</v>
      </c>
      <c r="H399" s="3763" t="s">
        <v>44</v>
      </c>
      <c r="I399" s="3794" t="s">
        <v>43</v>
      </c>
      <c r="J399" s="3847"/>
      <c r="K399" s="597" t="s">
        <v>124</v>
      </c>
      <c r="L399" s="647"/>
      <c r="M399" s="478"/>
      <c r="N399" s="477"/>
      <c r="O399" s="697"/>
    </row>
    <row r="400" spans="1:18" ht="63" hidden="1" customHeight="1" x14ac:dyDescent="0.25">
      <c r="A400" s="538"/>
      <c r="B400" s="3743"/>
      <c r="C400" s="846"/>
      <c r="D400" s="512"/>
      <c r="E400" s="1182"/>
      <c r="F400" s="3867"/>
      <c r="G400" s="3761"/>
      <c r="H400" s="3764"/>
      <c r="I400" s="3795"/>
      <c r="J400" s="3848"/>
      <c r="K400" s="595" t="s">
        <v>141</v>
      </c>
      <c r="L400" s="644"/>
      <c r="M400" s="639"/>
      <c r="N400" s="638"/>
      <c r="O400" s="637"/>
    </row>
    <row r="401" spans="1:28" ht="49.5" hidden="1" customHeight="1" x14ac:dyDescent="0.2">
      <c r="A401" s="538"/>
      <c r="B401" s="3743"/>
      <c r="C401" s="846"/>
      <c r="D401" s="512"/>
      <c r="E401" s="1182"/>
      <c r="F401" s="3867"/>
      <c r="G401" s="3761"/>
      <c r="H401" s="3764"/>
      <c r="I401" s="3795"/>
      <c r="J401" s="470"/>
      <c r="K401" s="595" t="s">
        <v>216</v>
      </c>
      <c r="L401" s="644"/>
      <c r="M401" s="659"/>
      <c r="N401" s="684"/>
      <c r="O401" s="637"/>
    </row>
    <row r="402" spans="1:28" ht="55.5" hidden="1" customHeight="1" x14ac:dyDescent="0.2">
      <c r="A402" s="538"/>
      <c r="B402" s="3743"/>
      <c r="C402" s="846"/>
      <c r="D402" s="512"/>
      <c r="E402" s="1182"/>
      <c r="F402" s="3867"/>
      <c r="G402" s="3761"/>
      <c r="H402" s="3764"/>
      <c r="I402" s="3795"/>
      <c r="J402" s="470"/>
      <c r="K402" s="595" t="s">
        <v>161</v>
      </c>
      <c r="L402" s="644"/>
      <c r="M402" s="659"/>
      <c r="N402" s="684"/>
      <c r="O402" s="637"/>
    </row>
    <row r="403" spans="1:28" ht="47.25" hidden="1" customHeight="1" thickBot="1" x14ac:dyDescent="0.25">
      <c r="A403" s="538"/>
      <c r="B403" s="3743"/>
      <c r="C403" s="846"/>
      <c r="D403" s="512"/>
      <c r="E403" s="1182"/>
      <c r="F403" s="3867"/>
      <c r="G403" s="3761"/>
      <c r="H403" s="3764"/>
      <c r="I403" s="3795"/>
      <c r="J403" s="470"/>
      <c r="K403" s="625" t="s">
        <v>140</v>
      </c>
      <c r="L403" s="837"/>
      <c r="M403" s="680"/>
      <c r="N403" s="679"/>
      <c r="O403" s="678"/>
    </row>
    <row r="404" spans="1:28" ht="51" hidden="1" customHeight="1" thickBot="1" x14ac:dyDescent="0.25">
      <c r="A404" s="428"/>
      <c r="B404" s="3744"/>
      <c r="C404" s="466"/>
      <c r="D404" s="531"/>
      <c r="E404" s="1181"/>
      <c r="F404" s="3868"/>
      <c r="G404" s="3762"/>
      <c r="H404" s="3765"/>
      <c r="I404" s="3796"/>
      <c r="J404" s="676"/>
      <c r="K404" s="501" t="s">
        <v>33</v>
      </c>
      <c r="L404" s="579">
        <f>SUM(L399:L403)</f>
        <v>0</v>
      </c>
      <c r="M404" s="626"/>
      <c r="N404" s="577"/>
      <c r="O404" s="627"/>
    </row>
    <row r="405" spans="1:28" ht="18.600000000000001" customHeight="1" x14ac:dyDescent="0.2">
      <c r="A405" s="555" t="s">
        <v>107</v>
      </c>
      <c r="B405" s="3742" t="s">
        <v>37</v>
      </c>
      <c r="C405" s="848" t="s">
        <v>37</v>
      </c>
      <c r="D405" s="526" t="s">
        <v>102</v>
      </c>
      <c r="E405" s="1186"/>
      <c r="F405" s="3866" t="s">
        <v>450</v>
      </c>
      <c r="G405" s="3760" t="s">
        <v>431</v>
      </c>
      <c r="H405" s="3763" t="s">
        <v>44</v>
      </c>
      <c r="I405" s="3794" t="s">
        <v>349</v>
      </c>
      <c r="J405" s="845" t="s">
        <v>42</v>
      </c>
      <c r="K405" s="597" t="s">
        <v>124</v>
      </c>
      <c r="L405" s="647"/>
      <c r="M405" s="478" t="s">
        <v>289</v>
      </c>
      <c r="N405" s="477"/>
      <c r="O405" s="697"/>
      <c r="AA405" s="489"/>
    </row>
    <row r="406" spans="1:28" ht="18.600000000000001" customHeight="1" x14ac:dyDescent="0.2">
      <c r="A406" s="538"/>
      <c r="B406" s="3743"/>
      <c r="C406" s="846"/>
      <c r="D406" s="512"/>
      <c r="E406" s="1182"/>
      <c r="F406" s="3867"/>
      <c r="G406" s="3761"/>
      <c r="H406" s="3764"/>
      <c r="I406" s="3795"/>
      <c r="J406" s="845" t="s">
        <v>351</v>
      </c>
      <c r="K406" s="519" t="s">
        <v>217</v>
      </c>
      <c r="L406" s="644"/>
      <c r="M406" s="643"/>
      <c r="N406" s="642"/>
      <c r="O406" s="683"/>
    </row>
    <row r="407" spans="1:28" ht="15" x14ac:dyDescent="0.25">
      <c r="A407" s="538"/>
      <c r="B407" s="3743"/>
      <c r="C407" s="846"/>
      <c r="D407" s="512"/>
      <c r="E407" s="1182"/>
      <c r="F407" s="3867"/>
      <c r="G407" s="3761"/>
      <c r="H407" s="3764"/>
      <c r="I407" s="3795"/>
      <c r="J407" s="645"/>
      <c r="K407" s="595" t="s">
        <v>141</v>
      </c>
      <c r="L407" s="644">
        <v>0</v>
      </c>
      <c r="M407" s="851"/>
      <c r="N407" s="850"/>
      <c r="O407" s="683"/>
      <c r="Y407" s="489"/>
    </row>
    <row r="408" spans="1:28" ht="15" x14ac:dyDescent="0.2">
      <c r="A408" s="538"/>
      <c r="B408" s="3743"/>
      <c r="C408" s="846"/>
      <c r="D408" s="512"/>
      <c r="E408" s="1182"/>
      <c r="F408" s="3867"/>
      <c r="G408" s="3761"/>
      <c r="H408" s="3764"/>
      <c r="I408" s="3795"/>
      <c r="J408" s="470"/>
      <c r="K408" s="595" t="s">
        <v>216</v>
      </c>
      <c r="L408" s="644"/>
      <c r="M408" s="659"/>
      <c r="N408" s="684"/>
      <c r="O408" s="683"/>
    </row>
    <row r="409" spans="1:28" ht="15" x14ac:dyDescent="0.2">
      <c r="A409" s="538"/>
      <c r="B409" s="3743"/>
      <c r="C409" s="846"/>
      <c r="D409" s="512"/>
      <c r="E409" s="1182"/>
      <c r="F409" s="3867"/>
      <c r="G409" s="3761"/>
      <c r="H409" s="3764"/>
      <c r="I409" s="3795"/>
      <c r="J409" s="470"/>
      <c r="K409" s="595" t="s">
        <v>161</v>
      </c>
      <c r="L409" s="644">
        <v>7</v>
      </c>
      <c r="M409" s="659"/>
      <c r="N409" s="684"/>
      <c r="O409" s="683"/>
      <c r="AA409" s="443"/>
      <c r="AB409" s="1187"/>
    </row>
    <row r="410" spans="1:28" ht="19.5" customHeight="1" thickBot="1" x14ac:dyDescent="0.25">
      <c r="A410" s="538"/>
      <c r="B410" s="3743"/>
      <c r="C410" s="846"/>
      <c r="D410" s="512"/>
      <c r="E410" s="1182"/>
      <c r="F410" s="3867"/>
      <c r="G410" s="3761"/>
      <c r="H410" s="3764"/>
      <c r="I410" s="3795"/>
      <c r="J410" s="470"/>
      <c r="K410" s="625" t="s">
        <v>215</v>
      </c>
      <c r="L410" s="837"/>
      <c r="M410" s="680"/>
      <c r="N410" s="679"/>
      <c r="O410" s="678"/>
    </row>
    <row r="411" spans="1:28" ht="24" customHeight="1" thickBot="1" x14ac:dyDescent="0.25">
      <c r="A411" s="428"/>
      <c r="B411" s="3744"/>
      <c r="C411" s="466"/>
      <c r="D411" s="531"/>
      <c r="E411" s="1181"/>
      <c r="F411" s="3868"/>
      <c r="G411" s="3762"/>
      <c r="H411" s="3765"/>
      <c r="I411" s="3796"/>
      <c r="J411" s="676"/>
      <c r="K411" s="501" t="s">
        <v>33</v>
      </c>
      <c r="L411" s="579">
        <f>SUM(L405:L410)</f>
        <v>7</v>
      </c>
      <c r="M411" s="499"/>
      <c r="N411" s="661"/>
      <c r="O411" s="660"/>
    </row>
    <row r="412" spans="1:28" ht="13.9" hidden="1" customHeight="1" x14ac:dyDescent="0.2">
      <c r="A412" s="555" t="s">
        <v>107</v>
      </c>
      <c r="B412" s="3742" t="s">
        <v>37</v>
      </c>
      <c r="C412" s="848" t="s">
        <v>37</v>
      </c>
      <c r="D412" s="526" t="s">
        <v>96</v>
      </c>
      <c r="E412" s="1186"/>
      <c r="F412" s="3866" t="s">
        <v>449</v>
      </c>
      <c r="G412" s="3760" t="s">
        <v>431</v>
      </c>
      <c r="H412" s="3763" t="s">
        <v>44</v>
      </c>
      <c r="I412" s="3794" t="s">
        <v>349</v>
      </c>
      <c r="J412" s="845" t="s">
        <v>204</v>
      </c>
      <c r="K412" s="597" t="s">
        <v>124</v>
      </c>
      <c r="L412" s="647"/>
      <c r="M412" s="478" t="s">
        <v>226</v>
      </c>
      <c r="N412" s="477" t="s">
        <v>50</v>
      </c>
      <c r="O412" s="697">
        <v>1</v>
      </c>
    </row>
    <row r="413" spans="1:28" ht="12.75" hidden="1" customHeight="1" x14ac:dyDescent="0.25">
      <c r="A413" s="538"/>
      <c r="B413" s="3743"/>
      <c r="C413" s="846"/>
      <c r="D413" s="512"/>
      <c r="E413" s="1182"/>
      <c r="F413" s="3867"/>
      <c r="G413" s="3761"/>
      <c r="H413" s="3764"/>
      <c r="I413" s="3795"/>
      <c r="J413" s="645" t="s">
        <v>351</v>
      </c>
      <c r="K413" s="595" t="s">
        <v>141</v>
      </c>
      <c r="L413" s="644"/>
      <c r="M413" s="851"/>
      <c r="N413" s="850"/>
      <c r="O413" s="683"/>
      <c r="Y413" s="489"/>
    </row>
    <row r="414" spans="1:28" ht="15.75" hidden="1" thickBot="1" x14ac:dyDescent="0.25">
      <c r="A414" s="538"/>
      <c r="B414" s="3743"/>
      <c r="C414" s="846"/>
      <c r="D414" s="512"/>
      <c r="E414" s="1182"/>
      <c r="F414" s="3867"/>
      <c r="G414" s="3761"/>
      <c r="H414" s="3764"/>
      <c r="I414" s="3795"/>
      <c r="J414" s="470"/>
      <c r="K414" s="595" t="s">
        <v>216</v>
      </c>
      <c r="L414" s="644"/>
      <c r="M414" s="659"/>
      <c r="N414" s="684"/>
      <c r="O414" s="683"/>
    </row>
    <row r="415" spans="1:28" ht="15.75" hidden="1" thickBot="1" x14ac:dyDescent="0.25">
      <c r="A415" s="538"/>
      <c r="B415" s="3743"/>
      <c r="C415" s="846"/>
      <c r="D415" s="512"/>
      <c r="E415" s="1182"/>
      <c r="F415" s="3867"/>
      <c r="G415" s="3761"/>
      <c r="H415" s="3764"/>
      <c r="I415" s="3795"/>
      <c r="J415" s="470"/>
      <c r="K415" s="595" t="s">
        <v>161</v>
      </c>
      <c r="L415" s="644"/>
      <c r="M415" s="659"/>
      <c r="N415" s="684"/>
      <c r="O415" s="683"/>
    </row>
    <row r="416" spans="1:28" ht="15.75" hidden="1" thickBot="1" x14ac:dyDescent="0.25">
      <c r="A416" s="538"/>
      <c r="B416" s="3743"/>
      <c r="C416" s="846"/>
      <c r="D416" s="512"/>
      <c r="E416" s="1182"/>
      <c r="F416" s="3867"/>
      <c r="G416" s="3761"/>
      <c r="H416" s="3764"/>
      <c r="I416" s="3795"/>
      <c r="J416" s="470"/>
      <c r="K416" s="625" t="s">
        <v>215</v>
      </c>
      <c r="L416" s="837"/>
      <c r="M416" s="680"/>
      <c r="N416" s="679"/>
      <c r="O416" s="678"/>
    </row>
    <row r="417" spans="1:27" ht="15.75" hidden="1" thickBot="1" x14ac:dyDescent="0.25">
      <c r="A417" s="428"/>
      <c r="B417" s="3744"/>
      <c r="C417" s="466"/>
      <c r="D417" s="531"/>
      <c r="E417" s="1181"/>
      <c r="F417" s="3868"/>
      <c r="G417" s="3762"/>
      <c r="H417" s="3765"/>
      <c r="I417" s="3796"/>
      <c r="J417" s="676"/>
      <c r="K417" s="501" t="s">
        <v>33</v>
      </c>
      <c r="L417" s="579">
        <f>SUM(L412:L416)</f>
        <v>0</v>
      </c>
      <c r="M417" s="499"/>
      <c r="N417" s="661"/>
      <c r="O417" s="660"/>
    </row>
    <row r="418" spans="1:27" ht="16.899999999999999" customHeight="1" x14ac:dyDescent="0.2">
      <c r="A418" s="555" t="s">
        <v>107</v>
      </c>
      <c r="B418" s="3742" t="s">
        <v>37</v>
      </c>
      <c r="C418" s="848" t="s">
        <v>37</v>
      </c>
      <c r="D418" s="526" t="s">
        <v>92</v>
      </c>
      <c r="E418" s="1186"/>
      <c r="F418" s="847" t="s">
        <v>448</v>
      </c>
      <c r="G418" s="3760" t="s">
        <v>431</v>
      </c>
      <c r="H418" s="3763" t="s">
        <v>44</v>
      </c>
      <c r="I418" s="3794" t="s">
        <v>252</v>
      </c>
      <c r="J418" s="648" t="s">
        <v>42</v>
      </c>
      <c r="K418" s="597" t="s">
        <v>124</v>
      </c>
      <c r="L418" s="647"/>
      <c r="M418" s="478" t="s">
        <v>289</v>
      </c>
      <c r="N418" s="477"/>
      <c r="O418" s="697"/>
      <c r="AA418" s="489"/>
    </row>
    <row r="419" spans="1:27" ht="16.899999999999999" customHeight="1" x14ac:dyDescent="0.2">
      <c r="A419" s="538"/>
      <c r="B419" s="3743"/>
      <c r="C419" s="846"/>
      <c r="D419" s="512"/>
      <c r="E419" s="1182"/>
      <c r="F419" s="838"/>
      <c r="G419" s="3761"/>
      <c r="H419" s="3764"/>
      <c r="I419" s="3795"/>
      <c r="J419" s="645" t="s">
        <v>421</v>
      </c>
      <c r="K419" s="519" t="s">
        <v>217</v>
      </c>
      <c r="L419" s="644"/>
      <c r="M419" s="659"/>
      <c r="N419" s="658"/>
      <c r="O419" s="683"/>
    </row>
    <row r="420" spans="1:27" ht="15" x14ac:dyDescent="0.25">
      <c r="A420" s="538"/>
      <c r="B420" s="3743"/>
      <c r="C420" s="846"/>
      <c r="D420" s="512"/>
      <c r="E420" s="1182"/>
      <c r="F420" s="838"/>
      <c r="G420" s="3761"/>
      <c r="H420" s="3764"/>
      <c r="I420" s="3795"/>
      <c r="J420" s="645"/>
      <c r="K420" s="595" t="s">
        <v>141</v>
      </c>
      <c r="L420" s="644"/>
      <c r="M420" s="657"/>
      <c r="N420" s="656"/>
      <c r="O420" s="683"/>
    </row>
    <row r="421" spans="1:27" ht="15" x14ac:dyDescent="0.2">
      <c r="A421" s="538"/>
      <c r="B421" s="3743"/>
      <c r="C421" s="846"/>
      <c r="D421" s="512"/>
      <c r="E421" s="1182"/>
      <c r="F421" s="838"/>
      <c r="G421" s="3761"/>
      <c r="H421" s="3764"/>
      <c r="I421" s="3795"/>
      <c r="J421" s="470"/>
      <c r="K421" s="595" t="s">
        <v>216</v>
      </c>
      <c r="L421" s="644"/>
      <c r="M421" s="659"/>
      <c r="N421" s="684"/>
      <c r="O421" s="683"/>
    </row>
    <row r="422" spans="1:27" ht="13.5" customHeight="1" x14ac:dyDescent="0.2">
      <c r="A422" s="538"/>
      <c r="B422" s="3743"/>
      <c r="C422" s="846"/>
      <c r="D422" s="512"/>
      <c r="E422" s="1182"/>
      <c r="F422" s="838"/>
      <c r="G422" s="3761"/>
      <c r="H422" s="3764"/>
      <c r="I422" s="3795"/>
      <c r="J422" s="470"/>
      <c r="K422" s="595" t="s">
        <v>161</v>
      </c>
      <c r="L422" s="644">
        <v>10.5</v>
      </c>
      <c r="M422" s="659"/>
      <c r="N422" s="684"/>
      <c r="O422" s="683"/>
      <c r="AA422" s="443"/>
    </row>
    <row r="423" spans="1:27" ht="14.25" customHeight="1" thickBot="1" x14ac:dyDescent="0.25">
      <c r="A423" s="538"/>
      <c r="B423" s="3743"/>
      <c r="C423" s="846"/>
      <c r="D423" s="512"/>
      <c r="E423" s="1182"/>
      <c r="F423" s="1008"/>
      <c r="G423" s="3761"/>
      <c r="H423" s="3764"/>
      <c r="I423" s="3795"/>
      <c r="J423" s="470"/>
      <c r="K423" s="625" t="s">
        <v>215</v>
      </c>
      <c r="L423" s="837"/>
      <c r="M423" s="680"/>
      <c r="N423" s="679"/>
      <c r="O423" s="678"/>
    </row>
    <row r="424" spans="1:27" ht="15.75" thickBot="1" x14ac:dyDescent="0.25">
      <c r="A424" s="428"/>
      <c r="B424" s="3744"/>
      <c r="C424" s="466"/>
      <c r="D424" s="531"/>
      <c r="E424" s="1181"/>
      <c r="F424" s="961"/>
      <c r="G424" s="3762"/>
      <c r="H424" s="3765"/>
      <c r="I424" s="3796"/>
      <c r="J424" s="676"/>
      <c r="K424" s="501" t="s">
        <v>33</v>
      </c>
      <c r="L424" s="579">
        <f>SUM(L418:L423)</f>
        <v>10.5</v>
      </c>
      <c r="M424" s="499"/>
      <c r="N424" s="661"/>
      <c r="O424" s="660"/>
    </row>
    <row r="425" spans="1:27" ht="13.9" hidden="1" customHeight="1" x14ac:dyDescent="0.2">
      <c r="A425" s="555" t="s">
        <v>107</v>
      </c>
      <c r="B425" s="3742" t="s">
        <v>37</v>
      </c>
      <c r="C425" s="848" t="s">
        <v>37</v>
      </c>
      <c r="D425" s="526" t="s">
        <v>87</v>
      </c>
      <c r="E425" s="1186"/>
      <c r="F425" s="847" t="s">
        <v>447</v>
      </c>
      <c r="G425" s="3760" t="s">
        <v>431</v>
      </c>
      <c r="H425" s="3763" t="s">
        <v>44</v>
      </c>
      <c r="I425" s="3794" t="s">
        <v>349</v>
      </c>
      <c r="J425" s="863" t="s">
        <v>42</v>
      </c>
      <c r="K425" s="597" t="s">
        <v>124</v>
      </c>
      <c r="L425" s="647"/>
      <c r="M425" s="478" t="s">
        <v>289</v>
      </c>
      <c r="N425" s="477"/>
      <c r="O425" s="697"/>
      <c r="AA425" s="489"/>
    </row>
    <row r="426" spans="1:27" ht="13.9" hidden="1" customHeight="1" x14ac:dyDescent="0.2">
      <c r="A426" s="538"/>
      <c r="B426" s="3743"/>
      <c r="C426" s="846"/>
      <c r="D426" s="512"/>
      <c r="E426" s="1182"/>
      <c r="F426" s="838"/>
      <c r="G426" s="3761"/>
      <c r="H426" s="3764"/>
      <c r="I426" s="3795"/>
      <c r="J426" s="845" t="s">
        <v>446</v>
      </c>
      <c r="K426" s="519" t="s">
        <v>217</v>
      </c>
      <c r="L426" s="644"/>
      <c r="M426" s="659"/>
      <c r="N426" s="658"/>
      <c r="O426" s="683"/>
    </row>
    <row r="427" spans="1:27" ht="15.75" hidden="1" thickBot="1" x14ac:dyDescent="0.3">
      <c r="A427" s="538"/>
      <c r="B427" s="3743"/>
      <c r="C427" s="846"/>
      <c r="D427" s="512"/>
      <c r="E427" s="1182"/>
      <c r="F427" s="838"/>
      <c r="G427" s="3761"/>
      <c r="H427" s="3764"/>
      <c r="I427" s="3795"/>
      <c r="J427" s="645"/>
      <c r="K427" s="595" t="s">
        <v>141</v>
      </c>
      <c r="L427" s="644">
        <v>0</v>
      </c>
      <c r="M427" s="639"/>
      <c r="N427" s="638"/>
      <c r="O427" s="683"/>
    </row>
    <row r="428" spans="1:27" ht="15.75" hidden="1" thickBot="1" x14ac:dyDescent="0.25">
      <c r="A428" s="538"/>
      <c r="B428" s="3743"/>
      <c r="C428" s="846"/>
      <c r="D428" s="512"/>
      <c r="E428" s="1182"/>
      <c r="F428" s="838"/>
      <c r="G428" s="3761"/>
      <c r="H428" s="3764"/>
      <c r="I428" s="3795"/>
      <c r="J428" s="470"/>
      <c r="K428" s="595" t="s">
        <v>216</v>
      </c>
      <c r="L428" s="644"/>
      <c r="M428" s="659"/>
      <c r="N428" s="684"/>
      <c r="O428" s="683"/>
    </row>
    <row r="429" spans="1:27" ht="15.75" hidden="1" thickBot="1" x14ac:dyDescent="0.25">
      <c r="A429" s="538"/>
      <c r="B429" s="3743"/>
      <c r="C429" s="846"/>
      <c r="D429" s="512"/>
      <c r="E429" s="1182"/>
      <c r="F429" s="838"/>
      <c r="G429" s="3761"/>
      <c r="H429" s="3764"/>
      <c r="I429" s="3795"/>
      <c r="J429" s="470"/>
      <c r="K429" s="595" t="s">
        <v>161</v>
      </c>
      <c r="L429" s="644">
        <v>0</v>
      </c>
      <c r="M429" s="659"/>
      <c r="N429" s="684"/>
      <c r="O429" s="683"/>
      <c r="R429" s="489">
        <v>10.8</v>
      </c>
    </row>
    <row r="430" spans="1:27" ht="15.75" hidden="1" thickBot="1" x14ac:dyDescent="0.25">
      <c r="A430" s="538"/>
      <c r="B430" s="3743"/>
      <c r="C430" s="846"/>
      <c r="D430" s="512"/>
      <c r="E430" s="1182"/>
      <c r="F430" s="1008"/>
      <c r="G430" s="3761"/>
      <c r="H430" s="3764"/>
      <c r="I430" s="3795"/>
      <c r="J430" s="470"/>
      <c r="K430" s="625" t="s">
        <v>215</v>
      </c>
      <c r="L430" s="837"/>
      <c r="M430" s="680"/>
      <c r="N430" s="679"/>
      <c r="O430" s="678"/>
    </row>
    <row r="431" spans="1:27" ht="17.25" hidden="1" customHeight="1" thickBot="1" x14ac:dyDescent="0.25">
      <c r="A431" s="428"/>
      <c r="B431" s="3744"/>
      <c r="C431" s="466"/>
      <c r="D431" s="531"/>
      <c r="E431" s="1181"/>
      <c r="F431" s="961"/>
      <c r="G431" s="3762"/>
      <c r="H431" s="3765"/>
      <c r="I431" s="3796"/>
      <c r="J431" s="676"/>
      <c r="K431" s="501" t="s">
        <v>33</v>
      </c>
      <c r="L431" s="579">
        <f>SUM(L425:L430)</f>
        <v>0</v>
      </c>
      <c r="M431" s="499"/>
      <c r="N431" s="661"/>
      <c r="O431" s="660"/>
    </row>
    <row r="432" spans="1:27" ht="13.9" hidden="1" customHeight="1" x14ac:dyDescent="0.2">
      <c r="A432" s="555" t="s">
        <v>107</v>
      </c>
      <c r="B432" s="3742" t="s">
        <v>37</v>
      </c>
      <c r="C432" s="848" t="s">
        <v>37</v>
      </c>
      <c r="D432" s="526" t="s">
        <v>84</v>
      </c>
      <c r="E432" s="1186"/>
      <c r="F432" s="3866" t="s">
        <v>445</v>
      </c>
      <c r="G432" s="3760" t="s">
        <v>431</v>
      </c>
      <c r="H432" s="3763" t="s">
        <v>44</v>
      </c>
      <c r="I432" s="3794" t="s">
        <v>349</v>
      </c>
      <c r="J432" s="1185" t="s">
        <v>42</v>
      </c>
      <c r="K432" s="597" t="s">
        <v>124</v>
      </c>
      <c r="L432" s="647"/>
      <c r="M432" s="478" t="s">
        <v>307</v>
      </c>
      <c r="N432" s="477"/>
      <c r="O432" s="697"/>
      <c r="AA432" s="489"/>
    </row>
    <row r="433" spans="1:27" ht="13.9" hidden="1" customHeight="1" x14ac:dyDescent="0.2">
      <c r="A433" s="538"/>
      <c r="B433" s="3743"/>
      <c r="C433" s="846"/>
      <c r="D433" s="512"/>
      <c r="E433" s="1182"/>
      <c r="F433" s="3867"/>
      <c r="G433" s="3761"/>
      <c r="H433" s="3764"/>
      <c r="I433" s="3795"/>
      <c r="J433" s="1184" t="s">
        <v>444</v>
      </c>
      <c r="K433" s="519" t="s">
        <v>217</v>
      </c>
      <c r="L433" s="644"/>
      <c r="M433" s="659"/>
      <c r="N433" s="658"/>
      <c r="O433" s="683"/>
    </row>
    <row r="434" spans="1:27" ht="15.75" hidden="1" thickBot="1" x14ac:dyDescent="0.3">
      <c r="A434" s="538"/>
      <c r="B434" s="3743"/>
      <c r="C434" s="846"/>
      <c r="D434" s="512"/>
      <c r="E434" s="1182"/>
      <c r="F434" s="3867"/>
      <c r="G434" s="3761"/>
      <c r="H434" s="3764"/>
      <c r="I434" s="3795"/>
      <c r="J434" s="645"/>
      <c r="K434" s="595" t="s">
        <v>141</v>
      </c>
      <c r="L434" s="444"/>
      <c r="M434" s="1183"/>
      <c r="N434" s="1011"/>
      <c r="O434" s="683"/>
      <c r="Y434" s="489"/>
    </row>
    <row r="435" spans="1:27" ht="15.75" hidden="1" thickBot="1" x14ac:dyDescent="0.25">
      <c r="A435" s="538"/>
      <c r="B435" s="3743"/>
      <c r="C435" s="846"/>
      <c r="D435" s="512"/>
      <c r="E435" s="1182"/>
      <c r="F435" s="3867"/>
      <c r="G435" s="3761"/>
      <c r="H435" s="3764"/>
      <c r="I435" s="3795"/>
      <c r="J435" s="470"/>
      <c r="K435" s="595" t="s">
        <v>216</v>
      </c>
      <c r="L435" s="644"/>
      <c r="M435" s="659"/>
      <c r="N435" s="684"/>
      <c r="O435" s="683"/>
    </row>
    <row r="436" spans="1:27" ht="15.75" hidden="1" thickBot="1" x14ac:dyDescent="0.25">
      <c r="A436" s="538"/>
      <c r="B436" s="3743"/>
      <c r="C436" s="846"/>
      <c r="D436" s="512"/>
      <c r="E436" s="1182"/>
      <c r="F436" s="3867"/>
      <c r="G436" s="3761"/>
      <c r="H436" s="3764"/>
      <c r="I436" s="3795"/>
      <c r="J436" s="470"/>
      <c r="K436" s="595" t="s">
        <v>161</v>
      </c>
      <c r="L436" s="644"/>
      <c r="M436" s="659"/>
      <c r="N436" s="684"/>
      <c r="O436" s="683"/>
    </row>
    <row r="437" spans="1:27" ht="15.75" hidden="1" thickBot="1" x14ac:dyDescent="0.25">
      <c r="A437" s="538"/>
      <c r="B437" s="3743"/>
      <c r="C437" s="846"/>
      <c r="D437" s="512"/>
      <c r="E437" s="1182"/>
      <c r="F437" s="3867"/>
      <c r="G437" s="3761"/>
      <c r="H437" s="3764"/>
      <c r="I437" s="3795"/>
      <c r="J437" s="470"/>
      <c r="K437" s="625" t="s">
        <v>215</v>
      </c>
      <c r="L437" s="837"/>
      <c r="M437" s="940"/>
      <c r="N437" s="679"/>
      <c r="O437" s="678"/>
    </row>
    <row r="438" spans="1:27" ht="14.25" hidden="1" customHeight="1" thickBot="1" x14ac:dyDescent="0.25">
      <c r="A438" s="428"/>
      <c r="B438" s="3744"/>
      <c r="C438" s="466"/>
      <c r="D438" s="531"/>
      <c r="E438" s="1181"/>
      <c r="F438" s="3868"/>
      <c r="G438" s="3762"/>
      <c r="H438" s="3765"/>
      <c r="I438" s="3796"/>
      <c r="J438" s="676"/>
      <c r="K438" s="501" t="s">
        <v>33</v>
      </c>
      <c r="L438" s="579">
        <f>SUM(L432:L437)</f>
        <v>0</v>
      </c>
      <c r="M438" s="499"/>
      <c r="N438" s="661"/>
      <c r="O438" s="660"/>
    </row>
    <row r="439" spans="1:27" ht="15.75" hidden="1" customHeight="1" x14ac:dyDescent="0.2">
      <c r="A439" s="555" t="s">
        <v>107</v>
      </c>
      <c r="B439" s="3742" t="s">
        <v>37</v>
      </c>
      <c r="C439" s="848" t="s">
        <v>37</v>
      </c>
      <c r="D439" s="526" t="s">
        <v>78</v>
      </c>
      <c r="E439" s="1180"/>
      <c r="F439" s="3814" t="s">
        <v>443</v>
      </c>
      <c r="G439" s="3783" t="s">
        <v>431</v>
      </c>
      <c r="H439" s="3786" t="s">
        <v>44</v>
      </c>
      <c r="I439" s="3794" t="s">
        <v>349</v>
      </c>
      <c r="J439" s="863" t="s">
        <v>204</v>
      </c>
      <c r="K439" s="597" t="s">
        <v>124</v>
      </c>
      <c r="L439" s="450"/>
      <c r="M439" s="478" t="s">
        <v>226</v>
      </c>
      <c r="N439" s="477" t="s">
        <v>419</v>
      </c>
      <c r="O439" s="697">
        <v>1</v>
      </c>
    </row>
    <row r="440" spans="1:27" ht="15.75" hidden="1" thickBot="1" x14ac:dyDescent="0.3">
      <c r="A440" s="538"/>
      <c r="B440" s="3743"/>
      <c r="C440" s="846"/>
      <c r="D440" s="512"/>
      <c r="E440" s="1179"/>
      <c r="F440" s="3815"/>
      <c r="G440" s="3784"/>
      <c r="H440" s="3787"/>
      <c r="I440" s="3795"/>
      <c r="J440" s="645" t="s">
        <v>351</v>
      </c>
      <c r="K440" s="595" t="s">
        <v>141</v>
      </c>
      <c r="L440" s="644"/>
      <c r="M440" s="639" t="s">
        <v>442</v>
      </c>
      <c r="N440" s="638" t="s">
        <v>50</v>
      </c>
      <c r="O440" s="683">
        <v>1</v>
      </c>
      <c r="R440" s="489"/>
    </row>
    <row r="441" spans="1:27" ht="15.75" hidden="1" thickBot="1" x14ac:dyDescent="0.25">
      <c r="A441" s="538"/>
      <c r="B441" s="3743"/>
      <c r="C441" s="846"/>
      <c r="D441" s="512"/>
      <c r="E441" s="1179"/>
      <c r="F441" s="3815"/>
      <c r="G441" s="3784"/>
      <c r="H441" s="3787"/>
      <c r="I441" s="3795"/>
      <c r="J441" s="470"/>
      <c r="K441" s="595" t="s">
        <v>216</v>
      </c>
      <c r="L441" s="644"/>
      <c r="M441" s="659"/>
      <c r="N441" s="684"/>
      <c r="O441" s="683"/>
    </row>
    <row r="442" spans="1:27" ht="15.75" hidden="1" thickBot="1" x14ac:dyDescent="0.25">
      <c r="A442" s="538"/>
      <c r="B442" s="3743"/>
      <c r="C442" s="846"/>
      <c r="D442" s="512"/>
      <c r="E442" s="1179"/>
      <c r="F442" s="3815"/>
      <c r="G442" s="3784"/>
      <c r="H442" s="3787"/>
      <c r="I442" s="3795"/>
      <c r="J442" s="470"/>
      <c r="K442" s="595" t="s">
        <v>161</v>
      </c>
      <c r="L442" s="644"/>
      <c r="M442" s="659"/>
      <c r="N442" s="684"/>
      <c r="O442" s="683"/>
      <c r="R442" s="489"/>
    </row>
    <row r="443" spans="1:27" ht="15.75" hidden="1" thickBot="1" x14ac:dyDescent="0.25">
      <c r="A443" s="538"/>
      <c r="B443" s="3743"/>
      <c r="C443" s="846"/>
      <c r="D443" s="512"/>
      <c r="E443" s="1179"/>
      <c r="F443" s="3815"/>
      <c r="G443" s="3784"/>
      <c r="H443" s="3787"/>
      <c r="I443" s="3795"/>
      <c r="J443" s="470"/>
      <c r="K443" s="625" t="s">
        <v>140</v>
      </c>
      <c r="L443" s="837"/>
      <c r="M443" s="680"/>
      <c r="N443" s="679"/>
      <c r="O443" s="678"/>
    </row>
    <row r="444" spans="1:27" ht="33.75" hidden="1" customHeight="1" thickBot="1" x14ac:dyDescent="0.25">
      <c r="A444" s="428"/>
      <c r="B444" s="3744"/>
      <c r="C444" s="466"/>
      <c r="D444" s="531"/>
      <c r="E444" s="800"/>
      <c r="F444" s="3816"/>
      <c r="G444" s="3785"/>
      <c r="H444" s="424"/>
      <c r="I444" s="3796"/>
      <c r="J444" s="676"/>
      <c r="K444" s="501" t="s">
        <v>33</v>
      </c>
      <c r="L444" s="579">
        <f>SUM(L439:L443)</f>
        <v>0</v>
      </c>
      <c r="M444" s="499"/>
      <c r="N444" s="661"/>
      <c r="O444" s="660"/>
    </row>
    <row r="445" spans="1:27" ht="15.75" hidden="1" thickBot="1" x14ac:dyDescent="0.3">
      <c r="A445" s="3805" t="s">
        <v>107</v>
      </c>
      <c r="B445" s="3742" t="s">
        <v>37</v>
      </c>
      <c r="C445" s="3745" t="s">
        <v>37</v>
      </c>
      <c r="D445" s="3748">
        <v>11</v>
      </c>
      <c r="E445" s="3791"/>
      <c r="F445" s="3921" t="s">
        <v>441</v>
      </c>
      <c r="G445" s="3783" t="s">
        <v>431</v>
      </c>
      <c r="H445" s="3786" t="s">
        <v>44</v>
      </c>
      <c r="I445" s="3794" t="s">
        <v>349</v>
      </c>
      <c r="J445" s="3876" t="s">
        <v>440</v>
      </c>
      <c r="K445" s="824" t="s">
        <v>124</v>
      </c>
      <c r="L445" s="622"/>
      <c r="M445" s="1178" t="s">
        <v>289</v>
      </c>
      <c r="N445" s="1177"/>
      <c r="O445" s="1176"/>
      <c r="Y445" s="489"/>
      <c r="AA445" s="489"/>
    </row>
    <row r="446" spans="1:27" ht="15.75" hidden="1" thickBot="1" x14ac:dyDescent="0.3">
      <c r="A446" s="3806"/>
      <c r="B446" s="3743"/>
      <c r="C446" s="3746"/>
      <c r="D446" s="3749"/>
      <c r="E446" s="3792"/>
      <c r="F446" s="3922"/>
      <c r="G446" s="3784"/>
      <c r="H446" s="3787"/>
      <c r="I446" s="3795"/>
      <c r="J446" s="3877"/>
      <c r="K446" s="519" t="s">
        <v>217</v>
      </c>
      <c r="L446" s="617"/>
      <c r="M446" s="1175"/>
      <c r="N446" s="1174"/>
      <c r="O446" s="1173"/>
      <c r="Y446" s="489"/>
    </row>
    <row r="447" spans="1:27" ht="15.75" hidden="1" thickBot="1" x14ac:dyDescent="0.25">
      <c r="A447" s="3806"/>
      <c r="B447" s="3743"/>
      <c r="C447" s="3746"/>
      <c r="D447" s="3749"/>
      <c r="E447" s="3792"/>
      <c r="F447" s="3922"/>
      <c r="G447" s="3784"/>
      <c r="H447" s="3787"/>
      <c r="I447" s="3795"/>
      <c r="J447" s="3877"/>
      <c r="K447" s="818" t="s">
        <v>141</v>
      </c>
      <c r="L447" s="441">
        <v>0</v>
      </c>
      <c r="M447" s="431"/>
      <c r="N447" s="430"/>
      <c r="O447" s="830"/>
    </row>
    <row r="448" spans="1:27" ht="15.75" hidden="1" thickBot="1" x14ac:dyDescent="0.25">
      <c r="A448" s="3806"/>
      <c r="B448" s="3743"/>
      <c r="C448" s="3746"/>
      <c r="D448" s="3749"/>
      <c r="E448" s="3792"/>
      <c r="F448" s="3922"/>
      <c r="G448" s="3784"/>
      <c r="H448" s="3787"/>
      <c r="I448" s="3795"/>
      <c r="J448" s="3877"/>
      <c r="K448" s="818" t="s">
        <v>216</v>
      </c>
      <c r="L448" s="593"/>
      <c r="M448" s="431"/>
      <c r="N448" s="430"/>
      <c r="O448" s="429"/>
    </row>
    <row r="449" spans="1:30" ht="15.75" hidden="1" thickBot="1" x14ac:dyDescent="0.25">
      <c r="A449" s="3806"/>
      <c r="B449" s="3743"/>
      <c r="C449" s="3746"/>
      <c r="D449" s="3749"/>
      <c r="E449" s="3792"/>
      <c r="F449" s="3922"/>
      <c r="G449" s="3784"/>
      <c r="H449" s="3787"/>
      <c r="I449" s="3795"/>
      <c r="J449" s="3877"/>
      <c r="K449" s="818" t="s">
        <v>161</v>
      </c>
      <c r="L449" s="593"/>
      <c r="M449" s="431"/>
      <c r="N449" s="430"/>
      <c r="O449" s="429"/>
    </row>
    <row r="450" spans="1:30" ht="15.75" hidden="1" thickBot="1" x14ac:dyDescent="0.25">
      <c r="A450" s="3806"/>
      <c r="B450" s="3743"/>
      <c r="C450" s="3746"/>
      <c r="D450" s="3749"/>
      <c r="E450" s="3792"/>
      <c r="F450" s="3922"/>
      <c r="G450" s="3784"/>
      <c r="H450" s="3787"/>
      <c r="I450" s="3795"/>
      <c r="J450" s="3877"/>
      <c r="K450" s="625" t="s">
        <v>215</v>
      </c>
      <c r="L450" s="747"/>
      <c r="M450" s="978"/>
      <c r="N450" s="459"/>
      <c r="O450" s="458"/>
    </row>
    <row r="451" spans="1:30" ht="15.75" hidden="1" thickBot="1" x14ac:dyDescent="0.25">
      <c r="A451" s="3807"/>
      <c r="B451" s="3744"/>
      <c r="C451" s="3747"/>
      <c r="D451" s="3750"/>
      <c r="E451" s="3793"/>
      <c r="F451" s="3923"/>
      <c r="G451" s="3785"/>
      <c r="H451" s="424"/>
      <c r="I451" s="3796"/>
      <c r="J451" s="3878"/>
      <c r="K451" s="501" t="s">
        <v>33</v>
      </c>
      <c r="L451" s="579">
        <f>SUM(L445:L450)</f>
        <v>0</v>
      </c>
      <c r="M451" s="976"/>
      <c r="N451" s="498"/>
      <c r="O451" s="497"/>
    </row>
    <row r="452" spans="1:30" ht="15.75" customHeight="1" x14ac:dyDescent="0.2">
      <c r="A452" s="3805" t="s">
        <v>107</v>
      </c>
      <c r="B452" s="3742" t="s">
        <v>37</v>
      </c>
      <c r="C452" s="3745" t="s">
        <v>37</v>
      </c>
      <c r="D452" s="3748">
        <v>12</v>
      </c>
      <c r="E452" s="3791"/>
      <c r="F452" s="3921" t="s">
        <v>439</v>
      </c>
      <c r="G452" s="3783" t="s">
        <v>431</v>
      </c>
      <c r="H452" s="3763" t="s">
        <v>44</v>
      </c>
      <c r="I452" s="3794" t="s">
        <v>75</v>
      </c>
      <c r="J452" s="1149" t="s">
        <v>42</v>
      </c>
      <c r="K452" s="824" t="s">
        <v>124</v>
      </c>
      <c r="L452" s="450">
        <v>0</v>
      </c>
      <c r="M452" s="480" t="s">
        <v>226</v>
      </c>
      <c r="N452" s="1167" t="s">
        <v>50</v>
      </c>
      <c r="O452" s="1170">
        <v>1</v>
      </c>
    </row>
    <row r="453" spans="1:30" ht="15.75" customHeight="1" x14ac:dyDescent="0.2">
      <c r="A453" s="3806"/>
      <c r="B453" s="3743"/>
      <c r="C453" s="3746"/>
      <c r="D453" s="3749"/>
      <c r="E453" s="3792"/>
      <c r="F453" s="3922"/>
      <c r="G453" s="3784"/>
      <c r="H453" s="3764"/>
      <c r="I453" s="3795"/>
      <c r="J453" s="1145" t="s">
        <v>438</v>
      </c>
      <c r="K453" s="519" t="s">
        <v>217</v>
      </c>
      <c r="L453" s="444"/>
      <c r="M453" s="1138"/>
      <c r="N453" s="1137"/>
      <c r="O453" s="1165"/>
    </row>
    <row r="454" spans="1:30" ht="15" x14ac:dyDescent="0.2">
      <c r="A454" s="3806"/>
      <c r="B454" s="3743"/>
      <c r="C454" s="3746"/>
      <c r="D454" s="3749"/>
      <c r="E454" s="3792"/>
      <c r="F454" s="3922"/>
      <c r="G454" s="3784"/>
      <c r="H454" s="3764"/>
      <c r="I454" s="3795"/>
      <c r="J454" s="1145"/>
      <c r="K454" s="818" t="s">
        <v>141</v>
      </c>
      <c r="L454" s="441">
        <v>4.5999999999999996</v>
      </c>
      <c r="M454" s="467"/>
      <c r="N454" s="667"/>
      <c r="O454" s="1164"/>
      <c r="AA454" s="443"/>
    </row>
    <row r="455" spans="1:30" ht="15" x14ac:dyDescent="0.2">
      <c r="A455" s="3806"/>
      <c r="B455" s="3743"/>
      <c r="C455" s="3746"/>
      <c r="D455" s="3749"/>
      <c r="E455" s="3792"/>
      <c r="F455" s="3922"/>
      <c r="G455" s="3784"/>
      <c r="H455" s="3764"/>
      <c r="I455" s="3795"/>
      <c r="J455" s="1145"/>
      <c r="K455" s="818" t="s">
        <v>216</v>
      </c>
      <c r="L455" s="441"/>
      <c r="M455" s="467"/>
      <c r="N455" s="667"/>
      <c r="O455" s="1164"/>
    </row>
    <row r="456" spans="1:30" ht="15" x14ac:dyDescent="0.2">
      <c r="A456" s="3806"/>
      <c r="B456" s="3743"/>
      <c r="C456" s="3746"/>
      <c r="D456" s="3749"/>
      <c r="E456" s="3792"/>
      <c r="F456" s="3922"/>
      <c r="G456" s="3784"/>
      <c r="H456" s="3764"/>
      <c r="I456" s="3795"/>
      <c r="J456" s="1145"/>
      <c r="K456" s="818" t="s">
        <v>161</v>
      </c>
      <c r="L456" s="444">
        <v>13.8</v>
      </c>
      <c r="M456" s="1138"/>
      <c r="N456" s="1137"/>
      <c r="O456" s="1165"/>
      <c r="AA456" s="443"/>
    </row>
    <row r="457" spans="1:30" ht="15.75" thickBot="1" x14ac:dyDescent="0.25">
      <c r="A457" s="3806"/>
      <c r="B457" s="3743"/>
      <c r="C457" s="3746"/>
      <c r="D457" s="3749"/>
      <c r="E457" s="3792"/>
      <c r="F457" s="3922"/>
      <c r="G457" s="3784"/>
      <c r="H457" s="3764"/>
      <c r="I457" s="3795"/>
      <c r="J457" s="1145"/>
      <c r="K457" s="625" t="s">
        <v>215</v>
      </c>
      <c r="L457" s="803"/>
      <c r="M457" s="1136"/>
      <c r="N457" s="1135"/>
      <c r="O457" s="1163"/>
    </row>
    <row r="458" spans="1:30" ht="15.75" customHeight="1" thickBot="1" x14ac:dyDescent="0.25">
      <c r="A458" s="3807"/>
      <c r="B458" s="3744"/>
      <c r="C458" s="3747"/>
      <c r="D458" s="3750"/>
      <c r="E458" s="3793"/>
      <c r="F458" s="3923"/>
      <c r="G458" s="3785"/>
      <c r="H458" s="3765"/>
      <c r="I458" s="3796"/>
      <c r="J458" s="1144"/>
      <c r="K458" s="501" t="s">
        <v>33</v>
      </c>
      <c r="L458" s="500">
        <f>SUM(L452:L457)</f>
        <v>18.399999999999999</v>
      </c>
      <c r="M458" s="499"/>
      <c r="N458" s="1172"/>
      <c r="O458" s="1168"/>
    </row>
    <row r="459" spans="1:30" ht="15" x14ac:dyDescent="0.2">
      <c r="A459" s="3805" t="s">
        <v>107</v>
      </c>
      <c r="B459" s="3742" t="s">
        <v>37</v>
      </c>
      <c r="C459" s="3745" t="s">
        <v>37</v>
      </c>
      <c r="D459" s="3748">
        <v>13</v>
      </c>
      <c r="E459" s="3791"/>
      <c r="F459" s="3921" t="s">
        <v>437</v>
      </c>
      <c r="G459" s="3783" t="s">
        <v>431</v>
      </c>
      <c r="H459" s="3786" t="s">
        <v>44</v>
      </c>
      <c r="I459" s="3794" t="s">
        <v>252</v>
      </c>
      <c r="J459" s="1149" t="s">
        <v>42</v>
      </c>
      <c r="K459" s="824" t="s">
        <v>124</v>
      </c>
      <c r="L459" s="622"/>
      <c r="M459" s="480" t="s">
        <v>226</v>
      </c>
      <c r="N459" s="1167" t="s">
        <v>50</v>
      </c>
      <c r="O459" s="1170">
        <v>1</v>
      </c>
    </row>
    <row r="460" spans="1:30" ht="15" x14ac:dyDescent="0.2">
      <c r="A460" s="3806"/>
      <c r="B460" s="3743"/>
      <c r="C460" s="3746"/>
      <c r="D460" s="3749"/>
      <c r="E460" s="3792"/>
      <c r="F460" s="3922"/>
      <c r="G460" s="3784"/>
      <c r="H460" s="3787"/>
      <c r="I460" s="3795"/>
      <c r="J460" s="1145" t="s">
        <v>421</v>
      </c>
      <c r="K460" s="519" t="s">
        <v>217</v>
      </c>
      <c r="L460" s="617"/>
      <c r="M460" s="1138" t="s">
        <v>434</v>
      </c>
      <c r="N460" s="1137" t="s">
        <v>50</v>
      </c>
      <c r="O460" s="761">
        <v>1</v>
      </c>
    </row>
    <row r="461" spans="1:30" ht="15" x14ac:dyDescent="0.2">
      <c r="A461" s="3806"/>
      <c r="B461" s="3743"/>
      <c r="C461" s="3746"/>
      <c r="D461" s="3749"/>
      <c r="E461" s="3792"/>
      <c r="F461" s="3922"/>
      <c r="G461" s="3784"/>
      <c r="H461" s="3787"/>
      <c r="I461" s="3795"/>
      <c r="J461" s="1145"/>
      <c r="K461" s="818" t="s">
        <v>141</v>
      </c>
      <c r="L461" s="542">
        <v>5.5</v>
      </c>
      <c r="M461" s="467"/>
      <c r="N461" s="667"/>
      <c r="O461" s="1164"/>
      <c r="AA461" s="443"/>
      <c r="AB461" s="443"/>
    </row>
    <row r="462" spans="1:30" ht="15" x14ac:dyDescent="0.2">
      <c r="A462" s="3806"/>
      <c r="B462" s="3743"/>
      <c r="C462" s="3746"/>
      <c r="D462" s="3749"/>
      <c r="E462" s="3792"/>
      <c r="F462" s="3922"/>
      <c r="G462" s="3784"/>
      <c r="H462" s="3787"/>
      <c r="I462" s="3795"/>
      <c r="J462" s="1145"/>
      <c r="K462" s="818" t="s">
        <v>216</v>
      </c>
      <c r="L462" s="441"/>
      <c r="M462" s="467"/>
      <c r="N462" s="667"/>
      <c r="O462" s="1164"/>
      <c r="AA462" s="443"/>
      <c r="AB462" s="443"/>
    </row>
    <row r="463" spans="1:30" ht="15" x14ac:dyDescent="0.2">
      <c r="A463" s="3806"/>
      <c r="B463" s="3743"/>
      <c r="C463" s="3746"/>
      <c r="D463" s="3749"/>
      <c r="E463" s="3792"/>
      <c r="F463" s="3922"/>
      <c r="G463" s="3784"/>
      <c r="H463" s="3787"/>
      <c r="I463" s="3795"/>
      <c r="J463" s="1145"/>
      <c r="K463" s="818" t="s">
        <v>161</v>
      </c>
      <c r="L463" s="441">
        <v>9.9</v>
      </c>
      <c r="M463" s="467"/>
      <c r="N463" s="667"/>
      <c r="O463" s="1164"/>
      <c r="AA463" s="443"/>
      <c r="AB463" s="443"/>
      <c r="AC463" s="489"/>
      <c r="AD463" s="489"/>
    </row>
    <row r="464" spans="1:30" ht="13.5" customHeight="1" thickBot="1" x14ac:dyDescent="0.25">
      <c r="A464" s="3806"/>
      <c r="B464" s="3743"/>
      <c r="C464" s="3746"/>
      <c r="D464" s="3749"/>
      <c r="E464" s="3792"/>
      <c r="F464" s="3922"/>
      <c r="G464" s="3784"/>
      <c r="H464" s="3787"/>
      <c r="I464" s="3795"/>
      <c r="J464" s="1145"/>
      <c r="K464" s="625" t="s">
        <v>215</v>
      </c>
      <c r="L464" s="784"/>
      <c r="M464" s="1136"/>
      <c r="N464" s="1135"/>
      <c r="O464" s="1163"/>
    </row>
    <row r="465" spans="1:29" ht="16.5" customHeight="1" thickBot="1" x14ac:dyDescent="0.25">
      <c r="A465" s="3807"/>
      <c r="B465" s="3744"/>
      <c r="C465" s="3747"/>
      <c r="D465" s="3750"/>
      <c r="E465" s="3793"/>
      <c r="F465" s="3923"/>
      <c r="G465" s="3785"/>
      <c r="H465" s="424"/>
      <c r="I465" s="3796"/>
      <c r="J465" s="1144"/>
      <c r="K465" s="501" t="s">
        <v>33</v>
      </c>
      <c r="L465" s="500">
        <f>SUM(L459:L464)</f>
        <v>15.4</v>
      </c>
      <c r="M465" s="499"/>
      <c r="N465" s="1172"/>
      <c r="O465" s="1168"/>
    </row>
    <row r="466" spans="1:29" ht="15" customHeight="1" x14ac:dyDescent="0.2">
      <c r="A466" s="3805" t="s">
        <v>107</v>
      </c>
      <c r="B466" s="3742" t="s">
        <v>37</v>
      </c>
      <c r="C466" s="3745" t="s">
        <v>37</v>
      </c>
      <c r="D466" s="3748">
        <v>14</v>
      </c>
      <c r="E466" s="3791"/>
      <c r="F466" s="3921" t="s">
        <v>436</v>
      </c>
      <c r="G466" s="3783" t="s">
        <v>431</v>
      </c>
      <c r="H466" s="3786" t="s">
        <v>44</v>
      </c>
      <c r="I466" s="3794" t="s">
        <v>349</v>
      </c>
      <c r="J466" s="3876" t="s">
        <v>435</v>
      </c>
      <c r="K466" s="824" t="s">
        <v>124</v>
      </c>
      <c r="L466" s="622"/>
      <c r="M466" s="480" t="s">
        <v>226</v>
      </c>
      <c r="N466" s="1167" t="s">
        <v>50</v>
      </c>
      <c r="O466" s="1170">
        <v>1</v>
      </c>
    </row>
    <row r="467" spans="1:29" ht="15" customHeight="1" x14ac:dyDescent="0.2">
      <c r="A467" s="3806"/>
      <c r="B467" s="3743"/>
      <c r="C467" s="3746"/>
      <c r="D467" s="3749"/>
      <c r="E467" s="3792"/>
      <c r="F467" s="3922"/>
      <c r="G467" s="3784"/>
      <c r="H467" s="3787"/>
      <c r="I467" s="3795"/>
      <c r="J467" s="3877"/>
      <c r="K467" s="519" t="s">
        <v>217</v>
      </c>
      <c r="L467" s="617"/>
      <c r="M467" s="1138" t="s">
        <v>434</v>
      </c>
      <c r="N467" s="1137" t="s">
        <v>433</v>
      </c>
      <c r="O467" s="761">
        <v>2</v>
      </c>
    </row>
    <row r="468" spans="1:29" ht="15" x14ac:dyDescent="0.2">
      <c r="A468" s="3806"/>
      <c r="B468" s="3743"/>
      <c r="C468" s="3746"/>
      <c r="D468" s="3749"/>
      <c r="E468" s="3792"/>
      <c r="F468" s="3922"/>
      <c r="G468" s="3784"/>
      <c r="H468" s="3787"/>
      <c r="I468" s="3795"/>
      <c r="J468" s="3877"/>
      <c r="K468" s="818" t="s">
        <v>141</v>
      </c>
      <c r="L468" s="441">
        <v>6</v>
      </c>
      <c r="M468" s="467"/>
      <c r="N468" s="667"/>
      <c r="O468" s="1164"/>
      <c r="AA468" s="443"/>
    </row>
    <row r="469" spans="1:29" ht="15" x14ac:dyDescent="0.2">
      <c r="A469" s="3806"/>
      <c r="B469" s="3743"/>
      <c r="C469" s="3746"/>
      <c r="D469" s="3749"/>
      <c r="E469" s="3792"/>
      <c r="F469" s="3922"/>
      <c r="G469" s="3784"/>
      <c r="H469" s="3787"/>
      <c r="I469" s="3795"/>
      <c r="J469" s="3877"/>
      <c r="K469" s="818" t="s">
        <v>216</v>
      </c>
      <c r="L469" s="593"/>
      <c r="M469" s="467"/>
      <c r="N469" s="667"/>
      <c r="O469" s="1164"/>
    </row>
    <row r="470" spans="1:29" ht="15" x14ac:dyDescent="0.2">
      <c r="A470" s="3806"/>
      <c r="B470" s="3743"/>
      <c r="C470" s="3746"/>
      <c r="D470" s="3749"/>
      <c r="E470" s="3792"/>
      <c r="F470" s="3922"/>
      <c r="G470" s="3784"/>
      <c r="H470" s="3787"/>
      <c r="I470" s="3795"/>
      <c r="J470" s="3877"/>
      <c r="K470" s="818" t="s">
        <v>161</v>
      </c>
      <c r="L470" s="593"/>
      <c r="M470" s="467"/>
      <c r="N470" s="667"/>
      <c r="O470" s="1164"/>
    </row>
    <row r="471" spans="1:29" ht="15.75" thickBot="1" x14ac:dyDescent="0.25">
      <c r="A471" s="3806"/>
      <c r="B471" s="3743"/>
      <c r="C471" s="3746"/>
      <c r="D471" s="3749"/>
      <c r="E471" s="3792"/>
      <c r="F471" s="3922"/>
      <c r="G471" s="3784"/>
      <c r="H471" s="3787"/>
      <c r="I471" s="3795"/>
      <c r="J471" s="3877"/>
      <c r="K471" s="625" t="s">
        <v>215</v>
      </c>
      <c r="L471" s="784"/>
      <c r="M471" s="1136"/>
      <c r="N471" s="1135"/>
      <c r="O471" s="1163"/>
    </row>
    <row r="472" spans="1:29" ht="22.15" customHeight="1" thickBot="1" x14ac:dyDescent="0.25">
      <c r="A472" s="3807"/>
      <c r="B472" s="3744"/>
      <c r="C472" s="3747"/>
      <c r="D472" s="3750"/>
      <c r="E472" s="3793"/>
      <c r="F472" s="3923"/>
      <c r="G472" s="3785"/>
      <c r="H472" s="3826"/>
      <c r="I472" s="3796"/>
      <c r="J472" s="3878"/>
      <c r="K472" s="501" t="s">
        <v>33</v>
      </c>
      <c r="L472" s="500">
        <f>SUM(L466:L471)</f>
        <v>6</v>
      </c>
      <c r="M472" s="744"/>
      <c r="N472" s="1132"/>
      <c r="O472" s="1168"/>
    </row>
    <row r="473" spans="1:29" ht="15" x14ac:dyDescent="0.2">
      <c r="A473" s="3805" t="s">
        <v>107</v>
      </c>
      <c r="B473" s="3742" t="s">
        <v>37</v>
      </c>
      <c r="C473" s="3745" t="s">
        <v>37</v>
      </c>
      <c r="D473" s="3748">
        <v>15</v>
      </c>
      <c r="E473" s="3791"/>
      <c r="F473" s="3766" t="s">
        <v>432</v>
      </c>
      <c r="G473" s="3783" t="s">
        <v>431</v>
      </c>
      <c r="H473" s="3786" t="s">
        <v>44</v>
      </c>
      <c r="I473" s="3794" t="s">
        <v>295</v>
      </c>
      <c r="J473" s="3847" t="s">
        <v>430</v>
      </c>
      <c r="K473" s="824" t="s">
        <v>124</v>
      </c>
      <c r="L473" s="450"/>
      <c r="M473" s="480" t="s">
        <v>226</v>
      </c>
      <c r="N473" s="1167" t="s">
        <v>50</v>
      </c>
      <c r="O473" s="1166"/>
      <c r="AA473" s="489"/>
      <c r="AB473" s="489"/>
      <c r="AC473" s="489"/>
    </row>
    <row r="474" spans="1:29" ht="15" x14ac:dyDescent="0.2">
      <c r="A474" s="3806"/>
      <c r="B474" s="3743"/>
      <c r="C474" s="3746"/>
      <c r="D474" s="3749"/>
      <c r="E474" s="3792"/>
      <c r="F474" s="3767"/>
      <c r="G474" s="3784"/>
      <c r="H474" s="3787"/>
      <c r="I474" s="3795"/>
      <c r="J474" s="3848"/>
      <c r="K474" s="519" t="s">
        <v>217</v>
      </c>
      <c r="L474" s="444">
        <v>0</v>
      </c>
      <c r="M474" s="1138"/>
      <c r="N474" s="1137"/>
      <c r="O474" s="1165"/>
      <c r="AA474" s="489"/>
      <c r="AB474" s="489"/>
      <c r="AC474" s="489"/>
    </row>
    <row r="475" spans="1:29" ht="15" x14ac:dyDescent="0.2">
      <c r="A475" s="3806"/>
      <c r="B475" s="3743"/>
      <c r="C475" s="3746"/>
      <c r="D475" s="3749"/>
      <c r="E475" s="3792"/>
      <c r="F475" s="3767"/>
      <c r="G475" s="3784"/>
      <c r="H475" s="3787"/>
      <c r="I475" s="3795"/>
      <c r="J475" s="3848"/>
      <c r="K475" s="818" t="s">
        <v>141</v>
      </c>
      <c r="L475" s="444">
        <v>12.6</v>
      </c>
      <c r="M475" s="1138"/>
      <c r="N475" s="1137"/>
      <c r="O475" s="1165"/>
      <c r="AA475" s="443"/>
      <c r="AB475" s="443"/>
      <c r="AC475" s="489"/>
    </row>
    <row r="476" spans="1:29" ht="15" x14ac:dyDescent="0.2">
      <c r="A476" s="3806"/>
      <c r="B476" s="3743"/>
      <c r="C476" s="3746"/>
      <c r="D476" s="3749"/>
      <c r="E476" s="3792"/>
      <c r="F476" s="3767"/>
      <c r="G476" s="3784"/>
      <c r="H476" s="3787"/>
      <c r="I476" s="3795"/>
      <c r="J476" s="3848"/>
      <c r="K476" s="818" t="s">
        <v>216</v>
      </c>
      <c r="L476" s="441"/>
      <c r="M476" s="467"/>
      <c r="N476" s="667"/>
      <c r="O476" s="1164"/>
      <c r="AA476" s="443"/>
      <c r="AB476" s="443"/>
    </row>
    <row r="477" spans="1:29" ht="15" x14ac:dyDescent="0.2">
      <c r="A477" s="3806"/>
      <c r="B477" s="3743"/>
      <c r="C477" s="3746"/>
      <c r="D477" s="3749"/>
      <c r="E477" s="3792"/>
      <c r="F477" s="3767"/>
      <c r="G477" s="3784"/>
      <c r="H477" s="3787"/>
      <c r="I477" s="3795"/>
      <c r="J477" s="3848"/>
      <c r="K477" s="818" t="s">
        <v>161</v>
      </c>
      <c r="L477" s="441">
        <v>37.9</v>
      </c>
      <c r="M477" s="467"/>
      <c r="N477" s="667"/>
      <c r="O477" s="1164"/>
      <c r="AA477" s="443"/>
      <c r="AB477" s="443"/>
    </row>
    <row r="478" spans="1:29" ht="15.75" thickBot="1" x14ac:dyDescent="0.25">
      <c r="A478" s="3806"/>
      <c r="B478" s="3743"/>
      <c r="C478" s="3746"/>
      <c r="D478" s="3749"/>
      <c r="E478" s="3792"/>
      <c r="F478" s="3767"/>
      <c r="G478" s="3784"/>
      <c r="H478" s="3787"/>
      <c r="I478" s="3795"/>
      <c r="J478" s="3848"/>
      <c r="K478" s="625" t="s">
        <v>215</v>
      </c>
      <c r="L478" s="803"/>
      <c r="M478" s="1136"/>
      <c r="N478" s="1135"/>
      <c r="O478" s="1163"/>
    </row>
    <row r="479" spans="1:29" ht="15.75" customHeight="1" thickBot="1" x14ac:dyDescent="0.25">
      <c r="A479" s="3807"/>
      <c r="B479" s="3744"/>
      <c r="C479" s="3747"/>
      <c r="D479" s="3750"/>
      <c r="E479" s="3793"/>
      <c r="F479" s="3768"/>
      <c r="G479" s="3785"/>
      <c r="H479" s="3826"/>
      <c r="I479" s="3796"/>
      <c r="J479" s="3879"/>
      <c r="K479" s="501" t="s">
        <v>33</v>
      </c>
      <c r="L479" s="798">
        <f>SUM(L473:L478)</f>
        <v>50.5</v>
      </c>
      <c r="M479" s="1162"/>
      <c r="N479" s="1161"/>
      <c r="O479" s="1160"/>
    </row>
    <row r="480" spans="1:29" ht="15" thickBot="1" x14ac:dyDescent="0.25">
      <c r="A480" s="428" t="s">
        <v>107</v>
      </c>
      <c r="B480" s="417" t="s">
        <v>37</v>
      </c>
      <c r="C480" s="3902" t="s">
        <v>38</v>
      </c>
      <c r="D480" s="3889"/>
      <c r="E480" s="3889"/>
      <c r="F480" s="3889"/>
      <c r="G480" s="3889"/>
      <c r="H480" s="3889"/>
      <c r="I480" s="3890"/>
      <c r="J480" s="416"/>
      <c r="K480" s="573" t="s">
        <v>33</v>
      </c>
      <c r="L480" s="1159">
        <f>L379*1</f>
        <v>107.8</v>
      </c>
      <c r="M480" s="739"/>
      <c r="N480" s="740"/>
      <c r="O480" s="900"/>
    </row>
    <row r="481" spans="1:27" ht="15" thickBot="1" x14ac:dyDescent="0.25">
      <c r="A481" s="737" t="s">
        <v>107</v>
      </c>
      <c r="B481" s="737"/>
      <c r="C481" s="3891" t="s">
        <v>36</v>
      </c>
      <c r="D481" s="3891"/>
      <c r="E481" s="3891"/>
      <c r="F481" s="3891"/>
      <c r="G481" s="3891"/>
      <c r="H481" s="3891"/>
      <c r="I481" s="3892"/>
      <c r="J481" s="568"/>
      <c r="K481" s="567" t="s">
        <v>33</v>
      </c>
      <c r="L481" s="736">
        <f>L480*1</f>
        <v>107.8</v>
      </c>
      <c r="M481" s="735"/>
      <c r="N481" s="735"/>
      <c r="O481" s="949"/>
    </row>
    <row r="482" spans="1:27" ht="15.75" thickBot="1" x14ac:dyDescent="0.25">
      <c r="A482" s="732" t="s">
        <v>102</v>
      </c>
      <c r="B482" s="731"/>
      <c r="C482" s="729" t="s">
        <v>429</v>
      </c>
      <c r="D482" s="729"/>
      <c r="E482" s="729"/>
      <c r="F482" s="730"/>
      <c r="G482" s="730"/>
      <c r="H482" s="729"/>
      <c r="I482" s="729"/>
      <c r="J482" s="729"/>
      <c r="K482" s="729"/>
      <c r="L482" s="729"/>
      <c r="M482" s="728"/>
      <c r="N482" s="728"/>
      <c r="O482" s="727"/>
    </row>
    <row r="483" spans="1:27" ht="35.25" customHeight="1" thickBot="1" x14ac:dyDescent="0.25">
      <c r="A483" s="726"/>
      <c r="B483" s="725"/>
      <c r="C483" s="723"/>
      <c r="D483" s="723"/>
      <c r="E483" s="715"/>
      <c r="F483" s="724"/>
      <c r="G483" s="724"/>
      <c r="H483" s="723"/>
      <c r="I483" s="723"/>
      <c r="J483" s="723"/>
      <c r="K483" s="723"/>
      <c r="L483" s="722"/>
      <c r="M483" s="721" t="s">
        <v>428</v>
      </c>
      <c r="N483" s="711"/>
      <c r="O483" s="710"/>
      <c r="Y483" s="375"/>
    </row>
    <row r="484" spans="1:27" ht="15" thickBot="1" x14ac:dyDescent="0.25">
      <c r="A484" s="881" t="s">
        <v>102</v>
      </c>
      <c r="B484" s="1020" t="s">
        <v>37</v>
      </c>
      <c r="C484" s="1158" t="s">
        <v>427</v>
      </c>
      <c r="D484" s="1156"/>
      <c r="E484" s="1157"/>
      <c r="F484" s="1156"/>
      <c r="G484" s="1156"/>
      <c r="H484" s="1156"/>
      <c r="I484" s="1156"/>
      <c r="J484" s="1156"/>
      <c r="K484" s="1156"/>
      <c r="L484" s="1157"/>
      <c r="M484" s="1156"/>
      <c r="N484" s="1156"/>
      <c r="O484" s="1155"/>
    </row>
    <row r="485" spans="1:27" ht="48" customHeight="1" thickBot="1" x14ac:dyDescent="0.25">
      <c r="A485" s="717"/>
      <c r="B485" s="417"/>
      <c r="C485" s="716"/>
      <c r="D485" s="714"/>
      <c r="E485" s="714"/>
      <c r="F485" s="714"/>
      <c r="G485" s="714"/>
      <c r="H485" s="714"/>
      <c r="I485" s="714"/>
      <c r="J485" s="715"/>
      <c r="K485" s="714"/>
      <c r="L485" s="713"/>
      <c r="M485" s="712" t="s">
        <v>426</v>
      </c>
      <c r="N485" s="711" t="s">
        <v>425</v>
      </c>
      <c r="O485" s="710"/>
    </row>
    <row r="486" spans="1:27" ht="15.75" thickBot="1" x14ac:dyDescent="0.25">
      <c r="A486" s="555" t="s">
        <v>102</v>
      </c>
      <c r="B486" s="3751" t="s">
        <v>37</v>
      </c>
      <c r="C486" s="455" t="s">
        <v>37</v>
      </c>
      <c r="D486" s="1154"/>
      <c r="E486" s="1154"/>
      <c r="F486" s="3909" t="s">
        <v>424</v>
      </c>
      <c r="G486" s="3760" t="s">
        <v>407</v>
      </c>
      <c r="H486" s="3786" t="s">
        <v>44</v>
      </c>
      <c r="I486" s="3794" t="s">
        <v>43</v>
      </c>
      <c r="J486" s="863" t="s">
        <v>42</v>
      </c>
      <c r="K486" s="481" t="s">
        <v>124</v>
      </c>
      <c r="L486" s="468">
        <f t="shared" ref="L486:L491" si="1">L493+L500+L507+L514+L521+L528+L535+L542</f>
        <v>0</v>
      </c>
      <c r="M486" s="478" t="s">
        <v>223</v>
      </c>
      <c r="N486" s="477" t="s">
        <v>50</v>
      </c>
      <c r="O486" s="697"/>
      <c r="AA486" s="489"/>
    </row>
    <row r="487" spans="1:27" ht="15.75" thickBot="1" x14ac:dyDescent="0.25">
      <c r="A487" s="538"/>
      <c r="B487" s="3752"/>
      <c r="C487" s="438"/>
      <c r="D487" s="1151"/>
      <c r="E487" s="1151"/>
      <c r="F487" s="3910"/>
      <c r="G487" s="3761"/>
      <c r="H487" s="3787"/>
      <c r="I487" s="3795"/>
      <c r="J487" s="845"/>
      <c r="K487" s="479" t="s">
        <v>217</v>
      </c>
      <c r="L487" s="468">
        <f t="shared" si="1"/>
        <v>0</v>
      </c>
      <c r="M487" s="659"/>
      <c r="N487" s="658"/>
      <c r="O487" s="683"/>
      <c r="AA487" s="489"/>
    </row>
    <row r="488" spans="1:27" ht="15.75" thickBot="1" x14ac:dyDescent="0.25">
      <c r="A488" s="538"/>
      <c r="B488" s="3752"/>
      <c r="C488" s="438"/>
      <c r="D488" s="1151"/>
      <c r="E488" s="1151"/>
      <c r="F488" s="3774"/>
      <c r="G488" s="3761"/>
      <c r="H488" s="3787"/>
      <c r="I488" s="3795"/>
      <c r="J488" s="470"/>
      <c r="K488" s="474" t="s">
        <v>141</v>
      </c>
      <c r="L488" s="559">
        <f t="shared" si="1"/>
        <v>1266.5</v>
      </c>
      <c r="M488" s="659"/>
      <c r="N488" s="684"/>
      <c r="O488" s="683"/>
    </row>
    <row r="489" spans="1:27" ht="20.25" customHeight="1" thickBot="1" x14ac:dyDescent="0.25">
      <c r="A489" s="538"/>
      <c r="B489" s="3752"/>
      <c r="C489" s="438"/>
      <c r="D489" s="1151"/>
      <c r="E489" s="1151"/>
      <c r="F489" s="3774"/>
      <c r="G489" s="3761"/>
      <c r="H489" s="3787"/>
      <c r="I489" s="3795"/>
      <c r="J489" s="470"/>
      <c r="K489" s="474" t="s">
        <v>216</v>
      </c>
      <c r="L489" s="468">
        <f t="shared" si="1"/>
        <v>0</v>
      </c>
      <c r="M489" s="3971" t="s">
        <v>420</v>
      </c>
      <c r="N489" s="1153" t="s">
        <v>50</v>
      </c>
      <c r="O489" s="685">
        <v>10</v>
      </c>
    </row>
    <row r="490" spans="1:27" ht="15.75" thickBot="1" x14ac:dyDescent="0.25">
      <c r="A490" s="538"/>
      <c r="B490" s="3752"/>
      <c r="C490" s="438"/>
      <c r="D490" s="1151"/>
      <c r="E490" s="1151"/>
      <c r="F490" s="3774"/>
      <c r="G490" s="3761"/>
      <c r="H490" s="3787"/>
      <c r="I490" s="3795"/>
      <c r="J490" s="470"/>
      <c r="K490" s="474" t="s">
        <v>161</v>
      </c>
      <c r="L490" s="468">
        <f t="shared" si="1"/>
        <v>612.5</v>
      </c>
      <c r="M490" s="3972"/>
      <c r="N490" s="684"/>
      <c r="O490" s="637"/>
    </row>
    <row r="491" spans="1:27" ht="15.75" thickBot="1" x14ac:dyDescent="0.25">
      <c r="A491" s="538"/>
      <c r="B491" s="3752"/>
      <c r="C491" s="438"/>
      <c r="D491" s="1151"/>
      <c r="E491" s="1151"/>
      <c r="F491" s="3774"/>
      <c r="G491" s="3761"/>
      <c r="H491" s="3787"/>
      <c r="I491" s="3795"/>
      <c r="J491" s="470"/>
      <c r="K491" s="944" t="s">
        <v>140</v>
      </c>
      <c r="L491" s="468">
        <f t="shared" si="1"/>
        <v>0</v>
      </c>
      <c r="M491" s="680"/>
      <c r="N491" s="679"/>
      <c r="O491" s="678"/>
    </row>
    <row r="492" spans="1:27" ht="18" customHeight="1" thickBot="1" x14ac:dyDescent="0.25">
      <c r="A492" s="428"/>
      <c r="B492" s="3753"/>
      <c r="C492" s="868"/>
      <c r="D492" s="465"/>
      <c r="E492" s="465"/>
      <c r="F492" s="3778"/>
      <c r="G492" s="3762"/>
      <c r="H492" s="3826"/>
      <c r="I492" s="3796"/>
      <c r="J492" s="676"/>
      <c r="K492" s="501" t="s">
        <v>33</v>
      </c>
      <c r="L492" s="874">
        <f>SUM(L486:L491)</f>
        <v>1879</v>
      </c>
      <c r="M492" s="626"/>
      <c r="N492" s="577"/>
      <c r="O492" s="627"/>
    </row>
    <row r="493" spans="1:27" ht="28.5" x14ac:dyDescent="0.2">
      <c r="A493" s="555" t="s">
        <v>102</v>
      </c>
      <c r="B493" s="3751" t="s">
        <v>37</v>
      </c>
      <c r="C493" s="455" t="s">
        <v>37</v>
      </c>
      <c r="D493" s="596" t="s">
        <v>37</v>
      </c>
      <c r="E493" s="599" t="s">
        <v>222</v>
      </c>
      <c r="F493" s="3867" t="s">
        <v>423</v>
      </c>
      <c r="G493" s="3760" t="s">
        <v>407</v>
      </c>
      <c r="H493" s="3763" t="s">
        <v>44</v>
      </c>
      <c r="I493" s="3794" t="s">
        <v>252</v>
      </c>
      <c r="J493" s="648" t="s">
        <v>42</v>
      </c>
      <c r="K493" s="597" t="s">
        <v>124</v>
      </c>
      <c r="L493" s="647">
        <v>0</v>
      </c>
      <c r="M493" s="478" t="s">
        <v>289</v>
      </c>
      <c r="N493" s="477"/>
      <c r="O493" s="697"/>
      <c r="AA493" s="443"/>
    </row>
    <row r="494" spans="1:27" ht="15" x14ac:dyDescent="0.2">
      <c r="A494" s="538"/>
      <c r="B494" s="3752"/>
      <c r="C494" s="438"/>
      <c r="D494" s="596"/>
      <c r="E494" s="666"/>
      <c r="F494" s="3867"/>
      <c r="G494" s="3761"/>
      <c r="H494" s="3764"/>
      <c r="I494" s="3795"/>
      <c r="J494" s="645" t="s">
        <v>260</v>
      </c>
      <c r="K494" s="519" t="s">
        <v>217</v>
      </c>
      <c r="L494" s="644"/>
      <c r="M494" s="643"/>
      <c r="N494" s="658"/>
      <c r="O494" s="683"/>
      <c r="AA494" s="489"/>
    </row>
    <row r="495" spans="1:27" ht="15" x14ac:dyDescent="0.25">
      <c r="A495" s="538"/>
      <c r="B495" s="3752"/>
      <c r="C495" s="438"/>
      <c r="D495" s="596"/>
      <c r="E495" s="666"/>
      <c r="F495" s="3867"/>
      <c r="G495" s="3761"/>
      <c r="H495" s="3764"/>
      <c r="I495" s="3795"/>
      <c r="J495" s="645"/>
      <c r="K495" s="595" t="s">
        <v>141</v>
      </c>
      <c r="L495" s="444">
        <v>0</v>
      </c>
      <c r="M495" s="851"/>
      <c r="N495" s="850"/>
      <c r="O495" s="683"/>
      <c r="Q495" s="694"/>
      <c r="Y495" s="489"/>
    </row>
    <row r="496" spans="1:27" ht="15" x14ac:dyDescent="0.2">
      <c r="A496" s="538"/>
      <c r="B496" s="3752"/>
      <c r="C496" s="438"/>
      <c r="D496" s="596"/>
      <c r="E496" s="666"/>
      <c r="F496" s="3867"/>
      <c r="G496" s="3761"/>
      <c r="H496" s="3764"/>
      <c r="I496" s="3795"/>
      <c r="J496" s="470"/>
      <c r="K496" s="595" t="s">
        <v>216</v>
      </c>
      <c r="L496" s="644"/>
      <c r="M496" s="659"/>
      <c r="N496" s="684"/>
      <c r="O496" s="683"/>
    </row>
    <row r="497" spans="1:29" ht="15" x14ac:dyDescent="0.2">
      <c r="A497" s="538"/>
      <c r="B497" s="3752"/>
      <c r="C497" s="438"/>
      <c r="D497" s="596"/>
      <c r="E497" s="666"/>
      <c r="F497" s="3867"/>
      <c r="G497" s="3761"/>
      <c r="H497" s="3764"/>
      <c r="I497" s="3795"/>
      <c r="J497" s="470"/>
      <c r="K497" s="594" t="s">
        <v>161</v>
      </c>
      <c r="L497" s="444">
        <v>0</v>
      </c>
      <c r="M497" s="659"/>
      <c r="N497" s="684"/>
      <c r="O497" s="637"/>
      <c r="Q497" s="694"/>
      <c r="AB497" s="489"/>
    </row>
    <row r="498" spans="1:29" ht="15.75" thickBot="1" x14ac:dyDescent="0.25">
      <c r="A498" s="538"/>
      <c r="B498" s="3752"/>
      <c r="C498" s="438"/>
      <c r="D498" s="596"/>
      <c r="E498" s="666"/>
      <c r="F498" s="3867"/>
      <c r="G498" s="3761"/>
      <c r="H498" s="3764"/>
      <c r="I498" s="3795"/>
      <c r="J498" s="470"/>
      <c r="K498" s="587" t="s">
        <v>140</v>
      </c>
      <c r="L498" s="681"/>
      <c r="M498" s="680"/>
      <c r="N498" s="679"/>
      <c r="O498" s="678"/>
      <c r="AC498" s="443"/>
    </row>
    <row r="499" spans="1:29" ht="15.75" thickBot="1" x14ac:dyDescent="0.25">
      <c r="A499" s="428"/>
      <c r="B499" s="3753"/>
      <c r="C499" s="868"/>
      <c r="D499" s="628"/>
      <c r="E499" s="1150"/>
      <c r="F499" s="3868"/>
      <c r="G499" s="3762"/>
      <c r="H499" s="3765"/>
      <c r="I499" s="3796"/>
      <c r="J499" s="676"/>
      <c r="K499" s="501" t="s">
        <v>33</v>
      </c>
      <c r="L499" s="579">
        <f>SUM(L493:L498)</f>
        <v>0</v>
      </c>
      <c r="M499" s="626"/>
      <c r="N499" s="577"/>
      <c r="O499" s="627"/>
    </row>
    <row r="500" spans="1:29" ht="15" customHeight="1" x14ac:dyDescent="0.2">
      <c r="A500" s="555" t="s">
        <v>102</v>
      </c>
      <c r="B500" s="3751" t="s">
        <v>37</v>
      </c>
      <c r="C500" s="455" t="s">
        <v>37</v>
      </c>
      <c r="D500" s="596" t="s">
        <v>39</v>
      </c>
      <c r="E500" s="3791"/>
      <c r="F500" s="3921" t="s">
        <v>422</v>
      </c>
      <c r="G500" s="3783" t="s">
        <v>407</v>
      </c>
      <c r="H500" s="3763" t="s">
        <v>44</v>
      </c>
      <c r="I500" s="3794" t="s">
        <v>252</v>
      </c>
      <c r="J500" s="1149" t="s">
        <v>42</v>
      </c>
      <c r="K500" s="597" t="s">
        <v>124</v>
      </c>
      <c r="L500" s="450">
        <v>0</v>
      </c>
      <c r="M500" s="478" t="s">
        <v>226</v>
      </c>
      <c r="N500" s="548" t="s">
        <v>50</v>
      </c>
      <c r="O500" s="765"/>
    </row>
    <row r="501" spans="1:29" ht="15" customHeight="1" x14ac:dyDescent="0.2">
      <c r="A501" s="538"/>
      <c r="B501" s="3752"/>
      <c r="C501" s="438"/>
      <c r="D501" s="596"/>
      <c r="E501" s="3792"/>
      <c r="F501" s="3922"/>
      <c r="G501" s="3784"/>
      <c r="H501" s="3764"/>
      <c r="I501" s="3795"/>
      <c r="J501" s="1145" t="s">
        <v>421</v>
      </c>
      <c r="K501" s="519" t="s">
        <v>217</v>
      </c>
      <c r="L501" s="444"/>
      <c r="M501" s="659"/>
      <c r="N501" s="544"/>
      <c r="O501" s="1148"/>
    </row>
    <row r="502" spans="1:29" ht="30" x14ac:dyDescent="0.2">
      <c r="A502" s="538"/>
      <c r="B502" s="3752"/>
      <c r="C502" s="438"/>
      <c r="D502" s="596"/>
      <c r="E502" s="3792"/>
      <c r="F502" s="3922"/>
      <c r="G502" s="3784"/>
      <c r="H502" s="3764"/>
      <c r="I502" s="3795"/>
      <c r="J502" s="1145"/>
      <c r="K502" s="595" t="s">
        <v>141</v>
      </c>
      <c r="L502" s="640">
        <v>92.5</v>
      </c>
      <c r="M502" s="1147" t="s">
        <v>420</v>
      </c>
      <c r="N502" s="957" t="s">
        <v>419</v>
      </c>
      <c r="O502" s="1146">
        <v>10</v>
      </c>
      <c r="AA502" s="443"/>
      <c r="AB502" s="443"/>
    </row>
    <row r="503" spans="1:29" ht="15" x14ac:dyDescent="0.2">
      <c r="A503" s="538"/>
      <c r="B503" s="3752"/>
      <c r="C503" s="438"/>
      <c r="D503" s="596"/>
      <c r="E503" s="3792"/>
      <c r="F503" s="3922"/>
      <c r="G503" s="3784"/>
      <c r="H503" s="3764"/>
      <c r="I503" s="3795"/>
      <c r="J503" s="1145"/>
      <c r="K503" s="595" t="s">
        <v>216</v>
      </c>
      <c r="L503" s="444">
        <v>0</v>
      </c>
      <c r="M503" s="616"/>
      <c r="N503" s="993"/>
      <c r="O503" s="614"/>
      <c r="AA503" s="443"/>
      <c r="AB503" s="443"/>
    </row>
    <row r="504" spans="1:29" ht="15" x14ac:dyDescent="0.2">
      <c r="A504" s="538"/>
      <c r="B504" s="3752"/>
      <c r="C504" s="438"/>
      <c r="D504" s="596"/>
      <c r="E504" s="3792"/>
      <c r="F504" s="3922"/>
      <c r="G504" s="3784"/>
      <c r="H504" s="3764"/>
      <c r="I504" s="3795"/>
      <c r="J504" s="1145"/>
      <c r="K504" s="595" t="s">
        <v>161</v>
      </c>
      <c r="L504" s="444">
        <v>30</v>
      </c>
      <c r="M504" s="616"/>
      <c r="N504" s="993"/>
      <c r="O504" s="614"/>
      <c r="AA504" s="443"/>
      <c r="AB504" s="443"/>
    </row>
    <row r="505" spans="1:29" ht="15.75" thickBot="1" x14ac:dyDescent="0.25">
      <c r="A505" s="538"/>
      <c r="B505" s="3752"/>
      <c r="C505" s="438"/>
      <c r="D505" s="596"/>
      <c r="E505" s="3792"/>
      <c r="F505" s="3922"/>
      <c r="G505" s="3784"/>
      <c r="H505" s="3764"/>
      <c r="I505" s="3795"/>
      <c r="J505" s="1145"/>
      <c r="K505" s="625" t="s">
        <v>140</v>
      </c>
      <c r="L505" s="803">
        <v>0</v>
      </c>
      <c r="M505" s="802"/>
      <c r="N505" s="991"/>
      <c r="O505" s="781"/>
      <c r="AA505" s="443"/>
      <c r="AB505" s="443"/>
    </row>
    <row r="506" spans="1:29" ht="15.75" customHeight="1" thickBot="1" x14ac:dyDescent="0.25">
      <c r="A506" s="428"/>
      <c r="B506" s="3753"/>
      <c r="C506" s="868"/>
      <c r="D506" s="628"/>
      <c r="E506" s="3793"/>
      <c r="F506" s="3923"/>
      <c r="G506" s="3785"/>
      <c r="H506" s="3765"/>
      <c r="I506" s="3796"/>
      <c r="J506" s="1144"/>
      <c r="K506" s="501" t="s">
        <v>33</v>
      </c>
      <c r="L506" s="500">
        <f>SUM(L500:L505)</f>
        <v>122.5</v>
      </c>
      <c r="M506" s="1143"/>
      <c r="N506" s="988"/>
      <c r="O506" s="1025"/>
      <c r="AA506" s="443"/>
      <c r="AB506" s="443"/>
    </row>
    <row r="507" spans="1:29" ht="15.75" customHeight="1" x14ac:dyDescent="0.2">
      <c r="A507" s="555" t="s">
        <v>102</v>
      </c>
      <c r="B507" s="3751" t="s">
        <v>37</v>
      </c>
      <c r="C507" s="455" t="s">
        <v>37</v>
      </c>
      <c r="D507" s="596" t="s">
        <v>109</v>
      </c>
      <c r="E507" s="3860" t="s">
        <v>222</v>
      </c>
      <c r="F507" s="3766" t="s">
        <v>418</v>
      </c>
      <c r="G507" s="3783" t="s">
        <v>407</v>
      </c>
      <c r="H507" s="3763" t="s">
        <v>44</v>
      </c>
      <c r="I507" s="3794" t="s">
        <v>252</v>
      </c>
      <c r="J507" s="648" t="s">
        <v>42</v>
      </c>
      <c r="K507" s="597" t="s">
        <v>124</v>
      </c>
      <c r="L507" s="550"/>
      <c r="M507" s="478" t="s">
        <v>226</v>
      </c>
      <c r="N507" s="548" t="s">
        <v>50</v>
      </c>
      <c r="O507" s="619"/>
      <c r="AA507" s="443"/>
      <c r="AB507" s="443"/>
    </row>
    <row r="508" spans="1:29" ht="15.75" customHeight="1" x14ac:dyDescent="0.2">
      <c r="A508" s="538"/>
      <c r="B508" s="3752"/>
      <c r="C508" s="438"/>
      <c r="D508" s="596"/>
      <c r="E508" s="3861"/>
      <c r="F508" s="3767"/>
      <c r="G508" s="3784"/>
      <c r="H508" s="3764"/>
      <c r="I508" s="3795"/>
      <c r="J508" s="645" t="s">
        <v>260</v>
      </c>
      <c r="K508" s="519" t="s">
        <v>217</v>
      </c>
      <c r="L508" s="444"/>
      <c r="M508" s="1142"/>
      <c r="N508" s="544"/>
      <c r="O508" s="614"/>
      <c r="AA508" s="443"/>
      <c r="AB508" s="443"/>
    </row>
    <row r="509" spans="1:29" ht="15.75" customHeight="1" x14ac:dyDescent="0.2">
      <c r="A509" s="538"/>
      <c r="B509" s="3752"/>
      <c r="C509" s="438"/>
      <c r="D509" s="596"/>
      <c r="E509" s="3861"/>
      <c r="F509" s="3767"/>
      <c r="G509" s="3784"/>
      <c r="H509" s="3764"/>
      <c r="I509" s="3795"/>
      <c r="J509" s="645"/>
      <c r="K509" s="595" t="s">
        <v>141</v>
      </c>
      <c r="L509" s="542">
        <v>800</v>
      </c>
      <c r="M509" s="1141"/>
      <c r="N509" s="591"/>
      <c r="O509" s="611"/>
      <c r="AA509" s="443"/>
      <c r="AB509" s="443"/>
    </row>
    <row r="510" spans="1:29" ht="15.75" customHeight="1" x14ac:dyDescent="0.2">
      <c r="A510" s="538"/>
      <c r="B510" s="3752"/>
      <c r="C510" s="438"/>
      <c r="D510" s="596"/>
      <c r="E510" s="3861"/>
      <c r="F510" s="3767"/>
      <c r="G510" s="3784"/>
      <c r="H510" s="3764"/>
      <c r="I510" s="3795"/>
      <c r="J510" s="470"/>
      <c r="K510" s="595" t="s">
        <v>216</v>
      </c>
      <c r="L510" s="441"/>
      <c r="M510" s="1141"/>
      <c r="N510" s="591"/>
      <c r="O510" s="611"/>
      <c r="AA510" s="443"/>
      <c r="AB510" s="443"/>
    </row>
    <row r="511" spans="1:29" ht="15.75" customHeight="1" x14ac:dyDescent="0.2">
      <c r="A511" s="538"/>
      <c r="B511" s="3752"/>
      <c r="C511" s="438"/>
      <c r="D511" s="596"/>
      <c r="E511" s="3861"/>
      <c r="F511" s="3767"/>
      <c r="G511" s="3784"/>
      <c r="H511" s="3764"/>
      <c r="I511" s="3795"/>
      <c r="J511" s="470"/>
      <c r="K511" s="594" t="s">
        <v>161</v>
      </c>
      <c r="L511" s="441">
        <v>350</v>
      </c>
      <c r="M511" s="1141"/>
      <c r="N511" s="591"/>
      <c r="O511" s="611"/>
      <c r="AA511" s="443"/>
      <c r="AB511" s="443"/>
    </row>
    <row r="512" spans="1:29" ht="15.75" customHeight="1" thickBot="1" x14ac:dyDescent="0.25">
      <c r="A512" s="538"/>
      <c r="B512" s="3752"/>
      <c r="C512" s="438"/>
      <c r="D512" s="596"/>
      <c r="E512" s="3861"/>
      <c r="F512" s="3767"/>
      <c r="G512" s="3784"/>
      <c r="H512" s="3764"/>
      <c r="I512" s="3795"/>
      <c r="J512" s="470"/>
      <c r="K512" s="587" t="s">
        <v>140</v>
      </c>
      <c r="L512" s="803"/>
      <c r="M512" s="624"/>
      <c r="N512" s="584"/>
      <c r="O512" s="606"/>
    </row>
    <row r="513" spans="1:28" ht="24" customHeight="1" thickBot="1" x14ac:dyDescent="0.25">
      <c r="A513" s="428"/>
      <c r="B513" s="3753"/>
      <c r="C513" s="868"/>
      <c r="D513" s="628"/>
      <c r="E513" s="3862"/>
      <c r="F513" s="3768"/>
      <c r="G513" s="3785"/>
      <c r="H513" s="3765"/>
      <c r="I513" s="3796"/>
      <c r="J513" s="676"/>
      <c r="K513" s="501" t="s">
        <v>33</v>
      </c>
      <c r="L513" s="500">
        <f>SUM(L507:L512)</f>
        <v>1150</v>
      </c>
      <c r="M513" s="791"/>
      <c r="N513" s="1140"/>
      <c r="O513" s="576"/>
    </row>
    <row r="514" spans="1:28" ht="15.75" customHeight="1" x14ac:dyDescent="0.2">
      <c r="A514" s="555" t="s">
        <v>102</v>
      </c>
      <c r="B514" s="3751" t="s">
        <v>37</v>
      </c>
      <c r="C514" s="455" t="s">
        <v>37</v>
      </c>
      <c r="D514" s="596" t="s">
        <v>107</v>
      </c>
      <c r="E514" s="3860" t="s">
        <v>222</v>
      </c>
      <c r="F514" s="3766" t="s">
        <v>417</v>
      </c>
      <c r="G514" s="3783" t="s">
        <v>407</v>
      </c>
      <c r="H514" s="3763" t="s">
        <v>44</v>
      </c>
      <c r="I514" s="3794" t="s">
        <v>250</v>
      </c>
      <c r="J514" s="3847" t="s">
        <v>416</v>
      </c>
      <c r="K514" s="597" t="s">
        <v>124</v>
      </c>
      <c r="L514" s="450">
        <v>0</v>
      </c>
      <c r="M514" s="478" t="s">
        <v>226</v>
      </c>
      <c r="N514" s="548" t="s">
        <v>50</v>
      </c>
      <c r="O514" s="619"/>
      <c r="AA514" s="443"/>
    </row>
    <row r="515" spans="1:28" ht="15.75" customHeight="1" x14ac:dyDescent="0.2">
      <c r="A515" s="538"/>
      <c r="B515" s="3752"/>
      <c r="C515" s="438"/>
      <c r="D515" s="596"/>
      <c r="E515" s="3861"/>
      <c r="F515" s="3767"/>
      <c r="G515" s="3784"/>
      <c r="H515" s="3764"/>
      <c r="I515" s="3795"/>
      <c r="J515" s="3848"/>
      <c r="K515" s="519" t="s">
        <v>217</v>
      </c>
      <c r="L515" s="444">
        <v>0</v>
      </c>
      <c r="M515" s="659"/>
      <c r="N515" s="658"/>
      <c r="O515" s="614"/>
    </row>
    <row r="516" spans="1:28" ht="15.75" customHeight="1" x14ac:dyDescent="0.2">
      <c r="A516" s="538"/>
      <c r="B516" s="3752"/>
      <c r="C516" s="438"/>
      <c r="D516" s="596"/>
      <c r="E516" s="3861"/>
      <c r="F516" s="3767"/>
      <c r="G516" s="3784"/>
      <c r="H516" s="3764"/>
      <c r="I516" s="3795"/>
      <c r="J516" s="3848"/>
      <c r="K516" s="595" t="s">
        <v>141</v>
      </c>
      <c r="L516" s="542">
        <v>86.6</v>
      </c>
      <c r="M516" s="467"/>
      <c r="N516" s="667"/>
      <c r="O516" s="611"/>
      <c r="AA516" s="443"/>
      <c r="AB516" s="489"/>
    </row>
    <row r="517" spans="1:28" ht="15.75" customHeight="1" x14ac:dyDescent="0.2">
      <c r="A517" s="538"/>
      <c r="B517" s="3752"/>
      <c r="C517" s="438"/>
      <c r="D517" s="596"/>
      <c r="E517" s="3861"/>
      <c r="F517" s="3767"/>
      <c r="G517" s="3784"/>
      <c r="H517" s="3764"/>
      <c r="I517" s="3795"/>
      <c r="J517" s="3848"/>
      <c r="K517" s="595" t="s">
        <v>216</v>
      </c>
      <c r="L517" s="441"/>
      <c r="M517" s="467"/>
      <c r="N517" s="667"/>
      <c r="O517" s="611"/>
    </row>
    <row r="518" spans="1:28" ht="15.75" customHeight="1" x14ac:dyDescent="0.2">
      <c r="A518" s="538"/>
      <c r="B518" s="3752"/>
      <c r="C518" s="438"/>
      <c r="D518" s="596"/>
      <c r="E518" s="3861"/>
      <c r="F518" s="3767"/>
      <c r="G518" s="3784"/>
      <c r="H518" s="3764"/>
      <c r="I518" s="3795"/>
      <c r="J518" s="3848"/>
      <c r="K518" s="594" t="s">
        <v>161</v>
      </c>
      <c r="L518" s="593"/>
      <c r="M518" s="467"/>
      <c r="N518" s="667"/>
      <c r="O518" s="611"/>
    </row>
    <row r="519" spans="1:28" ht="15.75" customHeight="1" thickBot="1" x14ac:dyDescent="0.25">
      <c r="A519" s="538"/>
      <c r="B519" s="3752"/>
      <c r="C519" s="438"/>
      <c r="D519" s="596"/>
      <c r="E519" s="3861"/>
      <c r="F519" s="3767"/>
      <c r="G519" s="3784"/>
      <c r="H519" s="3764"/>
      <c r="I519" s="3795"/>
      <c r="J519" s="3848"/>
      <c r="K519" s="587" t="s">
        <v>140</v>
      </c>
      <c r="L519" s="784"/>
      <c r="M519" s="1136"/>
      <c r="N519" s="1135"/>
      <c r="O519" s="781"/>
    </row>
    <row r="520" spans="1:28" ht="15.75" customHeight="1" thickBot="1" x14ac:dyDescent="0.25">
      <c r="A520" s="428"/>
      <c r="B520" s="3753"/>
      <c r="C520" s="868"/>
      <c r="D520" s="628"/>
      <c r="E520" s="3862"/>
      <c r="F520" s="3768"/>
      <c r="G520" s="3785"/>
      <c r="H520" s="3765"/>
      <c r="I520" s="3796"/>
      <c r="J520" s="3879"/>
      <c r="K520" s="501" t="s">
        <v>33</v>
      </c>
      <c r="L520" s="500">
        <f>SUM(L514:L519)</f>
        <v>86.6</v>
      </c>
      <c r="M520" s="744"/>
      <c r="N520" s="1132"/>
      <c r="O520" s="1025"/>
    </row>
    <row r="521" spans="1:28" ht="15.75" customHeight="1" x14ac:dyDescent="0.2">
      <c r="A521" s="555" t="s">
        <v>102</v>
      </c>
      <c r="B521" s="3751" t="s">
        <v>37</v>
      </c>
      <c r="C521" s="455" t="s">
        <v>37</v>
      </c>
      <c r="D521" s="596" t="s">
        <v>102</v>
      </c>
      <c r="E521" s="3860" t="s">
        <v>222</v>
      </c>
      <c r="F521" s="3766" t="s">
        <v>415</v>
      </c>
      <c r="G521" s="3783" t="s">
        <v>407</v>
      </c>
      <c r="H521" s="3763" t="s">
        <v>44</v>
      </c>
      <c r="I521" s="3794" t="s">
        <v>299</v>
      </c>
      <c r="J521" s="3847" t="s">
        <v>414</v>
      </c>
      <c r="K521" s="597" t="s">
        <v>124</v>
      </c>
      <c r="L521" s="450">
        <v>0</v>
      </c>
      <c r="M521" s="478" t="s">
        <v>226</v>
      </c>
      <c r="N521" s="548" t="s">
        <v>50</v>
      </c>
      <c r="O521" s="619"/>
      <c r="AA521" s="443"/>
    </row>
    <row r="522" spans="1:28" ht="15.75" customHeight="1" x14ac:dyDescent="0.2">
      <c r="A522" s="538"/>
      <c r="B522" s="3752"/>
      <c r="C522" s="438"/>
      <c r="D522" s="596"/>
      <c r="E522" s="3861"/>
      <c r="F522" s="3767"/>
      <c r="G522" s="3784"/>
      <c r="H522" s="3764"/>
      <c r="I522" s="3795"/>
      <c r="J522" s="3848"/>
      <c r="K522" s="519" t="s">
        <v>217</v>
      </c>
      <c r="L522" s="617"/>
      <c r="M522" s="659"/>
      <c r="N522" s="658"/>
      <c r="O522" s="614"/>
    </row>
    <row r="523" spans="1:28" ht="15.75" customHeight="1" x14ac:dyDescent="0.2">
      <c r="A523" s="538"/>
      <c r="B523" s="3752"/>
      <c r="C523" s="438"/>
      <c r="D523" s="596"/>
      <c r="E523" s="3861"/>
      <c r="F523" s="3767"/>
      <c r="G523" s="3784"/>
      <c r="H523" s="3764"/>
      <c r="I523" s="3795"/>
      <c r="J523" s="3848"/>
      <c r="K523" s="595" t="s">
        <v>141</v>
      </c>
      <c r="L523" s="441">
        <v>55</v>
      </c>
      <c r="M523" s="467"/>
      <c r="N523" s="667"/>
      <c r="O523" s="611"/>
      <c r="AA523" s="443"/>
    </row>
    <row r="524" spans="1:28" ht="15.75" customHeight="1" x14ac:dyDescent="0.2">
      <c r="A524" s="538"/>
      <c r="B524" s="3752"/>
      <c r="C524" s="438"/>
      <c r="D524" s="596"/>
      <c r="E524" s="3861"/>
      <c r="F524" s="3767"/>
      <c r="G524" s="3784"/>
      <c r="H524" s="3764"/>
      <c r="I524" s="3795"/>
      <c r="J524" s="3848"/>
      <c r="K524" s="595" t="s">
        <v>216</v>
      </c>
      <c r="L524" s="441"/>
      <c r="M524" s="467"/>
      <c r="N524" s="667"/>
      <c r="O524" s="611"/>
    </row>
    <row r="525" spans="1:28" ht="15.75" customHeight="1" x14ac:dyDescent="0.2">
      <c r="A525" s="538"/>
      <c r="B525" s="3752"/>
      <c r="C525" s="438"/>
      <c r="D525" s="596"/>
      <c r="E525" s="3861"/>
      <c r="F525" s="3767"/>
      <c r="G525" s="3784"/>
      <c r="H525" s="3764"/>
      <c r="I525" s="3795"/>
      <c r="J525" s="3848"/>
      <c r="K525" s="594" t="s">
        <v>161</v>
      </c>
      <c r="L525" s="441">
        <v>200</v>
      </c>
      <c r="M525" s="467"/>
      <c r="N525" s="667"/>
      <c r="O525" s="611"/>
      <c r="AA525" s="443"/>
    </row>
    <row r="526" spans="1:28" ht="15.75" customHeight="1" thickBot="1" x14ac:dyDescent="0.25">
      <c r="A526" s="538"/>
      <c r="B526" s="3752"/>
      <c r="C526" s="438"/>
      <c r="D526" s="596"/>
      <c r="E526" s="3861"/>
      <c r="F526" s="3767"/>
      <c r="G526" s="3784"/>
      <c r="H526" s="3764"/>
      <c r="I526" s="3795"/>
      <c r="J526" s="3848"/>
      <c r="K526" s="587" t="s">
        <v>140</v>
      </c>
      <c r="L526" s="784"/>
      <c r="M526" s="1136"/>
      <c r="N526" s="1135"/>
      <c r="O526" s="781"/>
    </row>
    <row r="527" spans="1:28" ht="15.75" customHeight="1" thickBot="1" x14ac:dyDescent="0.25">
      <c r="A527" s="428"/>
      <c r="B527" s="3753"/>
      <c r="C527" s="868"/>
      <c r="D527" s="628"/>
      <c r="E527" s="3862"/>
      <c r="F527" s="3768"/>
      <c r="G527" s="3785"/>
      <c r="H527" s="3765"/>
      <c r="I527" s="3796"/>
      <c r="J527" s="3879"/>
      <c r="K527" s="501" t="s">
        <v>33</v>
      </c>
      <c r="L527" s="500">
        <f>SUM(L521:L526)</f>
        <v>255</v>
      </c>
      <c r="M527" s="744"/>
      <c r="N527" s="1132"/>
      <c r="O527" s="1025"/>
    </row>
    <row r="528" spans="1:28" ht="15.75" customHeight="1" x14ac:dyDescent="0.2">
      <c r="A528" s="555" t="s">
        <v>102</v>
      </c>
      <c r="B528" s="3751" t="s">
        <v>37</v>
      </c>
      <c r="C528" s="455" t="s">
        <v>37</v>
      </c>
      <c r="D528" s="596" t="s">
        <v>96</v>
      </c>
      <c r="E528" s="3860" t="s">
        <v>222</v>
      </c>
      <c r="F528" s="3766" t="s">
        <v>413</v>
      </c>
      <c r="G528" s="3783" t="s">
        <v>407</v>
      </c>
      <c r="H528" s="3763" t="s">
        <v>44</v>
      </c>
      <c r="I528" s="3794" t="s">
        <v>412</v>
      </c>
      <c r="J528" s="3847" t="s">
        <v>411</v>
      </c>
      <c r="K528" s="597" t="s">
        <v>124</v>
      </c>
      <c r="L528" s="450">
        <v>0</v>
      </c>
      <c r="M528" s="478" t="s">
        <v>226</v>
      </c>
      <c r="N528" s="548" t="s">
        <v>50</v>
      </c>
      <c r="O528" s="619"/>
      <c r="AA528" s="443"/>
    </row>
    <row r="529" spans="1:27" ht="15.75" customHeight="1" x14ac:dyDescent="0.2">
      <c r="A529" s="538"/>
      <c r="B529" s="3752"/>
      <c r="C529" s="438"/>
      <c r="D529" s="596"/>
      <c r="E529" s="3861"/>
      <c r="F529" s="3767"/>
      <c r="G529" s="3784"/>
      <c r="H529" s="3764"/>
      <c r="I529" s="3795"/>
      <c r="J529" s="3848"/>
      <c r="K529" s="519" t="s">
        <v>217</v>
      </c>
      <c r="L529" s="444">
        <v>0</v>
      </c>
      <c r="M529" s="659"/>
      <c r="N529" s="658"/>
      <c r="O529" s="614"/>
    </row>
    <row r="530" spans="1:27" ht="15.75" customHeight="1" x14ac:dyDescent="0.2">
      <c r="A530" s="538"/>
      <c r="B530" s="3752"/>
      <c r="C530" s="438"/>
      <c r="D530" s="596"/>
      <c r="E530" s="3861"/>
      <c r="F530" s="3767"/>
      <c r="G530" s="3784"/>
      <c r="H530" s="3764"/>
      <c r="I530" s="3795"/>
      <c r="J530" s="3848"/>
      <c r="K530" s="595" t="s">
        <v>141</v>
      </c>
      <c r="L530" s="542">
        <v>52.9</v>
      </c>
      <c r="M530" s="467"/>
      <c r="N530" s="667"/>
      <c r="O530" s="611"/>
      <c r="AA530" s="443"/>
    </row>
    <row r="531" spans="1:27" ht="15.75" customHeight="1" x14ac:dyDescent="0.2">
      <c r="A531" s="538"/>
      <c r="B531" s="3752"/>
      <c r="C531" s="438"/>
      <c r="D531" s="596"/>
      <c r="E531" s="3861"/>
      <c r="F531" s="3767"/>
      <c r="G531" s="3784"/>
      <c r="H531" s="3764"/>
      <c r="I531" s="3795"/>
      <c r="J531" s="3848"/>
      <c r="K531" s="595" t="s">
        <v>216</v>
      </c>
      <c r="L531" s="441"/>
      <c r="M531" s="467"/>
      <c r="N531" s="667"/>
      <c r="O531" s="611"/>
    </row>
    <row r="532" spans="1:27" ht="15.75" customHeight="1" x14ac:dyDescent="0.2">
      <c r="A532" s="538"/>
      <c r="B532" s="3752"/>
      <c r="C532" s="438"/>
      <c r="D532" s="596"/>
      <c r="E532" s="3861"/>
      <c r="F532" s="3767"/>
      <c r="G532" s="3784"/>
      <c r="H532" s="3764"/>
      <c r="I532" s="3795"/>
      <c r="J532" s="3848"/>
      <c r="K532" s="594" t="s">
        <v>161</v>
      </c>
      <c r="L532" s="593"/>
      <c r="M532" s="467"/>
      <c r="N532" s="667"/>
      <c r="O532" s="611"/>
    </row>
    <row r="533" spans="1:27" ht="15.75" customHeight="1" thickBot="1" x14ac:dyDescent="0.25">
      <c r="A533" s="538"/>
      <c r="B533" s="3752"/>
      <c r="C533" s="438"/>
      <c r="D533" s="596"/>
      <c r="E533" s="3861"/>
      <c r="F533" s="3767"/>
      <c r="G533" s="3784"/>
      <c r="H533" s="3764"/>
      <c r="I533" s="3795"/>
      <c r="J533" s="3848"/>
      <c r="K533" s="1139" t="s">
        <v>140</v>
      </c>
      <c r="L533" s="784"/>
      <c r="M533" s="1136"/>
      <c r="N533" s="1135"/>
      <c r="O533" s="781"/>
    </row>
    <row r="534" spans="1:27" ht="15.75" customHeight="1" thickBot="1" x14ac:dyDescent="0.25">
      <c r="A534" s="428"/>
      <c r="B534" s="3753"/>
      <c r="C534" s="868"/>
      <c r="D534" s="628"/>
      <c r="E534" s="3862"/>
      <c r="F534" s="3768"/>
      <c r="G534" s="3785"/>
      <c r="H534" s="3765"/>
      <c r="I534" s="3796"/>
      <c r="J534" s="3879"/>
      <c r="K534" s="501" t="s">
        <v>33</v>
      </c>
      <c r="L534" s="500">
        <f>SUM(L528:L533)</f>
        <v>52.9</v>
      </c>
      <c r="M534" s="744"/>
      <c r="N534" s="1132"/>
      <c r="O534" s="1025"/>
    </row>
    <row r="535" spans="1:27" ht="15.75" customHeight="1" x14ac:dyDescent="0.2">
      <c r="A535" s="555" t="s">
        <v>102</v>
      </c>
      <c r="B535" s="3751" t="s">
        <v>37</v>
      </c>
      <c r="C535" s="455" t="s">
        <v>37</v>
      </c>
      <c r="D535" s="596" t="s">
        <v>92</v>
      </c>
      <c r="E535" s="3860" t="s">
        <v>222</v>
      </c>
      <c r="F535" s="3766" t="s">
        <v>410</v>
      </c>
      <c r="G535" s="3783" t="s">
        <v>407</v>
      </c>
      <c r="H535" s="3763" t="s">
        <v>44</v>
      </c>
      <c r="I535" s="3794" t="s">
        <v>53</v>
      </c>
      <c r="J535" s="863" t="s">
        <v>42</v>
      </c>
      <c r="K535" s="597" t="s">
        <v>124</v>
      </c>
      <c r="L535" s="450">
        <v>0</v>
      </c>
      <c r="M535" s="478" t="s">
        <v>226</v>
      </c>
      <c r="N535" s="548" t="s">
        <v>50</v>
      </c>
      <c r="O535" s="619"/>
      <c r="AA535" s="443"/>
    </row>
    <row r="536" spans="1:27" ht="15.75" customHeight="1" x14ac:dyDescent="0.2">
      <c r="A536" s="538"/>
      <c r="B536" s="3752"/>
      <c r="C536" s="438"/>
      <c r="D536" s="596"/>
      <c r="E536" s="3861"/>
      <c r="F536" s="3767"/>
      <c r="G536" s="3784"/>
      <c r="H536" s="3764"/>
      <c r="I536" s="3795"/>
      <c r="J536" s="845" t="s">
        <v>409</v>
      </c>
      <c r="K536" s="519" t="s">
        <v>217</v>
      </c>
      <c r="L536" s="444"/>
      <c r="M536" s="659"/>
      <c r="N536" s="658"/>
      <c r="O536" s="614"/>
    </row>
    <row r="537" spans="1:27" ht="15.75" customHeight="1" x14ac:dyDescent="0.2">
      <c r="A537" s="538"/>
      <c r="B537" s="3752"/>
      <c r="C537" s="438"/>
      <c r="D537" s="596"/>
      <c r="E537" s="3861"/>
      <c r="F537" s="3767"/>
      <c r="G537" s="3784"/>
      <c r="H537" s="3764"/>
      <c r="I537" s="3795"/>
      <c r="J537" s="3803"/>
      <c r="K537" s="595" t="s">
        <v>141</v>
      </c>
      <c r="L537" s="441">
        <v>179.5</v>
      </c>
      <c r="M537" s="467"/>
      <c r="N537" s="667"/>
      <c r="O537" s="611"/>
      <c r="AA537" s="443"/>
    </row>
    <row r="538" spans="1:27" ht="15.75" customHeight="1" x14ac:dyDescent="0.2">
      <c r="A538" s="538"/>
      <c r="B538" s="3752"/>
      <c r="C538" s="438"/>
      <c r="D538" s="596"/>
      <c r="E538" s="3861"/>
      <c r="F538" s="3767"/>
      <c r="G538" s="3784"/>
      <c r="H538" s="3764"/>
      <c r="I538" s="3795"/>
      <c r="J538" s="3803"/>
      <c r="K538" s="959" t="s">
        <v>216</v>
      </c>
      <c r="L538" s="617"/>
      <c r="M538" s="1138"/>
      <c r="N538" s="1137"/>
      <c r="O538" s="614"/>
    </row>
    <row r="539" spans="1:27" ht="15.75" customHeight="1" x14ac:dyDescent="0.2">
      <c r="A539" s="538"/>
      <c r="B539" s="3752"/>
      <c r="C539" s="438"/>
      <c r="D539" s="596"/>
      <c r="E539" s="3861"/>
      <c r="F539" s="3767"/>
      <c r="G539" s="3784"/>
      <c r="H539" s="3764"/>
      <c r="I539" s="3795"/>
      <c r="J539" s="3803"/>
      <c r="K539" s="594" t="s">
        <v>161</v>
      </c>
      <c r="L539" s="441">
        <v>32.5</v>
      </c>
      <c r="M539" s="467"/>
      <c r="N539" s="667"/>
      <c r="O539" s="611"/>
      <c r="AA539" s="443"/>
    </row>
    <row r="540" spans="1:27" ht="15.75" customHeight="1" thickBot="1" x14ac:dyDescent="0.25">
      <c r="A540" s="538"/>
      <c r="B540" s="3752"/>
      <c r="C540" s="438"/>
      <c r="D540" s="596"/>
      <c r="E540" s="3861"/>
      <c r="F540" s="3767"/>
      <c r="G540" s="3784"/>
      <c r="H540" s="3764"/>
      <c r="I540" s="3795"/>
      <c r="J540" s="3803"/>
      <c r="K540" s="587" t="s">
        <v>140</v>
      </c>
      <c r="L540" s="784"/>
      <c r="M540" s="1136"/>
      <c r="N540" s="1135"/>
      <c r="O540" s="781"/>
    </row>
    <row r="541" spans="1:27" ht="22.5" customHeight="1" thickBot="1" x14ac:dyDescent="0.25">
      <c r="A541" s="428"/>
      <c r="B541" s="3753"/>
      <c r="C541" s="868"/>
      <c r="D541" s="628"/>
      <c r="E541" s="3862"/>
      <c r="F541" s="3768"/>
      <c r="G541" s="3785"/>
      <c r="H541" s="3765"/>
      <c r="I541" s="3796"/>
      <c r="J541" s="3804"/>
      <c r="K541" s="501" t="s">
        <v>33</v>
      </c>
      <c r="L541" s="579">
        <f>SUM(L535:L540)</f>
        <v>212</v>
      </c>
      <c r="M541" s="767"/>
      <c r="N541" s="527"/>
      <c r="O541" s="576"/>
    </row>
    <row r="542" spans="1:27" ht="15.75" hidden="1" customHeight="1" x14ac:dyDescent="0.2">
      <c r="A542" s="555" t="s">
        <v>102</v>
      </c>
      <c r="B542" s="3751" t="s">
        <v>37</v>
      </c>
      <c r="C542" s="455" t="s">
        <v>37</v>
      </c>
      <c r="D542" s="3799" t="s">
        <v>87</v>
      </c>
      <c r="E542" s="3860" t="s">
        <v>222</v>
      </c>
      <c r="F542" s="3766" t="s">
        <v>408</v>
      </c>
      <c r="G542" s="3783" t="s">
        <v>407</v>
      </c>
      <c r="H542" s="3763" t="s">
        <v>44</v>
      </c>
      <c r="I542" s="3794" t="s">
        <v>43</v>
      </c>
      <c r="J542" s="4158" t="s">
        <v>42</v>
      </c>
      <c r="K542" s="824" t="s">
        <v>124</v>
      </c>
      <c r="L542" s="444">
        <v>0</v>
      </c>
      <c r="M542" s="974" t="s">
        <v>226</v>
      </c>
      <c r="N542" s="957" t="s">
        <v>50</v>
      </c>
      <c r="O542" s="820"/>
      <c r="AA542" s="443"/>
    </row>
    <row r="543" spans="1:27" ht="15.75" hidden="1" customHeight="1" x14ac:dyDescent="0.2">
      <c r="A543" s="538"/>
      <c r="B543" s="3752"/>
      <c r="C543" s="438"/>
      <c r="D543" s="3800"/>
      <c r="E543" s="3861"/>
      <c r="F543" s="3767"/>
      <c r="G543" s="3784"/>
      <c r="H543" s="3764"/>
      <c r="I543" s="3795"/>
      <c r="J543" s="4159"/>
      <c r="K543" s="519" t="s">
        <v>217</v>
      </c>
      <c r="L543" s="593"/>
      <c r="M543" s="431"/>
      <c r="N543" s="430"/>
      <c r="O543" s="590"/>
    </row>
    <row r="544" spans="1:27" ht="15.75" hidden="1" customHeight="1" x14ac:dyDescent="0.2">
      <c r="A544" s="538"/>
      <c r="B544" s="3752"/>
      <c r="C544" s="438"/>
      <c r="D544" s="3800"/>
      <c r="E544" s="3861"/>
      <c r="F544" s="3767"/>
      <c r="G544" s="3784"/>
      <c r="H544" s="3764"/>
      <c r="I544" s="3795"/>
      <c r="J544" s="4159"/>
      <c r="K544" s="595" t="s">
        <v>141</v>
      </c>
      <c r="L544" s="593"/>
      <c r="M544" s="431"/>
      <c r="N544" s="430"/>
      <c r="O544" s="590"/>
    </row>
    <row r="545" spans="1:26" ht="15.75" hidden="1" customHeight="1" x14ac:dyDescent="0.2">
      <c r="A545" s="538"/>
      <c r="B545" s="3752"/>
      <c r="C545" s="438"/>
      <c r="D545" s="3800"/>
      <c r="E545" s="3861"/>
      <c r="F545" s="3767"/>
      <c r="G545" s="3784"/>
      <c r="H545" s="3764"/>
      <c r="I545" s="3795"/>
      <c r="J545" s="4159"/>
      <c r="K545" s="1112" t="s">
        <v>216</v>
      </c>
      <c r="L545" s="593"/>
      <c r="M545" s="431"/>
      <c r="N545" s="430"/>
      <c r="O545" s="590"/>
    </row>
    <row r="546" spans="1:26" ht="15.75" hidden="1" customHeight="1" x14ac:dyDescent="0.2">
      <c r="A546" s="538"/>
      <c r="B546" s="3752"/>
      <c r="C546" s="438"/>
      <c r="D546" s="3800"/>
      <c r="E546" s="3861"/>
      <c r="F546" s="3767"/>
      <c r="G546" s="3784"/>
      <c r="H546" s="3764"/>
      <c r="I546" s="3795"/>
      <c r="J546" s="4159"/>
      <c r="K546" s="1111" t="s">
        <v>161</v>
      </c>
      <c r="L546" s="593"/>
      <c r="M546" s="431"/>
      <c r="N546" s="430"/>
      <c r="O546" s="590"/>
    </row>
    <row r="547" spans="1:26" ht="15.75" hidden="1" customHeight="1" thickBot="1" x14ac:dyDescent="0.25">
      <c r="A547" s="538"/>
      <c r="B547" s="3752"/>
      <c r="C547" s="438"/>
      <c r="D547" s="3800"/>
      <c r="E547" s="3861"/>
      <c r="F547" s="3767"/>
      <c r="G547" s="3784"/>
      <c r="H547" s="3764"/>
      <c r="I547" s="3795"/>
      <c r="J547" s="4159"/>
      <c r="K547" s="1113" t="s">
        <v>140</v>
      </c>
      <c r="L547" s="784"/>
      <c r="M547" s="1134"/>
      <c r="N547" s="1133"/>
      <c r="O547" s="781"/>
    </row>
    <row r="548" spans="1:26" ht="15.75" hidden="1" customHeight="1" thickBot="1" x14ac:dyDescent="0.25">
      <c r="A548" s="428"/>
      <c r="B548" s="3753"/>
      <c r="C548" s="868"/>
      <c r="D548" s="3801"/>
      <c r="E548" s="3862"/>
      <c r="F548" s="3768"/>
      <c r="G548" s="3785"/>
      <c r="H548" s="3765"/>
      <c r="I548" s="3796"/>
      <c r="J548" s="4160"/>
      <c r="K548" s="501" t="s">
        <v>33</v>
      </c>
      <c r="L548" s="500">
        <f>SUM(L542:L547)</f>
        <v>0</v>
      </c>
      <c r="M548" s="744"/>
      <c r="N548" s="1132"/>
      <c r="O548" s="1025"/>
    </row>
    <row r="549" spans="1:26" ht="15" thickBot="1" x14ac:dyDescent="0.25">
      <c r="A549" s="428" t="s">
        <v>102</v>
      </c>
      <c r="B549" s="1131" t="s">
        <v>37</v>
      </c>
      <c r="C549" s="4140" t="s">
        <v>38</v>
      </c>
      <c r="D549" s="4140"/>
      <c r="E549" s="4140"/>
      <c r="F549" s="4140"/>
      <c r="G549" s="4140"/>
      <c r="H549" s="4140"/>
      <c r="I549" s="4141"/>
      <c r="J549" s="1051"/>
      <c r="K549" s="1130" t="s">
        <v>33</v>
      </c>
      <c r="L549" s="741">
        <f>L492*1</f>
        <v>1879</v>
      </c>
      <c r="M549" s="412"/>
      <c r="N549" s="412"/>
      <c r="O549" s="411"/>
    </row>
    <row r="550" spans="1:26" ht="15" thickBot="1" x14ac:dyDescent="0.25">
      <c r="A550" s="881" t="s">
        <v>102</v>
      </c>
      <c r="B550" s="1020" t="s">
        <v>39</v>
      </c>
      <c r="C550" s="883" t="s">
        <v>406</v>
      </c>
      <c r="D550" s="882"/>
      <c r="E550" s="719"/>
      <c r="F550" s="882"/>
      <c r="G550" s="882"/>
      <c r="H550" s="882"/>
      <c r="I550" s="882"/>
      <c r="J550" s="882"/>
      <c r="K550" s="719"/>
      <c r="L550" s="719"/>
      <c r="M550" s="882"/>
      <c r="N550" s="882"/>
      <c r="O550" s="946"/>
    </row>
    <row r="551" spans="1:26" ht="30.75" thickBot="1" x14ac:dyDescent="0.25">
      <c r="A551" s="1048"/>
      <c r="B551" s="1047"/>
      <c r="C551" s="716"/>
      <c r="D551" s="714"/>
      <c r="E551" s="714"/>
      <c r="F551" s="714"/>
      <c r="G551" s="714"/>
      <c r="H551" s="714"/>
      <c r="I551" s="714"/>
      <c r="J551" s="715"/>
      <c r="K551" s="714"/>
      <c r="L551" s="713"/>
      <c r="M551" s="721" t="s">
        <v>405</v>
      </c>
      <c r="N551" s="711" t="s">
        <v>50</v>
      </c>
      <c r="O551" s="1129"/>
      <c r="Y551" s="489"/>
    </row>
    <row r="552" spans="1:26" ht="15" customHeight="1" thickBot="1" x14ac:dyDescent="0.25">
      <c r="A552" s="929" t="s">
        <v>102</v>
      </c>
      <c r="B552" s="3827" t="s">
        <v>39</v>
      </c>
      <c r="C552" s="928" t="s">
        <v>37</v>
      </c>
      <c r="D552" s="4006" t="s">
        <v>404</v>
      </c>
      <c r="E552" s="4007"/>
      <c r="F552" s="4008"/>
      <c r="G552" s="3760" t="s">
        <v>398</v>
      </c>
      <c r="H552" s="4017" t="s">
        <v>44</v>
      </c>
      <c r="I552" s="3962" t="s">
        <v>43</v>
      </c>
      <c r="J552" s="3847" t="s">
        <v>42</v>
      </c>
      <c r="K552" s="481" t="s">
        <v>124</v>
      </c>
      <c r="L552" s="468">
        <f t="shared" ref="L552:L557" si="2">L559+L566+L573+L580</f>
        <v>0</v>
      </c>
      <c r="M552" s="701"/>
      <c r="N552" s="831"/>
      <c r="O552" s="700"/>
      <c r="Y552" s="489"/>
    </row>
    <row r="553" spans="1:26" ht="15" customHeight="1" thickBot="1" x14ac:dyDescent="0.25">
      <c r="A553" s="937"/>
      <c r="B553" s="3755"/>
      <c r="C553" s="936"/>
      <c r="D553" s="4009"/>
      <c r="E553" s="4010"/>
      <c r="F553" s="4011"/>
      <c r="G553" s="3761"/>
      <c r="H553" s="3983"/>
      <c r="I553" s="3963"/>
      <c r="J553" s="3848"/>
      <c r="K553" s="474" t="s">
        <v>217</v>
      </c>
      <c r="L553" s="468">
        <f t="shared" si="2"/>
        <v>0</v>
      </c>
      <c r="M553" s="478" t="s">
        <v>223</v>
      </c>
      <c r="N553" s="477" t="s">
        <v>50</v>
      </c>
      <c r="O553" s="637"/>
      <c r="Y553" s="489"/>
    </row>
    <row r="554" spans="1:26" ht="20.25" customHeight="1" thickBot="1" x14ac:dyDescent="0.25">
      <c r="A554" s="937"/>
      <c r="B554" s="3755"/>
      <c r="C554" s="936"/>
      <c r="D554" s="4012"/>
      <c r="E554" s="4010"/>
      <c r="F554" s="4011"/>
      <c r="G554" s="3761"/>
      <c r="H554" s="3983"/>
      <c r="I554" s="3963"/>
      <c r="J554" s="3848"/>
      <c r="K554" s="479" t="s">
        <v>141</v>
      </c>
      <c r="L554" s="559">
        <f t="shared" si="2"/>
        <v>280</v>
      </c>
      <c r="M554" s="844"/>
      <c r="N554" s="684"/>
      <c r="O554" s="637"/>
      <c r="Y554" s="489"/>
    </row>
    <row r="555" spans="1:26" ht="15.75" thickBot="1" x14ac:dyDescent="0.25">
      <c r="A555" s="937"/>
      <c r="B555" s="3755"/>
      <c r="C555" s="936"/>
      <c r="D555" s="4012"/>
      <c r="E555" s="4010"/>
      <c r="F555" s="4011"/>
      <c r="G555" s="3761"/>
      <c r="H555" s="3983"/>
      <c r="I555" s="3963"/>
      <c r="J555" s="3848"/>
      <c r="K555" s="474" t="s">
        <v>216</v>
      </c>
      <c r="L555" s="468">
        <f t="shared" si="2"/>
        <v>0</v>
      </c>
      <c r="M555" s="1128"/>
      <c r="N555" s="849"/>
      <c r="O555" s="637"/>
    </row>
    <row r="556" spans="1:26" ht="15.75" thickBot="1" x14ac:dyDescent="0.25">
      <c r="A556" s="937"/>
      <c r="B556" s="3755"/>
      <c r="C556" s="936"/>
      <c r="D556" s="4012"/>
      <c r="E556" s="4010"/>
      <c r="F556" s="4011"/>
      <c r="G556" s="3761"/>
      <c r="H556" s="3983"/>
      <c r="I556" s="3963"/>
      <c r="J556" s="1036"/>
      <c r="K556" s="474" t="s">
        <v>161</v>
      </c>
      <c r="L556" s="468">
        <f t="shared" si="2"/>
        <v>2084.9</v>
      </c>
      <c r="M556" s="659"/>
      <c r="N556" s="684"/>
      <c r="O556" s="637"/>
    </row>
    <row r="557" spans="1:26" ht="15.75" thickBot="1" x14ac:dyDescent="0.25">
      <c r="A557" s="937"/>
      <c r="B557" s="3755"/>
      <c r="C557" s="936"/>
      <c r="D557" s="4012"/>
      <c r="E557" s="4010"/>
      <c r="F557" s="4011"/>
      <c r="G557" s="3761"/>
      <c r="H557" s="3983"/>
      <c r="I557" s="3963"/>
      <c r="J557" s="1036"/>
      <c r="K557" s="944" t="s">
        <v>140</v>
      </c>
      <c r="L557" s="468">
        <f t="shared" si="2"/>
        <v>0</v>
      </c>
      <c r="M557" s="680"/>
      <c r="N557" s="679"/>
      <c r="O557" s="678"/>
    </row>
    <row r="558" spans="1:26" ht="15.75" thickBot="1" x14ac:dyDescent="0.25">
      <c r="A558" s="1024"/>
      <c r="B558" s="3828"/>
      <c r="C558" s="1127"/>
      <c r="D558" s="4013"/>
      <c r="E558" s="4014"/>
      <c r="F558" s="4015"/>
      <c r="G558" s="3762"/>
      <c r="H558" s="3984"/>
      <c r="I558" s="3964"/>
      <c r="J558" s="1033"/>
      <c r="K558" s="501" t="s">
        <v>33</v>
      </c>
      <c r="L558" s="874">
        <f>SUM(L552:L557)</f>
        <v>2364.9</v>
      </c>
      <c r="M558" s="578"/>
      <c r="N558" s="577"/>
      <c r="O558" s="627"/>
    </row>
    <row r="559" spans="1:26" ht="28.5" hidden="1" customHeight="1" x14ac:dyDescent="0.2">
      <c r="A559" s="929" t="s">
        <v>102</v>
      </c>
      <c r="B559" s="4172" t="s">
        <v>39</v>
      </c>
      <c r="C559" s="1126" t="s">
        <v>37</v>
      </c>
      <c r="D559" s="1125" t="s">
        <v>37</v>
      </c>
      <c r="E559" s="649"/>
      <c r="F559" s="3947" t="s">
        <v>403</v>
      </c>
      <c r="G559" s="4151" t="s">
        <v>398</v>
      </c>
      <c r="H559" s="4156" t="s">
        <v>44</v>
      </c>
      <c r="I559" s="4018" t="s">
        <v>299</v>
      </c>
      <c r="J559" s="1122" t="s">
        <v>202</v>
      </c>
      <c r="K559" s="1124" t="s">
        <v>124</v>
      </c>
      <c r="L559" s="647"/>
      <c r="M559" s="1123" t="s">
        <v>226</v>
      </c>
      <c r="N559" s="831" t="s">
        <v>50</v>
      </c>
      <c r="O559" s="700">
        <v>1</v>
      </c>
      <c r="Y559" s="489"/>
      <c r="Z559" s="489"/>
    </row>
    <row r="560" spans="1:26" ht="28.5" hidden="1" customHeight="1" x14ac:dyDescent="0.2">
      <c r="A560" s="937"/>
      <c r="B560" s="4173"/>
      <c r="C560" s="1119"/>
      <c r="D560" s="1118"/>
      <c r="E560" s="633"/>
      <c r="F560" s="3948"/>
      <c r="G560" s="4152"/>
      <c r="H560" s="4157"/>
      <c r="I560" s="4019"/>
      <c r="J560" s="1122"/>
      <c r="K560" s="1121" t="s">
        <v>242</v>
      </c>
      <c r="L560" s="644"/>
      <c r="M560" s="1041"/>
      <c r="N560" s="872"/>
      <c r="O560" s="637"/>
      <c r="Y560" s="489"/>
      <c r="Z560" s="489"/>
    </row>
    <row r="561" spans="1:27" ht="31.5" hidden="1" customHeight="1" x14ac:dyDescent="0.25">
      <c r="A561" s="937"/>
      <c r="B561" s="4173"/>
      <c r="C561" s="1119"/>
      <c r="D561" s="1118"/>
      <c r="E561" s="633"/>
      <c r="F561" s="4154"/>
      <c r="G561" s="4152"/>
      <c r="H561" s="4157"/>
      <c r="I561" s="4019"/>
      <c r="J561" s="672" t="s">
        <v>383</v>
      </c>
      <c r="K561" s="1120" t="s">
        <v>141</v>
      </c>
      <c r="L561" s="644"/>
      <c r="M561" s="1040" t="s">
        <v>402</v>
      </c>
      <c r="N561" s="850" t="s">
        <v>50</v>
      </c>
      <c r="O561" s="637">
        <v>6</v>
      </c>
      <c r="Q561" s="694"/>
      <c r="Y561" s="489"/>
      <c r="Z561" s="489"/>
    </row>
    <row r="562" spans="1:27" ht="39.75" hidden="1" customHeight="1" x14ac:dyDescent="0.2">
      <c r="A562" s="937"/>
      <c r="B562" s="4173"/>
      <c r="C562" s="1119"/>
      <c r="D562" s="1118"/>
      <c r="E562" s="633"/>
      <c r="F562" s="4154"/>
      <c r="G562" s="4152"/>
      <c r="H562" s="4157"/>
      <c r="I562" s="4019"/>
      <c r="J562" s="1007"/>
      <c r="K562" s="1120" t="s">
        <v>216</v>
      </c>
      <c r="L562" s="644"/>
      <c r="M562" s="1038"/>
      <c r="N562" s="849"/>
      <c r="O562" s="637"/>
      <c r="Y562" s="489"/>
      <c r="Z562" s="489"/>
    </row>
    <row r="563" spans="1:27" ht="36" hidden="1" customHeight="1" x14ac:dyDescent="0.2">
      <c r="A563" s="937"/>
      <c r="B563" s="4173"/>
      <c r="C563" s="1119"/>
      <c r="D563" s="1118"/>
      <c r="E563" s="633"/>
      <c r="F563" s="4154"/>
      <c r="G563" s="4152"/>
      <c r="H563" s="4157"/>
      <c r="I563" s="4019"/>
      <c r="J563" s="1007"/>
      <c r="K563" s="1120" t="s">
        <v>161</v>
      </c>
      <c r="L563" s="644"/>
      <c r="M563" s="1038"/>
      <c r="N563" s="849"/>
      <c r="O563" s="637"/>
    </row>
    <row r="564" spans="1:27" ht="48" hidden="1" customHeight="1" thickBot="1" x14ac:dyDescent="0.25">
      <c r="A564" s="937"/>
      <c r="B564" s="4173"/>
      <c r="C564" s="1119"/>
      <c r="D564" s="1118"/>
      <c r="E564" s="633"/>
      <c r="F564" s="4154"/>
      <c r="G564" s="4152"/>
      <c r="H564" s="4157"/>
      <c r="I564" s="4019"/>
      <c r="J564" s="1007"/>
      <c r="K564" s="1117" t="s">
        <v>140</v>
      </c>
      <c r="L564" s="837"/>
      <c r="M564" s="1039"/>
      <c r="N564" s="856"/>
      <c r="O564" s="855"/>
    </row>
    <row r="565" spans="1:27" ht="45.75" hidden="1" customHeight="1" thickBot="1" x14ac:dyDescent="0.25">
      <c r="A565" s="1024"/>
      <c r="B565" s="4174"/>
      <c r="C565" s="1116"/>
      <c r="D565" s="1115"/>
      <c r="E565" s="503"/>
      <c r="F565" s="4155"/>
      <c r="G565" s="4153"/>
      <c r="H565" s="4157"/>
      <c r="I565" s="4019"/>
      <c r="J565" s="668"/>
      <c r="K565" s="1114" t="s">
        <v>33</v>
      </c>
      <c r="L565" s="604">
        <f>SUM(L559:L564)</f>
        <v>0</v>
      </c>
      <c r="M565" s="1032"/>
      <c r="N565" s="602"/>
      <c r="O565" s="752"/>
    </row>
    <row r="566" spans="1:27" ht="20.25" customHeight="1" x14ac:dyDescent="0.2">
      <c r="A566" s="929" t="s">
        <v>102</v>
      </c>
      <c r="B566" s="3742" t="s">
        <v>39</v>
      </c>
      <c r="C566" s="848" t="s">
        <v>37</v>
      </c>
      <c r="D566" s="526" t="s">
        <v>39</v>
      </c>
      <c r="E566" s="3860" t="s">
        <v>222</v>
      </c>
      <c r="F566" s="3766" t="s">
        <v>401</v>
      </c>
      <c r="G566" s="3953" t="s">
        <v>398</v>
      </c>
      <c r="H566" s="4017" t="s">
        <v>44</v>
      </c>
      <c r="I566" s="453" t="s">
        <v>299</v>
      </c>
      <c r="J566" s="3847" t="s">
        <v>246</v>
      </c>
      <c r="K566" s="597" t="s">
        <v>124</v>
      </c>
      <c r="L566" s="441">
        <v>0</v>
      </c>
      <c r="M566" s="431" t="s">
        <v>226</v>
      </c>
      <c r="N566" s="430" t="s">
        <v>50</v>
      </c>
      <c r="O566" s="429"/>
      <c r="AA566" s="443"/>
    </row>
    <row r="567" spans="1:27" ht="17.25" customHeight="1" x14ac:dyDescent="0.2">
      <c r="A567" s="937"/>
      <c r="B567" s="3743"/>
      <c r="C567" s="846"/>
      <c r="D567" s="512"/>
      <c r="E567" s="3861"/>
      <c r="F567" s="3767"/>
      <c r="G567" s="3954"/>
      <c r="H567" s="3983"/>
      <c r="I567" s="434"/>
      <c r="J567" s="3848"/>
      <c r="K567" s="519" t="s">
        <v>217</v>
      </c>
      <c r="L567" s="441">
        <v>0</v>
      </c>
      <c r="M567" s="431"/>
      <c r="N567" s="430"/>
      <c r="O567" s="429"/>
    </row>
    <row r="568" spans="1:27" ht="21.75" customHeight="1" x14ac:dyDescent="0.2">
      <c r="A568" s="937"/>
      <c r="B568" s="3743"/>
      <c r="C568" s="846"/>
      <c r="D568" s="512"/>
      <c r="E568" s="3861"/>
      <c r="F568" s="3767"/>
      <c r="G568" s="3954"/>
      <c r="H568" s="3983"/>
      <c r="I568" s="434"/>
      <c r="J568" s="3848"/>
      <c r="K568" s="595" t="s">
        <v>141</v>
      </c>
      <c r="L568" s="542">
        <v>0</v>
      </c>
      <c r="M568" s="431"/>
      <c r="N568" s="430"/>
      <c r="O568" s="429"/>
      <c r="AA568" s="443"/>
    </row>
    <row r="569" spans="1:27" ht="20.25" customHeight="1" x14ac:dyDescent="0.2">
      <c r="A569" s="937"/>
      <c r="B569" s="3743"/>
      <c r="C569" s="846"/>
      <c r="D569" s="512"/>
      <c r="E569" s="3861"/>
      <c r="F569" s="3767"/>
      <c r="G569" s="3954"/>
      <c r="H569" s="3983"/>
      <c r="I569" s="434"/>
      <c r="J569" s="470"/>
      <c r="K569" s="595" t="s">
        <v>216</v>
      </c>
      <c r="L569" s="441">
        <v>0</v>
      </c>
      <c r="M569" s="431"/>
      <c r="N569" s="430"/>
      <c r="O569" s="429"/>
      <c r="AA569" s="443"/>
    </row>
    <row r="570" spans="1:27" ht="24.75" customHeight="1" x14ac:dyDescent="0.2">
      <c r="A570" s="937"/>
      <c r="B570" s="3743"/>
      <c r="C570" s="846"/>
      <c r="D570" s="512"/>
      <c r="E570" s="3861"/>
      <c r="F570" s="3767"/>
      <c r="G570" s="3954"/>
      <c r="H570" s="3983"/>
      <c r="I570" s="434"/>
      <c r="J570" s="470"/>
      <c r="K570" s="594" t="s">
        <v>161</v>
      </c>
      <c r="L570" s="441">
        <v>434.9</v>
      </c>
      <c r="M570" s="431"/>
      <c r="N570" s="430"/>
      <c r="O570" s="429"/>
      <c r="AA570" s="443"/>
    </row>
    <row r="571" spans="1:27" ht="24" customHeight="1" thickBot="1" x14ac:dyDescent="0.25">
      <c r="A571" s="937"/>
      <c r="B571" s="3743"/>
      <c r="C571" s="846"/>
      <c r="D571" s="512"/>
      <c r="E571" s="3861"/>
      <c r="F571" s="3767"/>
      <c r="G571" s="3954"/>
      <c r="H571" s="3983"/>
      <c r="I571" s="434"/>
      <c r="J571" s="470"/>
      <c r="K571" s="587" t="s">
        <v>140</v>
      </c>
      <c r="L571" s="681">
        <v>0</v>
      </c>
      <c r="M571" s="978"/>
      <c r="N571" s="459"/>
      <c r="O571" s="458"/>
    </row>
    <row r="572" spans="1:27" ht="23.25" customHeight="1" thickBot="1" x14ac:dyDescent="0.25">
      <c r="A572" s="1024"/>
      <c r="B572" s="3744"/>
      <c r="C572" s="466"/>
      <c r="D572" s="531"/>
      <c r="E572" s="3862"/>
      <c r="F572" s="3768"/>
      <c r="G572" s="3955"/>
      <c r="H572" s="3984"/>
      <c r="I572" s="424"/>
      <c r="J572" s="463"/>
      <c r="K572" s="501" t="s">
        <v>33</v>
      </c>
      <c r="L572" s="579">
        <f>SUM(L566:L571)</f>
        <v>434.9</v>
      </c>
      <c r="M572" s="976"/>
      <c r="N572" s="498"/>
      <c r="O572" s="660"/>
    </row>
    <row r="573" spans="1:27" ht="24" customHeight="1" x14ac:dyDescent="0.2">
      <c r="A573" s="929" t="s">
        <v>102</v>
      </c>
      <c r="B573" s="554" t="s">
        <v>39</v>
      </c>
      <c r="C573" s="848" t="s">
        <v>37</v>
      </c>
      <c r="D573" s="3942" t="s">
        <v>109</v>
      </c>
      <c r="E573" s="3860" t="s">
        <v>222</v>
      </c>
      <c r="F573" s="3766" t="s">
        <v>400</v>
      </c>
      <c r="G573" s="3953" t="s">
        <v>398</v>
      </c>
      <c r="H573" s="4017" t="s">
        <v>44</v>
      </c>
      <c r="I573" s="453" t="s">
        <v>250</v>
      </c>
      <c r="J573" s="3847" t="s">
        <v>249</v>
      </c>
      <c r="K573" s="824" t="s">
        <v>124</v>
      </c>
      <c r="L573" s="444">
        <v>0</v>
      </c>
      <c r="M573" s="974" t="s">
        <v>226</v>
      </c>
      <c r="N573" s="957" t="s">
        <v>50</v>
      </c>
      <c r="O573" s="476"/>
      <c r="AA573" s="443"/>
    </row>
    <row r="574" spans="1:27" ht="17.25" customHeight="1" x14ac:dyDescent="0.2">
      <c r="A574" s="937"/>
      <c r="B574" s="537"/>
      <c r="C574" s="846"/>
      <c r="D574" s="3943"/>
      <c r="E574" s="3861"/>
      <c r="F574" s="3767"/>
      <c r="G574" s="3954"/>
      <c r="H574" s="3983"/>
      <c r="I574" s="434"/>
      <c r="J574" s="3848"/>
      <c r="K574" s="519" t="s">
        <v>217</v>
      </c>
      <c r="L574" s="441">
        <v>0</v>
      </c>
      <c r="M574" s="592"/>
      <c r="N574" s="591"/>
      <c r="O574" s="590"/>
    </row>
    <row r="575" spans="1:27" ht="16.5" customHeight="1" x14ac:dyDescent="0.2">
      <c r="A575" s="937"/>
      <c r="B575" s="537"/>
      <c r="C575" s="846"/>
      <c r="D575" s="3943"/>
      <c r="E575" s="3861"/>
      <c r="F575" s="3767"/>
      <c r="G575" s="3954"/>
      <c r="H575" s="3983"/>
      <c r="I575" s="434"/>
      <c r="J575" s="3848"/>
      <c r="K575" s="818" t="s">
        <v>141</v>
      </c>
      <c r="L575" s="441">
        <v>80</v>
      </c>
      <c r="M575" s="592"/>
      <c r="N575" s="591"/>
      <c r="O575" s="590"/>
      <c r="AA575" s="443"/>
    </row>
    <row r="576" spans="1:27" ht="21.75" customHeight="1" x14ac:dyDescent="0.2">
      <c r="A576" s="937"/>
      <c r="B576" s="537"/>
      <c r="C576" s="846"/>
      <c r="D576" s="3943"/>
      <c r="E576" s="3861"/>
      <c r="F576" s="3767"/>
      <c r="G576" s="3954"/>
      <c r="H576" s="3983"/>
      <c r="I576" s="434"/>
      <c r="J576" s="470"/>
      <c r="K576" s="818" t="s">
        <v>216</v>
      </c>
      <c r="L576" s="441">
        <v>0</v>
      </c>
      <c r="M576" s="592"/>
      <c r="N576" s="591"/>
      <c r="O576" s="590"/>
      <c r="AA576" s="443"/>
    </row>
    <row r="577" spans="1:28" ht="24" customHeight="1" x14ac:dyDescent="0.2">
      <c r="A577" s="937"/>
      <c r="B577" s="537"/>
      <c r="C577" s="846"/>
      <c r="D577" s="3943"/>
      <c r="E577" s="3861"/>
      <c r="F577" s="3767"/>
      <c r="G577" s="3954"/>
      <c r="H577" s="3983"/>
      <c r="I577" s="434"/>
      <c r="J577" s="470"/>
      <c r="K577" s="1111" t="s">
        <v>161</v>
      </c>
      <c r="L577" s="441">
        <v>200</v>
      </c>
      <c r="M577" s="592"/>
      <c r="N577" s="591"/>
      <c r="O577" s="590"/>
      <c r="AA577" s="443"/>
    </row>
    <row r="578" spans="1:28" ht="18.75" customHeight="1" thickBot="1" x14ac:dyDescent="0.25">
      <c r="A578" s="937"/>
      <c r="B578" s="537"/>
      <c r="C578" s="846"/>
      <c r="D578" s="3943"/>
      <c r="E578" s="3861"/>
      <c r="F578" s="3767"/>
      <c r="G578" s="3954"/>
      <c r="H578" s="3983"/>
      <c r="I578" s="434"/>
      <c r="J578" s="470"/>
      <c r="K578" s="1113" t="s">
        <v>140</v>
      </c>
      <c r="L578" s="681">
        <v>0</v>
      </c>
      <c r="M578" s="585"/>
      <c r="N578" s="584"/>
      <c r="O578" s="583"/>
    </row>
    <row r="579" spans="1:28" ht="18.75" customHeight="1" thickBot="1" x14ac:dyDescent="0.25">
      <c r="A579" s="1024"/>
      <c r="B579" s="532"/>
      <c r="C579" s="466"/>
      <c r="D579" s="3944"/>
      <c r="E579" s="3862"/>
      <c r="F579" s="3768"/>
      <c r="G579" s="3955"/>
      <c r="H579" s="3984"/>
      <c r="I579" s="424"/>
      <c r="J579" s="463"/>
      <c r="K579" s="501" t="s">
        <v>33</v>
      </c>
      <c r="L579" s="579">
        <f>SUM(L573:L578)</f>
        <v>280</v>
      </c>
      <c r="M579" s="578"/>
      <c r="N579" s="954"/>
      <c r="O579" s="627"/>
    </row>
    <row r="580" spans="1:28" ht="18.75" customHeight="1" x14ac:dyDescent="0.2">
      <c r="A580" s="929" t="s">
        <v>102</v>
      </c>
      <c r="B580" s="554" t="s">
        <v>39</v>
      </c>
      <c r="C580" s="3745" t="s">
        <v>37</v>
      </c>
      <c r="D580" s="3939" t="s">
        <v>107</v>
      </c>
      <c r="E580" s="3860" t="s">
        <v>222</v>
      </c>
      <c r="F580" s="3766" t="s">
        <v>399</v>
      </c>
      <c r="G580" s="3953" t="s">
        <v>398</v>
      </c>
      <c r="H580" s="4017" t="s">
        <v>44</v>
      </c>
      <c r="I580" s="453" t="s">
        <v>244</v>
      </c>
      <c r="J580" s="3847" t="s">
        <v>243</v>
      </c>
      <c r="K580" s="1112" t="s">
        <v>124</v>
      </c>
      <c r="L580" s="444">
        <v>0</v>
      </c>
      <c r="M580" s="974" t="s">
        <v>226</v>
      </c>
      <c r="N580" s="957" t="s">
        <v>50</v>
      </c>
      <c r="O580" s="820"/>
      <c r="AA580" s="443"/>
    </row>
    <row r="581" spans="1:28" ht="18.75" customHeight="1" x14ac:dyDescent="0.2">
      <c r="A581" s="1110"/>
      <c r="B581" s="439"/>
      <c r="C581" s="3746"/>
      <c r="D581" s="3940"/>
      <c r="E581" s="3861"/>
      <c r="F581" s="3767"/>
      <c r="G581" s="3954"/>
      <c r="H581" s="3983"/>
      <c r="I581" s="434"/>
      <c r="J581" s="3848"/>
      <c r="K581" s="519" t="s">
        <v>217</v>
      </c>
      <c r="L581" s="441">
        <v>0</v>
      </c>
      <c r="M581" s="592"/>
      <c r="N581" s="591"/>
      <c r="O581" s="590"/>
    </row>
    <row r="582" spans="1:28" ht="18.75" customHeight="1" x14ac:dyDescent="0.2">
      <c r="A582" s="1110"/>
      <c r="B582" s="439"/>
      <c r="C582" s="3746"/>
      <c r="D582" s="3940"/>
      <c r="E582" s="3861"/>
      <c r="F582" s="3767"/>
      <c r="G582" s="3954"/>
      <c r="H582" s="3983"/>
      <c r="I582" s="434"/>
      <c r="J582" s="3848"/>
      <c r="K582" s="818" t="s">
        <v>141</v>
      </c>
      <c r="L582" s="441">
        <v>200</v>
      </c>
      <c r="M582" s="592"/>
      <c r="N582" s="591"/>
      <c r="O582" s="590"/>
      <c r="AA582" s="443"/>
      <c r="AB582" s="443"/>
    </row>
    <row r="583" spans="1:28" ht="18.75" customHeight="1" x14ac:dyDescent="0.2">
      <c r="A583" s="1110"/>
      <c r="B583" s="439"/>
      <c r="C583" s="3746"/>
      <c r="D583" s="3940"/>
      <c r="E583" s="3861"/>
      <c r="F583" s="3767"/>
      <c r="G583" s="3954"/>
      <c r="H583" s="3983"/>
      <c r="I583" s="434"/>
      <c r="J583" s="470"/>
      <c r="K583" s="818" t="s">
        <v>216</v>
      </c>
      <c r="L583" s="441">
        <v>0</v>
      </c>
      <c r="M583" s="592"/>
      <c r="N583" s="591"/>
      <c r="O583" s="590"/>
      <c r="AA583" s="443"/>
      <c r="AB583" s="443"/>
    </row>
    <row r="584" spans="1:28" ht="18.75" customHeight="1" x14ac:dyDescent="0.2">
      <c r="A584" s="1110"/>
      <c r="B584" s="439"/>
      <c r="C584" s="3746"/>
      <c r="D584" s="3940"/>
      <c r="E584" s="3861"/>
      <c r="F584" s="3767"/>
      <c r="G584" s="3954"/>
      <c r="H584" s="3983"/>
      <c r="I584" s="434"/>
      <c r="J584" s="470"/>
      <c r="K584" s="1111" t="s">
        <v>161</v>
      </c>
      <c r="L584" s="441">
        <v>1450</v>
      </c>
      <c r="M584" s="592"/>
      <c r="N584" s="591"/>
      <c r="O584" s="590"/>
      <c r="AA584" s="443"/>
      <c r="AB584" s="443"/>
    </row>
    <row r="585" spans="1:28" ht="18.75" customHeight="1" thickBot="1" x14ac:dyDescent="0.25">
      <c r="A585" s="1110"/>
      <c r="B585" s="439"/>
      <c r="C585" s="3746"/>
      <c r="D585" s="3940"/>
      <c r="E585" s="3861"/>
      <c r="F585" s="3767"/>
      <c r="G585" s="3954"/>
      <c r="H585" s="3983"/>
      <c r="I585" s="434"/>
      <c r="J585" s="470"/>
      <c r="K585" s="1109" t="s">
        <v>140</v>
      </c>
      <c r="L585" s="681">
        <v>0</v>
      </c>
      <c r="M585" s="585"/>
      <c r="N585" s="584"/>
      <c r="O585" s="583"/>
    </row>
    <row r="586" spans="1:28" ht="18" customHeight="1" thickBot="1" x14ac:dyDescent="0.25">
      <c r="A586" s="1024"/>
      <c r="B586" s="427"/>
      <c r="C586" s="3747"/>
      <c r="D586" s="3941"/>
      <c r="E586" s="3862"/>
      <c r="F586" s="3768"/>
      <c r="G586" s="3955"/>
      <c r="H586" s="3984"/>
      <c r="I586" s="424"/>
      <c r="J586" s="463"/>
      <c r="K586" s="501" t="s">
        <v>33</v>
      </c>
      <c r="L586" s="579">
        <f>SUM(L580:L585)</f>
        <v>1650</v>
      </c>
      <c r="M586" s="578"/>
      <c r="N586" s="954"/>
      <c r="O586" s="576"/>
    </row>
    <row r="587" spans="1:28" ht="18" customHeight="1" thickBot="1" x14ac:dyDescent="0.25">
      <c r="A587" s="1024" t="s">
        <v>102</v>
      </c>
      <c r="B587" s="1023" t="s">
        <v>39</v>
      </c>
      <c r="C587" s="3858" t="s">
        <v>38</v>
      </c>
      <c r="D587" s="3858"/>
      <c r="E587" s="3858"/>
      <c r="F587" s="3858"/>
      <c r="G587" s="3858"/>
      <c r="H587" s="3858"/>
      <c r="I587" s="3859"/>
      <c r="J587" s="1107"/>
      <c r="K587" s="1106" t="s">
        <v>33</v>
      </c>
      <c r="L587" s="1105">
        <f>L558*1</f>
        <v>2364.9</v>
      </c>
      <c r="M587" s="412"/>
      <c r="N587" s="412"/>
      <c r="O587" s="411"/>
    </row>
    <row r="588" spans="1:28" ht="21.75" customHeight="1" thickBot="1" x14ac:dyDescent="0.25">
      <c r="A588" s="1048" t="s">
        <v>102</v>
      </c>
      <c r="B588" s="1104" t="s">
        <v>109</v>
      </c>
      <c r="C588" s="1103" t="s">
        <v>397</v>
      </c>
      <c r="D588" s="1102"/>
      <c r="E588" s="1101"/>
      <c r="F588" s="1102"/>
      <c r="G588" s="1102"/>
      <c r="H588" s="1102"/>
      <c r="I588" s="1102"/>
      <c r="J588" s="1101"/>
      <c r="K588" s="1101"/>
      <c r="L588" s="1101"/>
      <c r="M588" s="882"/>
      <c r="N588" s="882"/>
      <c r="O588" s="946"/>
    </row>
    <row r="589" spans="1:28" ht="45" customHeight="1" thickBot="1" x14ac:dyDescent="0.25">
      <c r="A589" s="1048"/>
      <c r="B589" s="1047"/>
      <c r="C589" s="1100"/>
      <c r="D589" s="1098"/>
      <c r="E589" s="1098"/>
      <c r="F589" s="1098"/>
      <c r="G589" s="1098"/>
      <c r="H589" s="1098"/>
      <c r="I589" s="1098"/>
      <c r="J589" s="1099"/>
      <c r="K589" s="1098"/>
      <c r="L589" s="1097"/>
      <c r="M589" s="721" t="s">
        <v>396</v>
      </c>
      <c r="N589" s="711" t="s">
        <v>50</v>
      </c>
      <c r="O589" s="947"/>
    </row>
    <row r="590" spans="1:28" ht="12.75" customHeight="1" thickBot="1" x14ac:dyDescent="0.25">
      <c r="A590" s="929" t="s">
        <v>102</v>
      </c>
      <c r="B590" s="3827" t="s">
        <v>109</v>
      </c>
      <c r="C590" s="1091" t="s">
        <v>37</v>
      </c>
      <c r="D590" s="4020" t="s">
        <v>395</v>
      </c>
      <c r="E590" s="4021"/>
      <c r="F590" s="4022"/>
      <c r="G590" s="3760" t="s">
        <v>393</v>
      </c>
      <c r="H590" s="4037" t="s">
        <v>44</v>
      </c>
      <c r="I590" s="3950" t="s">
        <v>43</v>
      </c>
      <c r="J590" s="3847" t="s">
        <v>42</v>
      </c>
      <c r="K590" s="939" t="s">
        <v>124</v>
      </c>
      <c r="L590" s="1093">
        <f t="shared" ref="L590:L595" si="3">L597</f>
        <v>0</v>
      </c>
      <c r="M590" s="478"/>
      <c r="N590" s="477"/>
      <c r="O590" s="697"/>
    </row>
    <row r="591" spans="1:28" ht="12.75" customHeight="1" thickBot="1" x14ac:dyDescent="0.25">
      <c r="A591" s="937"/>
      <c r="B591" s="3755"/>
      <c r="C591" s="1084"/>
      <c r="D591" s="4023"/>
      <c r="E591" s="4024"/>
      <c r="F591" s="4025"/>
      <c r="G591" s="3761"/>
      <c r="H591" s="4038"/>
      <c r="I591" s="3951"/>
      <c r="J591" s="3848"/>
      <c r="K591" s="1014" t="s">
        <v>217</v>
      </c>
      <c r="L591" s="1093">
        <f t="shared" si="3"/>
        <v>0</v>
      </c>
      <c r="M591" s="478" t="s">
        <v>223</v>
      </c>
      <c r="N591" s="477" t="s">
        <v>50</v>
      </c>
      <c r="O591" s="683"/>
    </row>
    <row r="592" spans="1:28" ht="13.5" customHeight="1" thickBot="1" x14ac:dyDescent="0.25">
      <c r="A592" s="937"/>
      <c r="B592" s="3755"/>
      <c r="C592" s="1084"/>
      <c r="D592" s="4023"/>
      <c r="E592" s="4024"/>
      <c r="F592" s="4025"/>
      <c r="G592" s="3761"/>
      <c r="H592" s="4038"/>
      <c r="I592" s="3951"/>
      <c r="J592" s="3848"/>
      <c r="K592" s="1095" t="s">
        <v>141</v>
      </c>
      <c r="L592" s="1093">
        <f t="shared" si="3"/>
        <v>0</v>
      </c>
      <c r="M592" s="659"/>
      <c r="N592" s="684"/>
      <c r="O592" s="683"/>
      <c r="Q592" s="489"/>
    </row>
    <row r="593" spans="1:27" ht="15" customHeight="1" thickBot="1" x14ac:dyDescent="0.25">
      <c r="A593" s="937"/>
      <c r="B593" s="3755"/>
      <c r="C593" s="1084"/>
      <c r="D593" s="4023"/>
      <c r="E593" s="4024"/>
      <c r="F593" s="4025"/>
      <c r="G593" s="3761"/>
      <c r="H593" s="4038"/>
      <c r="I593" s="3951"/>
      <c r="J593" s="923"/>
      <c r="K593" s="1096" t="s">
        <v>216</v>
      </c>
      <c r="L593" s="1093">
        <f t="shared" si="3"/>
        <v>0</v>
      </c>
      <c r="M593" s="545"/>
      <c r="N593" s="656"/>
      <c r="O593" s="1010"/>
    </row>
    <row r="594" spans="1:27" ht="15" customHeight="1" thickBot="1" x14ac:dyDescent="0.25">
      <c r="A594" s="937"/>
      <c r="B594" s="3755"/>
      <c r="C594" s="1084"/>
      <c r="D594" s="4023"/>
      <c r="E594" s="4024"/>
      <c r="F594" s="4025"/>
      <c r="G594" s="3761"/>
      <c r="H594" s="4038"/>
      <c r="I594" s="3951"/>
      <c r="J594" s="923"/>
      <c r="K594" s="1095" t="s">
        <v>161</v>
      </c>
      <c r="L594" s="1093" t="str">
        <f t="shared" si="3"/>
        <v>0</v>
      </c>
      <c r="M594" s="659"/>
      <c r="N594" s="684"/>
      <c r="O594" s="637"/>
    </row>
    <row r="595" spans="1:27" ht="15.75" customHeight="1" thickBot="1" x14ac:dyDescent="0.25">
      <c r="A595" s="937"/>
      <c r="B595" s="3755"/>
      <c r="C595" s="1084"/>
      <c r="D595" s="4023"/>
      <c r="E595" s="4024"/>
      <c r="F595" s="4025"/>
      <c r="G595" s="3761"/>
      <c r="H595" s="4038"/>
      <c r="I595" s="3951"/>
      <c r="J595" s="923"/>
      <c r="K595" s="1094" t="s">
        <v>140</v>
      </c>
      <c r="L595" s="1093">
        <f t="shared" si="3"/>
        <v>0</v>
      </c>
      <c r="M595" s="940"/>
      <c r="N595" s="1060"/>
      <c r="O595" s="1059"/>
    </row>
    <row r="596" spans="1:27" ht="18" customHeight="1" thickBot="1" x14ac:dyDescent="0.25">
      <c r="A596" s="1024"/>
      <c r="B596" s="3828"/>
      <c r="C596" s="1081"/>
      <c r="D596" s="4026"/>
      <c r="E596" s="4027"/>
      <c r="F596" s="4028"/>
      <c r="G596" s="3762"/>
      <c r="H596" s="4039"/>
      <c r="I596" s="3952"/>
      <c r="J596" s="930"/>
      <c r="K596" s="907" t="s">
        <v>33</v>
      </c>
      <c r="L596" s="906">
        <f>SUM(L590:L595)</f>
        <v>0</v>
      </c>
      <c r="M596" s="626"/>
      <c r="N596" s="577"/>
      <c r="O596" s="627"/>
    </row>
    <row r="597" spans="1:27" ht="14.25" hidden="1" customHeight="1" x14ac:dyDescent="0.2">
      <c r="A597" s="1092" t="s">
        <v>102</v>
      </c>
      <c r="B597" s="3829" t="s">
        <v>109</v>
      </c>
      <c r="C597" s="1091" t="s">
        <v>37</v>
      </c>
      <c r="D597" s="1090" t="s">
        <v>37</v>
      </c>
      <c r="E597" s="1089"/>
      <c r="F597" s="3866" t="s">
        <v>394</v>
      </c>
      <c r="G597" s="3760" t="s">
        <v>393</v>
      </c>
      <c r="H597" s="4037" t="s">
        <v>44</v>
      </c>
      <c r="I597" s="3950" t="s">
        <v>295</v>
      </c>
      <c r="J597" s="863" t="s">
        <v>42</v>
      </c>
      <c r="K597" s="925" t="s">
        <v>124</v>
      </c>
      <c r="L597" s="924">
        <v>0</v>
      </c>
      <c r="M597" s="478"/>
      <c r="N597" s="477"/>
      <c r="O597" s="697"/>
      <c r="AA597" s="489" t="s">
        <v>392</v>
      </c>
    </row>
    <row r="598" spans="1:27" ht="15.75" hidden="1" thickBot="1" x14ac:dyDescent="0.25">
      <c r="A598" s="920"/>
      <c r="B598" s="3830"/>
      <c r="C598" s="1084"/>
      <c r="D598" s="918"/>
      <c r="E598" s="1083"/>
      <c r="F598" s="3867"/>
      <c r="G598" s="3761"/>
      <c r="H598" s="4038"/>
      <c r="I598" s="3951"/>
      <c r="J598" s="845" t="s">
        <v>293</v>
      </c>
      <c r="K598" s="997" t="s">
        <v>242</v>
      </c>
      <c r="L598" s="921"/>
      <c r="M598" s="643"/>
      <c r="N598" s="658"/>
      <c r="O598" s="683"/>
    </row>
    <row r="599" spans="1:27" ht="15.75" hidden="1" thickBot="1" x14ac:dyDescent="0.3">
      <c r="A599" s="920"/>
      <c r="B599" s="3830"/>
      <c r="C599" s="1084"/>
      <c r="D599" s="918"/>
      <c r="E599" s="1083"/>
      <c r="F599" s="3867"/>
      <c r="G599" s="3761"/>
      <c r="H599" s="4038"/>
      <c r="I599" s="3951"/>
      <c r="J599" s="645"/>
      <c r="K599" s="922" t="s">
        <v>141</v>
      </c>
      <c r="L599" s="1088"/>
      <c r="M599" s="639"/>
      <c r="N599" s="638"/>
      <c r="O599" s="683"/>
      <c r="P599" s="1087"/>
    </row>
    <row r="600" spans="1:27" ht="15.75" hidden="1" thickBot="1" x14ac:dyDescent="0.25">
      <c r="A600" s="920"/>
      <c r="B600" s="3830"/>
      <c r="C600" s="1084"/>
      <c r="D600" s="918"/>
      <c r="E600" s="1083"/>
      <c r="F600" s="3867"/>
      <c r="G600" s="3761"/>
      <c r="H600" s="4038"/>
      <c r="I600" s="3951"/>
      <c r="J600" s="923"/>
      <c r="K600" s="922" t="s">
        <v>216</v>
      </c>
      <c r="L600" s="921"/>
      <c r="M600" s="659"/>
      <c r="N600" s="684"/>
      <c r="O600" s="637"/>
    </row>
    <row r="601" spans="1:27" ht="15.75" hidden="1" thickBot="1" x14ac:dyDescent="0.25">
      <c r="A601" s="920"/>
      <c r="B601" s="3830"/>
      <c r="C601" s="1084"/>
      <c r="D601" s="918"/>
      <c r="E601" s="1083"/>
      <c r="F601" s="3867"/>
      <c r="G601" s="3761"/>
      <c r="H601" s="4038"/>
      <c r="I601" s="3951"/>
      <c r="J601" s="923"/>
      <c r="K601" s="922" t="s">
        <v>161</v>
      </c>
      <c r="L601" s="1086" t="s">
        <v>43</v>
      </c>
      <c r="M601" s="659"/>
      <c r="N601" s="684"/>
      <c r="O601" s="637"/>
    </row>
    <row r="602" spans="1:27" ht="15.75" hidden="1" thickBot="1" x14ac:dyDescent="0.25">
      <c r="A602" s="920"/>
      <c r="B602" s="3830"/>
      <c r="C602" s="1084"/>
      <c r="D602" s="918"/>
      <c r="E602" s="1083"/>
      <c r="F602" s="3867"/>
      <c r="G602" s="3761"/>
      <c r="H602" s="4038"/>
      <c r="I602" s="3951"/>
      <c r="J602" s="923"/>
      <c r="K602" s="914" t="s">
        <v>140</v>
      </c>
      <c r="L602" s="913"/>
      <c r="M602" s="680"/>
      <c r="N602" s="679"/>
      <c r="O602" s="678"/>
    </row>
    <row r="603" spans="1:27" ht="15.75" hidden="1" thickBot="1" x14ac:dyDescent="0.25">
      <c r="A603" s="912"/>
      <c r="B603" s="3831"/>
      <c r="C603" s="1081"/>
      <c r="D603" s="910"/>
      <c r="E603" s="1080"/>
      <c r="F603" s="3868"/>
      <c r="G603" s="3762"/>
      <c r="H603" s="4039"/>
      <c r="I603" s="3952"/>
      <c r="J603" s="908"/>
      <c r="K603" s="907" t="s">
        <v>33</v>
      </c>
      <c r="L603" s="906">
        <f>SUM(L597:L602)</f>
        <v>0</v>
      </c>
      <c r="M603" s="626"/>
      <c r="N603" s="577"/>
      <c r="O603" s="627"/>
    </row>
    <row r="604" spans="1:27" ht="15" thickBot="1" x14ac:dyDescent="0.25">
      <c r="A604" s="418" t="s">
        <v>102</v>
      </c>
      <c r="B604" s="417" t="s">
        <v>109</v>
      </c>
      <c r="C604" s="3889" t="s">
        <v>38</v>
      </c>
      <c r="D604" s="3889"/>
      <c r="E604" s="3889"/>
      <c r="F604" s="3889"/>
      <c r="G604" s="3889"/>
      <c r="H604" s="3889"/>
      <c r="I604" s="3890"/>
      <c r="J604" s="416"/>
      <c r="K604" s="573" t="s">
        <v>33</v>
      </c>
      <c r="L604" s="1079">
        <f>L596*1</f>
        <v>0</v>
      </c>
      <c r="M604" s="740"/>
      <c r="N604" s="740"/>
      <c r="O604" s="900"/>
    </row>
    <row r="605" spans="1:27" ht="15" thickBot="1" x14ac:dyDescent="0.25">
      <c r="A605" s="737" t="s">
        <v>102</v>
      </c>
      <c r="B605" s="410"/>
      <c r="C605" s="3925" t="s">
        <v>36</v>
      </c>
      <c r="D605" s="3925"/>
      <c r="E605" s="3925"/>
      <c r="F605" s="3925"/>
      <c r="G605" s="3925"/>
      <c r="H605" s="3925"/>
      <c r="I605" s="4016"/>
      <c r="J605" s="409"/>
      <c r="K605" s="1078" t="s">
        <v>33</v>
      </c>
      <c r="L605" s="406">
        <f>L549+L587+L604</f>
        <v>4243.8999999999996</v>
      </c>
      <c r="M605" s="405"/>
      <c r="N605" s="405"/>
      <c r="O605" s="404"/>
    </row>
    <row r="606" spans="1:27" ht="15.75" thickBot="1" x14ac:dyDescent="0.25">
      <c r="A606" s="732" t="s">
        <v>96</v>
      </c>
      <c r="B606" s="731"/>
      <c r="C606" s="1077" t="s">
        <v>391</v>
      </c>
      <c r="D606" s="729"/>
      <c r="E606" s="729"/>
      <c r="F606" s="1076"/>
      <c r="G606" s="1076"/>
      <c r="H606" s="729"/>
      <c r="I606" s="729"/>
      <c r="J606" s="729"/>
      <c r="K606" s="729"/>
      <c r="L606" s="729"/>
      <c r="M606" s="728"/>
      <c r="N606" s="728"/>
      <c r="O606" s="727"/>
    </row>
    <row r="607" spans="1:27" ht="36.75" customHeight="1" thickBot="1" x14ac:dyDescent="0.25">
      <c r="A607" s="888"/>
      <c r="B607" s="3945"/>
      <c r="C607" s="3946"/>
      <c r="D607" s="3946"/>
      <c r="E607" s="3946"/>
      <c r="F607" s="3946"/>
      <c r="G607" s="886"/>
      <c r="H607" s="715"/>
      <c r="I607" s="715"/>
      <c r="J607" s="715"/>
      <c r="K607" s="715"/>
      <c r="L607" s="948"/>
      <c r="M607" s="712" t="s">
        <v>390</v>
      </c>
      <c r="N607" s="711" t="s">
        <v>389</v>
      </c>
      <c r="O607" s="1075"/>
      <c r="AA607" s="489"/>
    </row>
    <row r="608" spans="1:27" ht="23.25" customHeight="1" thickBot="1" x14ac:dyDescent="0.25">
      <c r="A608" s="717" t="s">
        <v>96</v>
      </c>
      <c r="B608" s="417" t="s">
        <v>37</v>
      </c>
      <c r="C608" s="883" t="s">
        <v>388</v>
      </c>
      <c r="D608" s="882"/>
      <c r="E608" s="719"/>
      <c r="F608" s="882"/>
      <c r="G608" s="882"/>
      <c r="H608" s="882"/>
      <c r="I608" s="882"/>
      <c r="J608" s="882"/>
      <c r="K608" s="882"/>
      <c r="L608" s="719"/>
      <c r="M608" s="882"/>
      <c r="N608" s="882"/>
      <c r="O608" s="946"/>
    </row>
    <row r="609" spans="1:27" ht="49.5" customHeight="1" thickBot="1" x14ac:dyDescent="0.25">
      <c r="A609" s="881"/>
      <c r="B609" s="417"/>
      <c r="C609" s="716"/>
      <c r="D609" s="714"/>
      <c r="E609" s="714"/>
      <c r="F609" s="714"/>
      <c r="G609" s="714"/>
      <c r="H609" s="714"/>
      <c r="I609" s="714"/>
      <c r="J609" s="715"/>
      <c r="K609" s="714"/>
      <c r="L609" s="713"/>
      <c r="M609" s="712" t="s">
        <v>387</v>
      </c>
      <c r="N609" s="711" t="s">
        <v>50</v>
      </c>
      <c r="O609" s="1074"/>
    </row>
    <row r="610" spans="1:27" ht="15" customHeight="1" x14ac:dyDescent="0.2">
      <c r="A610" s="3808" t="s">
        <v>96</v>
      </c>
      <c r="B610" s="3811" t="s">
        <v>37</v>
      </c>
      <c r="C610" s="3745" t="s">
        <v>37</v>
      </c>
      <c r="D610" s="4029" t="s">
        <v>386</v>
      </c>
      <c r="E610" s="4030"/>
      <c r="F610" s="4031"/>
      <c r="G610" s="3760" t="s">
        <v>380</v>
      </c>
      <c r="H610" s="3797" t="s">
        <v>44</v>
      </c>
      <c r="I610" s="3794" t="s">
        <v>43</v>
      </c>
      <c r="J610" s="3847" t="s">
        <v>42</v>
      </c>
      <c r="K610" s="481" t="s">
        <v>124</v>
      </c>
      <c r="L610" s="559">
        <f>L618+L626</f>
        <v>0</v>
      </c>
      <c r="M610" s="478" t="s">
        <v>223</v>
      </c>
      <c r="N610" s="477" t="s">
        <v>50</v>
      </c>
      <c r="O610" s="697"/>
    </row>
    <row r="611" spans="1:27" ht="15" customHeight="1" x14ac:dyDescent="0.2">
      <c r="A611" s="3809"/>
      <c r="B611" s="3743"/>
      <c r="C611" s="3746"/>
      <c r="D611" s="4032"/>
      <c r="E611" s="4033"/>
      <c r="F611" s="3864"/>
      <c r="G611" s="3761"/>
      <c r="H611" s="3787"/>
      <c r="I611" s="3795"/>
      <c r="J611" s="3848"/>
      <c r="K611" s="474" t="s">
        <v>217</v>
      </c>
      <c r="L611" s="945">
        <f>L619</f>
        <v>0</v>
      </c>
      <c r="M611" s="631"/>
      <c r="N611" s="1073"/>
      <c r="O611" s="695"/>
    </row>
    <row r="612" spans="1:27" x14ac:dyDescent="0.2">
      <c r="A612" s="3809"/>
      <c r="B612" s="3743"/>
      <c r="C612" s="3746"/>
      <c r="D612" s="4034"/>
      <c r="E612" s="4033"/>
      <c r="F612" s="3864"/>
      <c r="G612" s="3761"/>
      <c r="H612" s="3787"/>
      <c r="I612" s="3795"/>
      <c r="J612" s="3848"/>
      <c r="K612" s="479" t="s">
        <v>141</v>
      </c>
      <c r="L612" s="1015">
        <f>L620+L628</f>
        <v>127.5</v>
      </c>
      <c r="M612" s="4129" t="s">
        <v>385</v>
      </c>
      <c r="N612" s="4130" t="s">
        <v>79</v>
      </c>
      <c r="O612" s="4132"/>
    </row>
    <row r="613" spans="1:27" x14ac:dyDescent="0.2">
      <c r="A613" s="3809"/>
      <c r="B613" s="3743"/>
      <c r="C613" s="3746"/>
      <c r="D613" s="4034"/>
      <c r="E613" s="4033"/>
      <c r="F613" s="3864"/>
      <c r="G613" s="3761"/>
      <c r="H613" s="3787"/>
      <c r="I613" s="3795"/>
      <c r="J613" s="3848"/>
      <c r="K613" s="474" t="s">
        <v>216</v>
      </c>
      <c r="L613" s="945">
        <f>L621</f>
        <v>0</v>
      </c>
      <c r="M613" s="4089"/>
      <c r="N613" s="4131"/>
      <c r="O613" s="4133"/>
    </row>
    <row r="614" spans="1:27" ht="15" x14ac:dyDescent="0.2">
      <c r="A614" s="3809"/>
      <c r="B614" s="3743"/>
      <c r="C614" s="3746"/>
      <c r="D614" s="4034"/>
      <c r="E614" s="4033"/>
      <c r="F614" s="3864"/>
      <c r="G614" s="3761"/>
      <c r="H614" s="3787"/>
      <c r="I614" s="3795"/>
      <c r="J614" s="470"/>
      <c r="K614" s="474" t="s">
        <v>161</v>
      </c>
      <c r="L614" s="945">
        <f>L622</f>
        <v>0</v>
      </c>
      <c r="M614" s="659"/>
      <c r="N614" s="684"/>
      <c r="O614" s="683"/>
    </row>
    <row r="615" spans="1:27" ht="15" x14ac:dyDescent="0.2">
      <c r="A615" s="3809"/>
      <c r="B615" s="3743"/>
      <c r="C615" s="3746"/>
      <c r="D615" s="4034"/>
      <c r="E615" s="4033"/>
      <c r="F615" s="3864"/>
      <c r="G615" s="3761"/>
      <c r="H615" s="3787"/>
      <c r="I615" s="3795"/>
      <c r="J615" s="470"/>
      <c r="K615" s="944" t="s">
        <v>214</v>
      </c>
      <c r="L615" s="1072">
        <f>L623</f>
        <v>0</v>
      </c>
      <c r="M615" s="631"/>
      <c r="N615" s="630"/>
      <c r="O615" s="695"/>
    </row>
    <row r="616" spans="1:27" ht="15.75" thickBot="1" x14ac:dyDescent="0.25">
      <c r="A616" s="3809"/>
      <c r="B616" s="3743"/>
      <c r="C616" s="3746"/>
      <c r="D616" s="4034"/>
      <c r="E616" s="4033"/>
      <c r="F616" s="3864"/>
      <c r="G616" s="3761"/>
      <c r="H616" s="3787"/>
      <c r="I616" s="3795"/>
      <c r="J616" s="470"/>
      <c r="K616" s="944" t="s">
        <v>140</v>
      </c>
      <c r="L616" s="943">
        <f>L624</f>
        <v>0</v>
      </c>
      <c r="M616" s="680"/>
      <c r="N616" s="679"/>
      <c r="O616" s="678"/>
    </row>
    <row r="617" spans="1:27" ht="28.5" customHeight="1" thickBot="1" x14ac:dyDescent="0.25">
      <c r="A617" s="3810"/>
      <c r="B617" s="3812"/>
      <c r="C617" s="3813"/>
      <c r="D617" s="4035"/>
      <c r="E617" s="4036"/>
      <c r="F617" s="3865"/>
      <c r="G617" s="3762"/>
      <c r="H617" s="3798"/>
      <c r="I617" s="3796"/>
      <c r="J617" s="676"/>
      <c r="K617" s="501" t="s">
        <v>33</v>
      </c>
      <c r="L617" s="874">
        <f>SUM(L610:L616)</f>
        <v>127.5</v>
      </c>
      <c r="M617" s="499"/>
      <c r="N617" s="661"/>
      <c r="O617" s="660"/>
    </row>
    <row r="618" spans="1:27" ht="22.5" customHeight="1" x14ac:dyDescent="0.2">
      <c r="A618" s="3808" t="s">
        <v>96</v>
      </c>
      <c r="B618" s="3811" t="s">
        <v>37</v>
      </c>
      <c r="C618" s="3745" t="s">
        <v>37</v>
      </c>
      <c r="D618" s="600" t="s">
        <v>37</v>
      </c>
      <c r="E618" s="649"/>
      <c r="F618" s="3866" t="s">
        <v>384</v>
      </c>
      <c r="G618" s="3760" t="s">
        <v>380</v>
      </c>
      <c r="H618" s="3820" t="s">
        <v>44</v>
      </c>
      <c r="I618" s="3794" t="s">
        <v>43</v>
      </c>
      <c r="J618" s="1071" t="s">
        <v>42</v>
      </c>
      <c r="K618" s="597" t="s">
        <v>124</v>
      </c>
      <c r="L618" s="647"/>
      <c r="M618" s="549" t="s">
        <v>289</v>
      </c>
      <c r="N618" s="477"/>
      <c r="O618" s="697"/>
      <c r="AA618" s="489"/>
    </row>
    <row r="619" spans="1:27" ht="25.5" customHeight="1" x14ac:dyDescent="0.2">
      <c r="A619" s="3809"/>
      <c r="B619" s="3743"/>
      <c r="C619" s="3746"/>
      <c r="D619" s="596"/>
      <c r="E619" s="633"/>
      <c r="F619" s="3867"/>
      <c r="G619" s="3761"/>
      <c r="H619" s="3821"/>
      <c r="I619" s="3795"/>
      <c r="J619" s="1070" t="s">
        <v>383</v>
      </c>
      <c r="K619" s="519" t="s">
        <v>217</v>
      </c>
      <c r="L619" s="644"/>
      <c r="M619" s="1064"/>
      <c r="N619" s="658"/>
      <c r="O619" s="683"/>
      <c r="AA619" s="489"/>
    </row>
    <row r="620" spans="1:27" ht="21.75" customHeight="1" x14ac:dyDescent="0.2">
      <c r="A620" s="3809"/>
      <c r="B620" s="3743"/>
      <c r="C620" s="3746"/>
      <c r="D620" s="596"/>
      <c r="E620" s="633"/>
      <c r="F620" s="3867"/>
      <c r="G620" s="3761"/>
      <c r="H620" s="3821"/>
      <c r="I620" s="3795"/>
      <c r="J620" s="655"/>
      <c r="K620" s="625" t="s">
        <v>141</v>
      </c>
      <c r="L620" s="432">
        <v>122.5</v>
      </c>
      <c r="M620" s="1069"/>
      <c r="N620" s="1068"/>
      <c r="O620" s="695"/>
      <c r="W620" s="362" t="s">
        <v>382</v>
      </c>
      <c r="AA620" s="1067"/>
    </row>
    <row r="621" spans="1:27" ht="23.45" customHeight="1" x14ac:dyDescent="0.2">
      <c r="A621" s="3809"/>
      <c r="B621" s="3743"/>
      <c r="C621" s="3746"/>
      <c r="D621" s="596"/>
      <c r="E621" s="633"/>
      <c r="F621" s="3867"/>
      <c r="G621" s="3761"/>
      <c r="H621" s="3821"/>
      <c r="I621" s="3795"/>
      <c r="J621" s="605"/>
      <c r="K621" s="595" t="s">
        <v>216</v>
      </c>
      <c r="L621" s="517">
        <v>0</v>
      </c>
      <c r="M621" s="1066"/>
      <c r="N621" s="638"/>
      <c r="O621" s="1065"/>
    </row>
    <row r="622" spans="1:27" ht="16.899999999999999" customHeight="1" x14ac:dyDescent="0.2">
      <c r="A622" s="3809"/>
      <c r="B622" s="3743"/>
      <c r="C622" s="3746"/>
      <c r="D622" s="596"/>
      <c r="E622" s="633"/>
      <c r="F622" s="3867"/>
      <c r="G622" s="3761"/>
      <c r="H622" s="3821"/>
      <c r="I622" s="3795"/>
      <c r="J622" s="605"/>
      <c r="K622" s="959" t="s">
        <v>161</v>
      </c>
      <c r="L622" s="644"/>
      <c r="M622" s="1064"/>
      <c r="N622" s="684"/>
      <c r="O622" s="683"/>
    </row>
    <row r="623" spans="1:27" ht="17.45" customHeight="1" x14ac:dyDescent="0.2">
      <c r="A623" s="3809"/>
      <c r="B623" s="3743"/>
      <c r="C623" s="3746"/>
      <c r="D623" s="596"/>
      <c r="E623" s="633"/>
      <c r="F623" s="3867"/>
      <c r="G623" s="3761"/>
      <c r="H623" s="3821"/>
      <c r="I623" s="3795"/>
      <c r="J623" s="605"/>
      <c r="K623" s="625" t="s">
        <v>214</v>
      </c>
      <c r="L623" s="654"/>
      <c r="M623" s="1063"/>
      <c r="N623" s="630"/>
      <c r="O623" s="629"/>
    </row>
    <row r="624" spans="1:27" ht="17.45" customHeight="1" thickBot="1" x14ac:dyDescent="0.25">
      <c r="A624" s="3809"/>
      <c r="B624" s="3743"/>
      <c r="C624" s="3746"/>
      <c r="D624" s="596"/>
      <c r="E624" s="633"/>
      <c r="F624" s="3867"/>
      <c r="G624" s="3761"/>
      <c r="H624" s="3821"/>
      <c r="I624" s="3795"/>
      <c r="J624" s="605"/>
      <c r="K624" s="1054" t="s">
        <v>140</v>
      </c>
      <c r="L624" s="1062"/>
      <c r="M624" s="1061"/>
      <c r="N624" s="1060"/>
      <c r="O624" s="1059"/>
    </row>
    <row r="625" spans="1:15" ht="17.45" customHeight="1" thickBot="1" x14ac:dyDescent="0.25">
      <c r="A625" s="3810"/>
      <c r="B625" s="3812"/>
      <c r="C625" s="3813"/>
      <c r="D625" s="628"/>
      <c r="E625" s="503"/>
      <c r="F625" s="3868"/>
      <c r="G625" s="3762"/>
      <c r="H625" s="3822"/>
      <c r="I625" s="3796"/>
      <c r="J625" s="676"/>
      <c r="K625" s="501" t="s">
        <v>33</v>
      </c>
      <c r="L625" s="579">
        <f>SUM(L618:L624)</f>
        <v>122.5</v>
      </c>
      <c r="M625" s="626"/>
      <c r="N625" s="954"/>
      <c r="O625" s="576"/>
    </row>
    <row r="626" spans="1:15" ht="17.45" customHeight="1" thickBot="1" x14ac:dyDescent="0.25">
      <c r="A626" s="3808" t="s">
        <v>96</v>
      </c>
      <c r="B626" s="3811" t="s">
        <v>37</v>
      </c>
      <c r="C626" s="3745" t="s">
        <v>37</v>
      </c>
      <c r="D626" s="865" t="s">
        <v>39</v>
      </c>
      <c r="E626" s="3791"/>
      <c r="F626" s="3947" t="s">
        <v>381</v>
      </c>
      <c r="G626" s="3760" t="s">
        <v>380</v>
      </c>
      <c r="H626" s="3820" t="s">
        <v>44</v>
      </c>
      <c r="I626" s="3794" t="s">
        <v>43</v>
      </c>
      <c r="J626" s="1058" t="s">
        <v>42</v>
      </c>
      <c r="K626" s="597" t="s">
        <v>124</v>
      </c>
      <c r="L626" s="1056"/>
      <c r="M626" s="1057"/>
      <c r="N626" s="991"/>
      <c r="O626" s="781"/>
    </row>
    <row r="627" spans="1:15" ht="17.45" customHeight="1" thickBot="1" x14ac:dyDescent="0.25">
      <c r="A627" s="3809"/>
      <c r="B627" s="3743"/>
      <c r="C627" s="3746"/>
      <c r="D627" s="596"/>
      <c r="E627" s="3792"/>
      <c r="F627" s="3948"/>
      <c r="G627" s="3761"/>
      <c r="H627" s="3821"/>
      <c r="I627" s="3795"/>
      <c r="J627" s="1055" t="s">
        <v>351</v>
      </c>
      <c r="K627" s="519" t="s">
        <v>217</v>
      </c>
      <c r="L627" s="784"/>
      <c r="M627" s="802"/>
      <c r="N627" s="991"/>
      <c r="O627" s="781"/>
    </row>
    <row r="628" spans="1:15" ht="17.45" customHeight="1" thickBot="1" x14ac:dyDescent="0.25">
      <c r="A628" s="3809"/>
      <c r="B628" s="3743"/>
      <c r="C628" s="3746"/>
      <c r="D628" s="596"/>
      <c r="E628" s="3792"/>
      <c r="F628" s="3948"/>
      <c r="G628" s="3761"/>
      <c r="H628" s="3821"/>
      <c r="I628" s="3795"/>
      <c r="J628" s="1055"/>
      <c r="K628" s="625" t="s">
        <v>141</v>
      </c>
      <c r="L628" s="1056">
        <v>5</v>
      </c>
      <c r="M628" s="802"/>
      <c r="N628" s="991"/>
      <c r="O628" s="781"/>
    </row>
    <row r="629" spans="1:15" ht="17.45" customHeight="1" thickBot="1" x14ac:dyDescent="0.25">
      <c r="A629" s="3809"/>
      <c r="B629" s="3743"/>
      <c r="C629" s="3746"/>
      <c r="D629" s="596"/>
      <c r="E629" s="3792"/>
      <c r="F629" s="3948"/>
      <c r="G629" s="3761"/>
      <c r="H629" s="3821"/>
      <c r="I629" s="3795"/>
      <c r="J629" s="1055"/>
      <c r="K629" s="595" t="s">
        <v>216</v>
      </c>
      <c r="L629" s="784"/>
      <c r="M629" s="802"/>
      <c r="N629" s="991"/>
      <c r="O629" s="781"/>
    </row>
    <row r="630" spans="1:15" ht="17.45" customHeight="1" thickBot="1" x14ac:dyDescent="0.25">
      <c r="A630" s="3809"/>
      <c r="B630" s="3743"/>
      <c r="C630" s="3746"/>
      <c r="D630" s="596"/>
      <c r="E630" s="3792"/>
      <c r="F630" s="3948"/>
      <c r="G630" s="3761"/>
      <c r="H630" s="3821"/>
      <c r="I630" s="3795"/>
      <c r="J630" s="1055"/>
      <c r="K630" s="959" t="s">
        <v>161</v>
      </c>
      <c r="L630" s="784"/>
      <c r="M630" s="802"/>
      <c r="N630" s="991"/>
      <c r="O630" s="781"/>
    </row>
    <row r="631" spans="1:15" ht="17.45" customHeight="1" thickBot="1" x14ac:dyDescent="0.25">
      <c r="A631" s="3809"/>
      <c r="B631" s="3743"/>
      <c r="C631" s="3746"/>
      <c r="D631" s="596"/>
      <c r="E631" s="3792"/>
      <c r="F631" s="3948"/>
      <c r="G631" s="3761"/>
      <c r="H631" s="3821"/>
      <c r="I631" s="3795"/>
      <c r="J631" s="1055"/>
      <c r="K631" s="625" t="s">
        <v>214</v>
      </c>
      <c r="L631" s="784"/>
      <c r="M631" s="802"/>
      <c r="N631" s="991"/>
      <c r="O631" s="781"/>
    </row>
    <row r="632" spans="1:15" ht="17.45" customHeight="1" thickBot="1" x14ac:dyDescent="0.25">
      <c r="A632" s="3809"/>
      <c r="B632" s="3743"/>
      <c r="C632" s="3746"/>
      <c r="D632" s="596"/>
      <c r="E632" s="3792"/>
      <c r="F632" s="3948"/>
      <c r="G632" s="3761"/>
      <c r="H632" s="3821"/>
      <c r="I632" s="3795"/>
      <c r="J632" s="1055"/>
      <c r="K632" s="1054" t="s">
        <v>140</v>
      </c>
      <c r="L632" s="784"/>
      <c r="M632" s="802"/>
      <c r="N632" s="991"/>
      <c r="O632" s="781"/>
    </row>
    <row r="633" spans="1:15" ht="17.45" customHeight="1" thickBot="1" x14ac:dyDescent="0.25">
      <c r="A633" s="3810"/>
      <c r="B633" s="3812"/>
      <c r="C633" s="3813"/>
      <c r="D633" s="628"/>
      <c r="E633" s="3793"/>
      <c r="F633" s="3949"/>
      <c r="G633" s="3762"/>
      <c r="H633" s="3822"/>
      <c r="I633" s="3796"/>
      <c r="J633" s="1053"/>
      <c r="K633" s="501" t="s">
        <v>33</v>
      </c>
      <c r="L633" s="500">
        <f>SUM(L626:L632)</f>
        <v>5</v>
      </c>
      <c r="M633" s="1052"/>
      <c r="N633" s="810"/>
      <c r="O633" s="1025"/>
    </row>
    <row r="634" spans="1:15" ht="25.5" customHeight="1" thickBot="1" x14ac:dyDescent="0.25">
      <c r="A634" s="1024" t="s">
        <v>96</v>
      </c>
      <c r="B634" s="1023" t="s">
        <v>37</v>
      </c>
      <c r="C634" s="3973" t="s">
        <v>38</v>
      </c>
      <c r="D634" s="3973"/>
      <c r="E634" s="3973"/>
      <c r="F634" s="3973"/>
      <c r="G634" s="3973"/>
      <c r="H634" s="3973"/>
      <c r="I634" s="3974"/>
      <c r="J634" s="1051"/>
      <c r="K634" s="1050" t="s">
        <v>33</v>
      </c>
      <c r="L634" s="741">
        <f>L617*1</f>
        <v>127.5</v>
      </c>
      <c r="M634" s="412"/>
      <c r="N634" s="412"/>
      <c r="O634" s="411"/>
    </row>
    <row r="635" spans="1:15" ht="18.75" customHeight="1" thickBot="1" x14ac:dyDescent="0.25">
      <c r="A635" s="1049" t="s">
        <v>96</v>
      </c>
      <c r="B635" s="1047" t="s">
        <v>39</v>
      </c>
      <c r="C635" s="883" t="s">
        <v>379</v>
      </c>
      <c r="D635" s="882"/>
      <c r="E635" s="719"/>
      <c r="F635" s="882"/>
      <c r="G635" s="882"/>
      <c r="H635" s="882"/>
      <c r="I635" s="882"/>
      <c r="J635" s="719"/>
      <c r="K635" s="882"/>
      <c r="L635" s="719"/>
      <c r="M635" s="882"/>
      <c r="N635" s="882"/>
      <c r="O635" s="946"/>
    </row>
    <row r="636" spans="1:15" ht="30.75" customHeight="1" thickBot="1" x14ac:dyDescent="0.25">
      <c r="A636" s="1048"/>
      <c r="B636" s="1047"/>
      <c r="C636" s="879"/>
      <c r="D636" s="879"/>
      <c r="E636" s="879"/>
      <c r="F636" s="879"/>
      <c r="G636" s="879"/>
      <c r="H636" s="879"/>
      <c r="I636" s="879"/>
      <c r="J636" s="880"/>
      <c r="K636" s="879"/>
      <c r="L636" s="879"/>
      <c r="M636" s="878" t="s">
        <v>378</v>
      </c>
      <c r="N636" s="711" t="s">
        <v>50</v>
      </c>
      <c r="O636" s="710"/>
    </row>
    <row r="637" spans="1:15" ht="15" customHeight="1" thickBot="1" x14ac:dyDescent="0.25">
      <c r="A637" s="4167" t="s">
        <v>96</v>
      </c>
      <c r="B637" s="3754" t="s">
        <v>39</v>
      </c>
      <c r="C637" s="3757" t="s">
        <v>37</v>
      </c>
      <c r="D637" s="4045" t="s">
        <v>377</v>
      </c>
      <c r="E637" s="4046"/>
      <c r="F637" s="4047"/>
      <c r="G637" s="3760" t="s">
        <v>372</v>
      </c>
      <c r="H637" s="3990" t="s">
        <v>44</v>
      </c>
      <c r="I637" s="3962" t="s">
        <v>43</v>
      </c>
      <c r="J637" s="3847" t="s">
        <v>42</v>
      </c>
      <c r="K637" s="481" t="s">
        <v>124</v>
      </c>
      <c r="L637" s="468">
        <f t="shared" ref="L637:L642" si="4">L644+L651</f>
        <v>0</v>
      </c>
      <c r="M637" s="478" t="s">
        <v>223</v>
      </c>
      <c r="N637" s="477" t="s">
        <v>50</v>
      </c>
      <c r="O637" s="700"/>
    </row>
    <row r="638" spans="1:15" ht="15" customHeight="1" thickBot="1" x14ac:dyDescent="0.25">
      <c r="A638" s="4168"/>
      <c r="B638" s="3755"/>
      <c r="C638" s="3758"/>
      <c r="D638" s="4048"/>
      <c r="E638" s="4049"/>
      <c r="F638" s="4050"/>
      <c r="G638" s="3761"/>
      <c r="H638" s="3983"/>
      <c r="I638" s="3963"/>
      <c r="J638" s="3848"/>
      <c r="K638" s="1016" t="s">
        <v>217</v>
      </c>
      <c r="L638" s="468">
        <f t="shared" si="4"/>
        <v>0</v>
      </c>
      <c r="M638" s="659"/>
      <c r="N638" s="658"/>
      <c r="O638" s="637"/>
    </row>
    <row r="639" spans="1:15" ht="15.75" thickBot="1" x14ac:dyDescent="0.25">
      <c r="A639" s="4168"/>
      <c r="B639" s="3755"/>
      <c r="C639" s="3758"/>
      <c r="D639" s="4051"/>
      <c r="E639" s="4049"/>
      <c r="F639" s="4050"/>
      <c r="G639" s="3761"/>
      <c r="H639" s="3983"/>
      <c r="I639" s="3963"/>
      <c r="J639" s="3848"/>
      <c r="K639" s="1014" t="s">
        <v>141</v>
      </c>
      <c r="L639" s="468">
        <f t="shared" si="4"/>
        <v>100</v>
      </c>
      <c r="M639" s="659" t="s">
        <v>376</v>
      </c>
      <c r="N639" s="684" t="s">
        <v>50</v>
      </c>
      <c r="O639" s="1046"/>
    </row>
    <row r="640" spans="1:15" ht="15.75" thickBot="1" x14ac:dyDescent="0.25">
      <c r="A640" s="4168"/>
      <c r="B640" s="3755"/>
      <c r="C640" s="3758"/>
      <c r="D640" s="4051"/>
      <c r="E640" s="4049"/>
      <c r="F640" s="4050"/>
      <c r="G640" s="3761"/>
      <c r="H640" s="3983"/>
      <c r="I640" s="3963"/>
      <c r="J640" s="470"/>
      <c r="K640" s="1014" t="s">
        <v>216</v>
      </c>
      <c r="L640" s="468">
        <f t="shared" si="4"/>
        <v>0</v>
      </c>
      <c r="M640" s="659"/>
      <c r="N640" s="684"/>
      <c r="O640" s="683"/>
    </row>
    <row r="641" spans="1:30" ht="15.75" thickBot="1" x14ac:dyDescent="0.25">
      <c r="A641" s="4168"/>
      <c r="B641" s="3755"/>
      <c r="C641" s="3758"/>
      <c r="D641" s="4051"/>
      <c r="E641" s="4049"/>
      <c r="F641" s="4050"/>
      <c r="G641" s="3761"/>
      <c r="H641" s="3983"/>
      <c r="I641" s="3963"/>
      <c r="J641" s="470"/>
      <c r="K641" s="1014" t="s">
        <v>161</v>
      </c>
      <c r="L641" s="468">
        <f t="shared" si="4"/>
        <v>401.2</v>
      </c>
      <c r="M641" s="659"/>
      <c r="N641" s="684"/>
      <c r="O641" s="683"/>
    </row>
    <row r="642" spans="1:30" ht="15.75" thickBot="1" x14ac:dyDescent="0.25">
      <c r="A642" s="4168"/>
      <c r="B642" s="3755"/>
      <c r="C642" s="3758"/>
      <c r="D642" s="4051"/>
      <c r="E642" s="4049"/>
      <c r="F642" s="4050"/>
      <c r="G642" s="3761"/>
      <c r="H642" s="3983"/>
      <c r="I642" s="3963"/>
      <c r="J642" s="470"/>
      <c r="K642" s="1013" t="s">
        <v>140</v>
      </c>
      <c r="L642" s="468">
        <f t="shared" si="4"/>
        <v>0</v>
      </c>
      <c r="M642" s="680"/>
      <c r="N642" s="679"/>
      <c r="O642" s="678"/>
    </row>
    <row r="643" spans="1:30" ht="16.5" customHeight="1" thickBot="1" x14ac:dyDescent="0.25">
      <c r="A643" s="4169"/>
      <c r="B643" s="3756"/>
      <c r="C643" s="3759"/>
      <c r="D643" s="4052"/>
      <c r="E643" s="4053"/>
      <c r="F643" s="4054"/>
      <c r="G643" s="3762"/>
      <c r="H643" s="3991"/>
      <c r="I643" s="3964"/>
      <c r="J643" s="676"/>
      <c r="K643" s="1045" t="s">
        <v>33</v>
      </c>
      <c r="L643" s="1044">
        <f>SUM(L637:L642)</f>
        <v>501.2</v>
      </c>
      <c r="M643" s="1043"/>
      <c r="N643" s="703"/>
      <c r="O643" s="702"/>
    </row>
    <row r="644" spans="1:30" ht="20.25" hidden="1" customHeight="1" x14ac:dyDescent="0.2">
      <c r="A644" s="4167" t="s">
        <v>96</v>
      </c>
      <c r="B644" s="3754" t="s">
        <v>39</v>
      </c>
      <c r="C644" s="3757" t="s">
        <v>37</v>
      </c>
      <c r="D644" s="1042" t="s">
        <v>37</v>
      </c>
      <c r="E644" s="649"/>
      <c r="F644" s="3866" t="s">
        <v>375</v>
      </c>
      <c r="G644" s="3760" t="s">
        <v>372</v>
      </c>
      <c r="H644" s="3990" t="s">
        <v>44</v>
      </c>
      <c r="I644" s="3962" t="s">
        <v>250</v>
      </c>
      <c r="J644" s="845" t="s">
        <v>42</v>
      </c>
      <c r="K644" s="969" t="s">
        <v>124</v>
      </c>
      <c r="L644" s="647"/>
      <c r="M644" s="1038"/>
      <c r="N644" s="658"/>
      <c r="O644" s="637"/>
      <c r="AA644" s="489" t="s">
        <v>374</v>
      </c>
    </row>
    <row r="645" spans="1:30" ht="20.25" hidden="1" customHeight="1" x14ac:dyDescent="0.2">
      <c r="A645" s="4168"/>
      <c r="B645" s="3755"/>
      <c r="C645" s="3758"/>
      <c r="D645" s="1037"/>
      <c r="E645" s="633"/>
      <c r="F645" s="3867"/>
      <c r="G645" s="3761"/>
      <c r="H645" s="3983"/>
      <c r="I645" s="3963"/>
      <c r="J645" s="845" t="s">
        <v>280</v>
      </c>
      <c r="K645" s="997" t="s">
        <v>242</v>
      </c>
      <c r="L645" s="644"/>
      <c r="M645" s="1041"/>
      <c r="N645" s="658"/>
      <c r="O645" s="683"/>
    </row>
    <row r="646" spans="1:30" ht="19.5" hidden="1" customHeight="1" x14ac:dyDescent="0.25">
      <c r="A646" s="4168"/>
      <c r="B646" s="3755"/>
      <c r="C646" s="3758"/>
      <c r="D646" s="1037"/>
      <c r="E646" s="633"/>
      <c r="F646" s="3867"/>
      <c r="G646" s="3761"/>
      <c r="H646" s="3983"/>
      <c r="I646" s="3963"/>
      <c r="J646" s="645"/>
      <c r="K646" s="968" t="s">
        <v>141</v>
      </c>
      <c r="L646" s="517"/>
      <c r="M646" s="1040"/>
      <c r="N646" s="638"/>
      <c r="O646" s="696"/>
      <c r="Y646" s="489"/>
      <c r="AD646" s="375"/>
    </row>
    <row r="647" spans="1:30" ht="15.75" hidden="1" thickBot="1" x14ac:dyDescent="0.25">
      <c r="A647" s="4168"/>
      <c r="B647" s="3755"/>
      <c r="C647" s="3758"/>
      <c r="D647" s="1037"/>
      <c r="E647" s="633"/>
      <c r="F647" s="3867"/>
      <c r="G647" s="3761"/>
      <c r="H647" s="3983"/>
      <c r="I647" s="3963"/>
      <c r="J647" s="470"/>
      <c r="K647" s="968" t="s">
        <v>216</v>
      </c>
      <c r="L647" s="644"/>
      <c r="M647" s="4127"/>
      <c r="N647" s="684"/>
      <c r="O647" s="683"/>
    </row>
    <row r="648" spans="1:30" ht="15.75" hidden="1" thickBot="1" x14ac:dyDescent="0.25">
      <c r="A648" s="4168"/>
      <c r="B648" s="3755"/>
      <c r="C648" s="3758"/>
      <c r="D648" s="1037"/>
      <c r="E648" s="633"/>
      <c r="F648" s="3867"/>
      <c r="G648" s="3761"/>
      <c r="H648" s="3983"/>
      <c r="I648" s="3963"/>
      <c r="J648" s="470"/>
      <c r="K648" s="968" t="s">
        <v>161</v>
      </c>
      <c r="L648" s="644"/>
      <c r="M648" s="4128"/>
      <c r="N648" s="684"/>
      <c r="O648" s="637"/>
    </row>
    <row r="649" spans="1:30" ht="13.5" hidden="1" customHeight="1" thickBot="1" x14ac:dyDescent="0.25">
      <c r="A649" s="4168"/>
      <c r="B649" s="3755"/>
      <c r="C649" s="3758"/>
      <c r="D649" s="1037"/>
      <c r="E649" s="633"/>
      <c r="F649" s="3867"/>
      <c r="G649" s="3761"/>
      <c r="H649" s="3983"/>
      <c r="I649" s="3963"/>
      <c r="J649" s="1036"/>
      <c r="K649" s="992" t="s">
        <v>140</v>
      </c>
      <c r="L649" s="837"/>
      <c r="M649" s="1035"/>
      <c r="N649" s="679"/>
      <c r="O649" s="678"/>
    </row>
    <row r="650" spans="1:30" ht="21" hidden="1" customHeight="1" thickBot="1" x14ac:dyDescent="0.25">
      <c r="A650" s="4169"/>
      <c r="B650" s="3756"/>
      <c r="C650" s="3759"/>
      <c r="D650" s="1034"/>
      <c r="E650" s="503"/>
      <c r="F650" s="3868"/>
      <c r="G650" s="3762"/>
      <c r="H650" s="3991"/>
      <c r="I650" s="3964"/>
      <c r="J650" s="1033"/>
      <c r="K650" s="990" t="s">
        <v>33</v>
      </c>
      <c r="L650" s="604">
        <f>SUM(L644:L649)</f>
        <v>0</v>
      </c>
      <c r="M650" s="1032"/>
      <c r="N650" s="602"/>
      <c r="O650" s="752"/>
    </row>
    <row r="651" spans="1:30" ht="21" customHeight="1" x14ac:dyDescent="0.2">
      <c r="A651" s="4167" t="s">
        <v>96</v>
      </c>
      <c r="B651" s="3754" t="s">
        <v>39</v>
      </c>
      <c r="C651" s="3757" t="s">
        <v>37</v>
      </c>
      <c r="D651" s="600" t="s">
        <v>39</v>
      </c>
      <c r="E651" s="3860" t="s">
        <v>222</v>
      </c>
      <c r="F651" s="3766" t="s">
        <v>373</v>
      </c>
      <c r="G651" s="3783" t="s">
        <v>372</v>
      </c>
      <c r="H651" s="3797" t="s">
        <v>44</v>
      </c>
      <c r="I651" s="3794"/>
      <c r="J651" s="3847" t="s">
        <v>371</v>
      </c>
      <c r="K651" s="969" t="s">
        <v>124</v>
      </c>
      <c r="L651" s="1031">
        <v>0</v>
      </c>
      <c r="M651" s="431" t="s">
        <v>226</v>
      </c>
      <c r="N651" s="430" t="s">
        <v>50</v>
      </c>
      <c r="O651" s="590"/>
      <c r="AA651" s="443"/>
    </row>
    <row r="652" spans="1:30" ht="21" customHeight="1" x14ac:dyDescent="0.2">
      <c r="A652" s="4168"/>
      <c r="B652" s="3755"/>
      <c r="C652" s="3758"/>
      <c r="D652" s="596"/>
      <c r="E652" s="3861"/>
      <c r="F652" s="3767"/>
      <c r="G652" s="3784"/>
      <c r="H652" s="3787"/>
      <c r="I652" s="3795"/>
      <c r="J652" s="3848"/>
      <c r="K652" s="519" t="s">
        <v>217</v>
      </c>
      <c r="L652" s="1031">
        <v>0</v>
      </c>
      <c r="M652" s="592"/>
      <c r="N652" s="591"/>
      <c r="O652" s="590"/>
    </row>
    <row r="653" spans="1:30" ht="21" customHeight="1" x14ac:dyDescent="0.2">
      <c r="A653" s="4168"/>
      <c r="B653" s="3755"/>
      <c r="C653" s="3758"/>
      <c r="D653" s="596"/>
      <c r="E653" s="3861"/>
      <c r="F653" s="3767"/>
      <c r="G653" s="3784"/>
      <c r="H653" s="3787"/>
      <c r="I653" s="3795"/>
      <c r="J653" s="3848"/>
      <c r="K653" s="968" t="s">
        <v>141</v>
      </c>
      <c r="L653" s="1031">
        <v>100</v>
      </c>
      <c r="M653" s="592"/>
      <c r="N653" s="591"/>
      <c r="O653" s="590"/>
      <c r="AA653" s="443"/>
    </row>
    <row r="654" spans="1:30" ht="21" customHeight="1" x14ac:dyDescent="0.2">
      <c r="A654" s="4168"/>
      <c r="B654" s="3755"/>
      <c r="C654" s="3758"/>
      <c r="D654" s="596"/>
      <c r="E654" s="3861"/>
      <c r="F654" s="3767"/>
      <c r="G654" s="3784"/>
      <c r="H654" s="3787"/>
      <c r="I654" s="3795"/>
      <c r="J654" s="3848"/>
      <c r="K654" s="968" t="s">
        <v>216</v>
      </c>
      <c r="L654" s="1031">
        <v>0</v>
      </c>
      <c r="M654" s="592"/>
      <c r="N654" s="591"/>
      <c r="O654" s="590"/>
    </row>
    <row r="655" spans="1:30" ht="21" customHeight="1" x14ac:dyDescent="0.2">
      <c r="A655" s="4168"/>
      <c r="B655" s="3755"/>
      <c r="C655" s="3758"/>
      <c r="D655" s="596"/>
      <c r="E655" s="3861"/>
      <c r="F655" s="3767"/>
      <c r="G655" s="3784"/>
      <c r="H655" s="3787"/>
      <c r="I655" s="3795"/>
      <c r="J655" s="3848"/>
      <c r="K655" s="986" t="s">
        <v>161</v>
      </c>
      <c r="L655" s="1031">
        <v>401.2</v>
      </c>
      <c r="M655" s="592"/>
      <c r="N655" s="591"/>
      <c r="O655" s="590"/>
      <c r="AA655" s="443"/>
    </row>
    <row r="656" spans="1:30" ht="21" customHeight="1" thickBot="1" x14ac:dyDescent="0.25">
      <c r="A656" s="4168"/>
      <c r="B656" s="3755"/>
      <c r="C656" s="3758"/>
      <c r="D656" s="596"/>
      <c r="E656" s="3861"/>
      <c r="F656" s="3767"/>
      <c r="G656" s="3784"/>
      <c r="H656" s="3787"/>
      <c r="I656" s="3795"/>
      <c r="J656" s="3848"/>
      <c r="K656" s="1030" t="s">
        <v>140</v>
      </c>
      <c r="L656" s="1029">
        <v>0</v>
      </c>
      <c r="M656" s="592"/>
      <c r="N656" s="591"/>
      <c r="O656" s="590"/>
    </row>
    <row r="657" spans="1:28" ht="21" customHeight="1" thickBot="1" x14ac:dyDescent="0.25">
      <c r="A657" s="4169"/>
      <c r="B657" s="3756"/>
      <c r="C657" s="3759"/>
      <c r="D657" s="628"/>
      <c r="E657" s="3862"/>
      <c r="F657" s="3768"/>
      <c r="G657" s="3785"/>
      <c r="H657" s="3798"/>
      <c r="I657" s="3796"/>
      <c r="J657" s="3879"/>
      <c r="K657" s="1028" t="s">
        <v>33</v>
      </c>
      <c r="L657" s="500">
        <f>SUM(L651:L656)</f>
        <v>501.2</v>
      </c>
      <c r="M657" s="1027"/>
      <c r="N657" s="1026"/>
      <c r="O657" s="1025"/>
    </row>
    <row r="658" spans="1:28" ht="17.25" customHeight="1" thickBot="1" x14ac:dyDescent="0.25">
      <c r="A658" s="1024" t="s">
        <v>96</v>
      </c>
      <c r="B658" s="1023" t="s">
        <v>39</v>
      </c>
      <c r="C658" s="3973" t="s">
        <v>38</v>
      </c>
      <c r="D658" s="3973"/>
      <c r="E658" s="3973"/>
      <c r="F658" s="3973"/>
      <c r="G658" s="3973"/>
      <c r="H658" s="3973"/>
      <c r="I658" s="3974"/>
      <c r="J658" s="1022"/>
      <c r="K658" s="1021" t="s">
        <v>33</v>
      </c>
      <c r="L658" s="413">
        <f>L643*1</f>
        <v>501.2</v>
      </c>
      <c r="M658" s="412"/>
      <c r="N658" s="412"/>
      <c r="O658" s="411"/>
    </row>
    <row r="659" spans="1:28" ht="24.75" customHeight="1" thickBot="1" x14ac:dyDescent="0.25">
      <c r="A659" s="881" t="s">
        <v>96</v>
      </c>
      <c r="B659" s="1020" t="s">
        <v>109</v>
      </c>
      <c r="C659" s="883" t="s">
        <v>370</v>
      </c>
      <c r="D659" s="882"/>
      <c r="E659" s="719"/>
      <c r="F659" s="882"/>
      <c r="G659" s="882"/>
      <c r="H659" s="882"/>
      <c r="I659" s="882"/>
      <c r="J659" s="882"/>
      <c r="K659" s="1019"/>
      <c r="L659" s="719"/>
      <c r="M659" s="882"/>
      <c r="N659" s="882"/>
      <c r="O659" s="946"/>
    </row>
    <row r="660" spans="1:28" ht="23.25" customHeight="1" thickBot="1" x14ac:dyDescent="0.25">
      <c r="A660" s="881"/>
      <c r="B660" s="417"/>
      <c r="C660" s="716"/>
      <c r="D660" s="714"/>
      <c r="E660" s="714"/>
      <c r="F660" s="714"/>
      <c r="G660" s="714"/>
      <c r="H660" s="714"/>
      <c r="I660" s="714"/>
      <c r="J660" s="715"/>
      <c r="K660" s="1018"/>
      <c r="L660" s="713"/>
      <c r="M660" s="712" t="s">
        <v>369</v>
      </c>
      <c r="N660" s="711" t="s">
        <v>50</v>
      </c>
      <c r="O660" s="710"/>
    </row>
    <row r="661" spans="1:28" ht="15" customHeight="1" x14ac:dyDescent="0.2">
      <c r="A661" s="555" t="s">
        <v>96</v>
      </c>
      <c r="B661" s="3742" t="s">
        <v>109</v>
      </c>
      <c r="C661" s="848" t="s">
        <v>37</v>
      </c>
      <c r="D661" s="4045" t="s">
        <v>368</v>
      </c>
      <c r="E661" s="4046"/>
      <c r="F661" s="4047"/>
      <c r="G661" s="3760" t="s">
        <v>331</v>
      </c>
      <c r="H661" s="3786" t="s">
        <v>44</v>
      </c>
      <c r="I661" s="3794" t="s">
        <v>43</v>
      </c>
      <c r="J661" s="3847" t="s">
        <v>42</v>
      </c>
      <c r="K661" s="1017" t="s">
        <v>124</v>
      </c>
      <c r="L661" s="468">
        <f>L668+L675+L682+L689+L696+L703+L710+L716+L722+L728</f>
        <v>0</v>
      </c>
      <c r="M661" s="478" t="s">
        <v>367</v>
      </c>
      <c r="N661" s="477" t="s">
        <v>50</v>
      </c>
      <c r="O661" s="697"/>
    </row>
    <row r="662" spans="1:28" ht="15" customHeight="1" x14ac:dyDescent="0.2">
      <c r="A662" s="538"/>
      <c r="B662" s="3743"/>
      <c r="C662" s="846"/>
      <c r="D662" s="4048"/>
      <c r="E662" s="4049"/>
      <c r="F662" s="4050"/>
      <c r="G662" s="3761"/>
      <c r="H662" s="3787"/>
      <c r="I662" s="3795"/>
      <c r="J662" s="3848"/>
      <c r="K662" s="1016" t="s">
        <v>217</v>
      </c>
      <c r="L662" s="945">
        <f>L669+L676+L683+L690+L697+L704+L729</f>
        <v>0</v>
      </c>
      <c r="M662" s="659"/>
      <c r="N662" s="658"/>
      <c r="O662" s="683"/>
    </row>
    <row r="663" spans="1:28" ht="15" customHeight="1" x14ac:dyDescent="0.2">
      <c r="A663" s="538"/>
      <c r="B663" s="3743"/>
      <c r="C663" s="846"/>
      <c r="D663" s="4051"/>
      <c r="E663" s="4049"/>
      <c r="F663" s="4050"/>
      <c r="G663" s="3761"/>
      <c r="H663" s="3787"/>
      <c r="I663" s="3795"/>
      <c r="J663" s="3848"/>
      <c r="K663" s="1014" t="s">
        <v>141</v>
      </c>
      <c r="L663" s="1015">
        <f>L670+L677+L684+L691+L698+L705+L711+L717+L723+L730+L743+L750+L757+L764+L771+L778</f>
        <v>1011.7</v>
      </c>
      <c r="M663" s="659" t="s">
        <v>366</v>
      </c>
      <c r="N663" s="684" t="s">
        <v>50</v>
      </c>
      <c r="O663" s="683"/>
    </row>
    <row r="664" spans="1:28" ht="15" x14ac:dyDescent="0.2">
      <c r="A664" s="538"/>
      <c r="B664" s="3743"/>
      <c r="C664" s="846"/>
      <c r="D664" s="4051"/>
      <c r="E664" s="4049"/>
      <c r="F664" s="4050"/>
      <c r="G664" s="3761"/>
      <c r="H664" s="3787"/>
      <c r="I664" s="3795"/>
      <c r="J664" s="470"/>
      <c r="K664" s="1014" t="s">
        <v>216</v>
      </c>
      <c r="L664" s="945">
        <f>L671+L678+L685+L692+L699+L706+L712+L718+L724+L731</f>
        <v>0</v>
      </c>
      <c r="M664" s="659"/>
      <c r="N664" s="684"/>
      <c r="O664" s="683"/>
    </row>
    <row r="665" spans="1:28" ht="15" x14ac:dyDescent="0.2">
      <c r="A665" s="538"/>
      <c r="B665" s="3743"/>
      <c r="C665" s="846"/>
      <c r="D665" s="4051"/>
      <c r="E665" s="4049"/>
      <c r="F665" s="4050"/>
      <c r="G665" s="3761"/>
      <c r="H665" s="3787"/>
      <c r="I665" s="3795"/>
      <c r="J665" s="470"/>
      <c r="K665" s="1014" t="s">
        <v>161</v>
      </c>
      <c r="L665" s="945">
        <f>L672+L679+L686+L693+L700+L707+L713+L719+L725+L732+L738</f>
        <v>0</v>
      </c>
      <c r="M665" s="659"/>
      <c r="N665" s="684"/>
      <c r="O665" s="637"/>
    </row>
    <row r="666" spans="1:28" ht="15.75" thickBot="1" x14ac:dyDescent="0.25">
      <c r="A666" s="538"/>
      <c r="B666" s="3743"/>
      <c r="C666" s="846"/>
      <c r="D666" s="4051"/>
      <c r="E666" s="4049"/>
      <c r="F666" s="4050"/>
      <c r="G666" s="3761"/>
      <c r="H666" s="3787"/>
      <c r="I666" s="3795"/>
      <c r="J666" s="470"/>
      <c r="K666" s="1013" t="s">
        <v>215</v>
      </c>
      <c r="L666" s="943">
        <f>L673+L680+L687+L694+L701+L708+L714+L720+L726+L733</f>
        <v>0</v>
      </c>
      <c r="M666" s="680"/>
      <c r="N666" s="679"/>
      <c r="O666" s="678"/>
    </row>
    <row r="667" spans="1:28" ht="15.75" thickBot="1" x14ac:dyDescent="0.25">
      <c r="A667" s="428"/>
      <c r="B667" s="3744"/>
      <c r="C667" s="466"/>
      <c r="D667" s="4052"/>
      <c r="E667" s="4053"/>
      <c r="F667" s="4054"/>
      <c r="G667" s="3762"/>
      <c r="H667" s="3826"/>
      <c r="I667" s="3796"/>
      <c r="J667" s="676"/>
      <c r="K667" s="970" t="s">
        <v>33</v>
      </c>
      <c r="L667" s="874">
        <f>SUM(L661:L666)</f>
        <v>1011.7</v>
      </c>
      <c r="M667" s="626"/>
      <c r="N667" s="577"/>
      <c r="O667" s="627"/>
    </row>
    <row r="668" spans="1:28" ht="18.75" hidden="1" customHeight="1" x14ac:dyDescent="0.2">
      <c r="A668" s="555" t="s">
        <v>96</v>
      </c>
      <c r="B668" s="3742" t="s">
        <v>109</v>
      </c>
      <c r="C668" s="848" t="s">
        <v>37</v>
      </c>
      <c r="D668" s="526" t="s">
        <v>37</v>
      </c>
      <c r="E668" s="649"/>
      <c r="F668" s="3866" t="s">
        <v>365</v>
      </c>
      <c r="G668" s="3760" t="s">
        <v>331</v>
      </c>
      <c r="H668" s="3797" t="s">
        <v>44</v>
      </c>
      <c r="I668" s="3794" t="s">
        <v>43</v>
      </c>
      <c r="J668" s="942" t="s">
        <v>42</v>
      </c>
      <c r="K668" s="969" t="s">
        <v>124</v>
      </c>
      <c r="L668" s="647"/>
      <c r="M668" s="701" t="s">
        <v>226</v>
      </c>
      <c r="N668" s="831" t="s">
        <v>50</v>
      </c>
      <c r="O668" s="700"/>
      <c r="AA668" s="489" t="s">
        <v>364</v>
      </c>
    </row>
    <row r="669" spans="1:28" ht="18.75" hidden="1" customHeight="1" x14ac:dyDescent="0.2">
      <c r="A669" s="538"/>
      <c r="B669" s="3743"/>
      <c r="C669" s="846"/>
      <c r="D669" s="512"/>
      <c r="E669" s="633"/>
      <c r="F669" s="3867"/>
      <c r="G669" s="3761"/>
      <c r="H669" s="3787"/>
      <c r="I669" s="3795"/>
      <c r="J669" s="941" t="s">
        <v>363</v>
      </c>
      <c r="K669" s="997" t="s">
        <v>242</v>
      </c>
      <c r="L669" s="644"/>
      <c r="M669" s="873"/>
      <c r="N669" s="872"/>
      <c r="O669" s="637"/>
    </row>
    <row r="670" spans="1:28" ht="15.75" hidden="1" thickBot="1" x14ac:dyDescent="0.3">
      <c r="A670" s="538"/>
      <c r="B670" s="3743"/>
      <c r="C670" s="846"/>
      <c r="D670" s="512"/>
      <c r="E670" s="633"/>
      <c r="F670" s="3867"/>
      <c r="G670" s="3761"/>
      <c r="H670" s="3787"/>
      <c r="I670" s="3795"/>
      <c r="J670" s="645"/>
      <c r="K670" s="968" t="s">
        <v>141</v>
      </c>
      <c r="L670" s="644">
        <v>0</v>
      </c>
      <c r="M670" s="851" t="s">
        <v>346</v>
      </c>
      <c r="N670" s="850" t="s">
        <v>345</v>
      </c>
      <c r="O670" s="637"/>
    </row>
    <row r="671" spans="1:28" ht="15.75" hidden="1" thickBot="1" x14ac:dyDescent="0.25">
      <c r="A671" s="538"/>
      <c r="B671" s="3743"/>
      <c r="C671" s="846"/>
      <c r="D671" s="512"/>
      <c r="E671" s="633"/>
      <c r="F671" s="3867"/>
      <c r="G671" s="3761"/>
      <c r="H671" s="3787"/>
      <c r="I671" s="3795"/>
      <c r="J671" s="470"/>
      <c r="K671" s="968" t="s">
        <v>216</v>
      </c>
      <c r="L671" s="644"/>
      <c r="M671" s="659"/>
      <c r="N671" s="684"/>
      <c r="O671" s="637"/>
    </row>
    <row r="672" spans="1:28" ht="15.75" hidden="1" thickBot="1" x14ac:dyDescent="0.25">
      <c r="A672" s="538"/>
      <c r="B672" s="3743"/>
      <c r="C672" s="846"/>
      <c r="D672" s="512"/>
      <c r="E672" s="633"/>
      <c r="F672" s="3867"/>
      <c r="G672" s="3761"/>
      <c r="H672" s="3787"/>
      <c r="I672" s="3795"/>
      <c r="J672" s="470"/>
      <c r="K672" s="968" t="s">
        <v>161</v>
      </c>
      <c r="L672" s="444">
        <v>0</v>
      </c>
      <c r="M672" s="659"/>
      <c r="N672" s="684"/>
      <c r="O672" s="637"/>
      <c r="AB672" s="489"/>
    </row>
    <row r="673" spans="1:30" ht="15.75" hidden="1" thickBot="1" x14ac:dyDescent="0.25">
      <c r="A673" s="538"/>
      <c r="B673" s="3743"/>
      <c r="C673" s="846"/>
      <c r="D673" s="512"/>
      <c r="E673" s="633"/>
      <c r="F673" s="3867"/>
      <c r="G673" s="3761"/>
      <c r="H673" s="3787"/>
      <c r="I673" s="3795"/>
      <c r="J673" s="470"/>
      <c r="K673" s="992" t="s">
        <v>215</v>
      </c>
      <c r="L673" s="837"/>
      <c r="M673" s="680"/>
      <c r="N673" s="679"/>
      <c r="O673" s="678"/>
    </row>
    <row r="674" spans="1:30" ht="15.75" hidden="1" thickBot="1" x14ac:dyDescent="0.25">
      <c r="A674" s="428"/>
      <c r="B674" s="3744"/>
      <c r="C674" s="466"/>
      <c r="D674" s="531"/>
      <c r="E674" s="503"/>
      <c r="F674" s="3868"/>
      <c r="G674" s="3762"/>
      <c r="H674" s="3798"/>
      <c r="I674" s="3796"/>
      <c r="J674" s="676"/>
      <c r="K674" s="970" t="s">
        <v>33</v>
      </c>
      <c r="L674" s="579">
        <f>SUM(L668:L673)</f>
        <v>0</v>
      </c>
      <c r="M674" s="626"/>
      <c r="N674" s="577"/>
      <c r="O674" s="627"/>
    </row>
    <row r="675" spans="1:30" ht="18" customHeight="1" x14ac:dyDescent="0.2">
      <c r="A675" s="555" t="s">
        <v>96</v>
      </c>
      <c r="B675" s="3742" t="s">
        <v>109</v>
      </c>
      <c r="C675" s="848" t="s">
        <v>37</v>
      </c>
      <c r="D675" s="526" t="s">
        <v>39</v>
      </c>
      <c r="E675" s="649"/>
      <c r="F675" s="3866" t="s">
        <v>362</v>
      </c>
      <c r="G675" s="3760" t="s">
        <v>331</v>
      </c>
      <c r="H675" s="3797" t="s">
        <v>44</v>
      </c>
      <c r="I675" s="3794" t="s">
        <v>43</v>
      </c>
      <c r="J675" s="942" t="s">
        <v>42</v>
      </c>
      <c r="K675" s="969" t="s">
        <v>124</v>
      </c>
      <c r="L675" s="647"/>
      <c r="M675" s="478" t="s">
        <v>289</v>
      </c>
      <c r="N675" s="831"/>
      <c r="O675" s="700"/>
      <c r="AA675" s="489"/>
    </row>
    <row r="676" spans="1:30" ht="14.25" customHeight="1" x14ac:dyDescent="0.2">
      <c r="A676" s="538"/>
      <c r="B676" s="3743"/>
      <c r="C676" s="846"/>
      <c r="D676" s="512"/>
      <c r="E676" s="633"/>
      <c r="F676" s="3867"/>
      <c r="G676" s="3761"/>
      <c r="H676" s="3787"/>
      <c r="I676" s="3795"/>
      <c r="J676" s="941" t="s">
        <v>357</v>
      </c>
      <c r="K676" s="519" t="s">
        <v>217</v>
      </c>
      <c r="L676" s="644"/>
      <c r="M676" s="643"/>
      <c r="N676" s="1005"/>
      <c r="O676" s="637"/>
      <c r="AA676" s="489"/>
    </row>
    <row r="677" spans="1:30" ht="15" x14ac:dyDescent="0.25">
      <c r="A677" s="538"/>
      <c r="B677" s="3743"/>
      <c r="C677" s="846"/>
      <c r="D677" s="512"/>
      <c r="E677" s="633"/>
      <c r="F677" s="3867"/>
      <c r="G677" s="3761"/>
      <c r="H677" s="3787"/>
      <c r="I677" s="3795"/>
      <c r="J677" s="645"/>
      <c r="K677" s="968" t="s">
        <v>141</v>
      </c>
      <c r="L677" s="1012">
        <v>0</v>
      </c>
      <c r="M677" s="639"/>
      <c r="N677" s="850"/>
      <c r="O677" s="637"/>
      <c r="AA677" s="443"/>
      <c r="AB677" s="489"/>
    </row>
    <row r="678" spans="1:30" ht="15" x14ac:dyDescent="0.2">
      <c r="A678" s="538"/>
      <c r="B678" s="3743"/>
      <c r="C678" s="846"/>
      <c r="D678" s="512"/>
      <c r="E678" s="633"/>
      <c r="F678" s="3867"/>
      <c r="G678" s="3761"/>
      <c r="H678" s="3787"/>
      <c r="I678" s="3795"/>
      <c r="J678" s="470"/>
      <c r="K678" s="968" t="s">
        <v>216</v>
      </c>
      <c r="L678" s="644"/>
      <c r="M678" s="659"/>
      <c r="N678" s="849"/>
      <c r="O678" s="637"/>
    </row>
    <row r="679" spans="1:30" ht="15" x14ac:dyDescent="0.2">
      <c r="A679" s="538"/>
      <c r="B679" s="3743"/>
      <c r="C679" s="846"/>
      <c r="D679" s="512"/>
      <c r="E679" s="633"/>
      <c r="F679" s="838"/>
      <c r="G679" s="3761"/>
      <c r="H679" s="3787"/>
      <c r="I679" s="3795"/>
      <c r="J679" s="470"/>
      <c r="K679" s="992" t="s">
        <v>161</v>
      </c>
      <c r="L679" s="441">
        <v>0</v>
      </c>
      <c r="M679" s="545"/>
      <c r="N679" s="1011"/>
      <c r="O679" s="1010"/>
      <c r="R679" s="362" t="s">
        <v>361</v>
      </c>
      <c r="S679" s="362">
        <v>352.5</v>
      </c>
      <c r="V679" s="362">
        <v>341.7</v>
      </c>
    </row>
    <row r="680" spans="1:30" ht="15.75" thickBot="1" x14ac:dyDescent="0.25">
      <c r="A680" s="538"/>
      <c r="B680" s="3743"/>
      <c r="C680" s="846"/>
      <c r="D680" s="512"/>
      <c r="E680" s="633"/>
      <c r="F680" s="995"/>
      <c r="G680" s="3761"/>
      <c r="H680" s="3787"/>
      <c r="I680" s="3795"/>
      <c r="J680" s="470"/>
      <c r="K680" s="992" t="s">
        <v>215</v>
      </c>
      <c r="L680" s="654"/>
      <c r="M680" s="631"/>
      <c r="N680" s="1009"/>
      <c r="O680" s="629"/>
    </row>
    <row r="681" spans="1:30" ht="17.25" customHeight="1" thickBot="1" x14ac:dyDescent="0.25">
      <c r="A681" s="428"/>
      <c r="B681" s="3744"/>
      <c r="C681" s="466"/>
      <c r="D681" s="531"/>
      <c r="E681" s="503"/>
      <c r="F681" s="961"/>
      <c r="G681" s="3762"/>
      <c r="H681" s="3798"/>
      <c r="I681" s="3796"/>
      <c r="J681" s="676"/>
      <c r="K681" s="970" t="s">
        <v>33</v>
      </c>
      <c r="L681" s="579">
        <f>SUM(L675:L680)</f>
        <v>0</v>
      </c>
      <c r="M681" s="499"/>
      <c r="N681" s="577"/>
      <c r="O681" s="627"/>
    </row>
    <row r="682" spans="1:30" ht="15" x14ac:dyDescent="0.2">
      <c r="A682" s="555" t="s">
        <v>96</v>
      </c>
      <c r="B682" s="3742" t="s">
        <v>109</v>
      </c>
      <c r="C682" s="848" t="s">
        <v>37</v>
      </c>
      <c r="D682" s="526" t="s">
        <v>109</v>
      </c>
      <c r="E682" s="649"/>
      <c r="F682" s="3866" t="s">
        <v>360</v>
      </c>
      <c r="G682" s="3760" t="s">
        <v>331</v>
      </c>
      <c r="H682" s="3797" t="s">
        <v>44</v>
      </c>
      <c r="I682" s="3794" t="s">
        <v>250</v>
      </c>
      <c r="J682" s="845" t="s">
        <v>42</v>
      </c>
      <c r="K682" s="969" t="s">
        <v>124</v>
      </c>
      <c r="L682" s="647"/>
      <c r="M682" s="478" t="s">
        <v>289</v>
      </c>
      <c r="N682" s="831"/>
      <c r="O682" s="700"/>
      <c r="AA682" s="489"/>
    </row>
    <row r="683" spans="1:30" ht="15" x14ac:dyDescent="0.2">
      <c r="A683" s="538"/>
      <c r="B683" s="3743"/>
      <c r="C683" s="846"/>
      <c r="D683" s="512"/>
      <c r="E683" s="633"/>
      <c r="F683" s="3867"/>
      <c r="G683" s="3761"/>
      <c r="H683" s="3787"/>
      <c r="I683" s="3795"/>
      <c r="J683" s="845" t="s">
        <v>303</v>
      </c>
      <c r="K683" s="519" t="s">
        <v>217</v>
      </c>
      <c r="L683" s="644">
        <v>0</v>
      </c>
      <c r="M683" s="643"/>
      <c r="N683" s="1005"/>
      <c r="O683" s="637"/>
      <c r="AA683" s="489"/>
    </row>
    <row r="684" spans="1:30" ht="15" x14ac:dyDescent="0.25">
      <c r="A684" s="538"/>
      <c r="B684" s="3743"/>
      <c r="C684" s="846"/>
      <c r="D684" s="512"/>
      <c r="E684" s="633"/>
      <c r="F684" s="3867"/>
      <c r="G684" s="3761"/>
      <c r="H684" s="3787"/>
      <c r="I684" s="3795"/>
      <c r="J684" s="645"/>
      <c r="K684" s="968" t="s">
        <v>141</v>
      </c>
      <c r="L684" s="444">
        <v>680</v>
      </c>
      <c r="M684" s="639"/>
      <c r="N684" s="850"/>
      <c r="O684" s="637"/>
      <c r="AA684" s="489"/>
      <c r="AC684" s="489"/>
      <c r="AD684" s="489"/>
    </row>
    <row r="685" spans="1:30" ht="15" x14ac:dyDescent="0.2">
      <c r="A685" s="538"/>
      <c r="B685" s="3743"/>
      <c r="C685" s="846"/>
      <c r="D685" s="512"/>
      <c r="E685" s="633"/>
      <c r="F685" s="3867"/>
      <c r="G685" s="3761"/>
      <c r="H685" s="3787"/>
      <c r="I685" s="3795"/>
      <c r="J685" s="1007"/>
      <c r="K685" s="968" t="s">
        <v>216</v>
      </c>
      <c r="L685" s="644"/>
      <c r="M685" s="659"/>
      <c r="N685" s="684"/>
      <c r="O685" s="637"/>
    </row>
    <row r="686" spans="1:30" ht="15" x14ac:dyDescent="0.2">
      <c r="A686" s="538"/>
      <c r="B686" s="3743"/>
      <c r="C686" s="846"/>
      <c r="D686" s="512"/>
      <c r="E686" s="633"/>
      <c r="F686" s="838"/>
      <c r="G686" s="3761"/>
      <c r="H686" s="3787"/>
      <c r="I686" s="3795"/>
      <c r="J686" s="1007"/>
      <c r="K686" s="968" t="s">
        <v>161</v>
      </c>
      <c r="L686" s="644"/>
      <c r="M686" s="659"/>
      <c r="N686" s="684"/>
      <c r="O686" s="637"/>
    </row>
    <row r="687" spans="1:30" ht="15.75" thickBot="1" x14ac:dyDescent="0.25">
      <c r="A687" s="538"/>
      <c r="B687" s="3743"/>
      <c r="C687" s="846"/>
      <c r="D687" s="512"/>
      <c r="E687" s="633"/>
      <c r="F687" s="1008"/>
      <c r="G687" s="3761"/>
      <c r="H687" s="3787"/>
      <c r="I687" s="3795"/>
      <c r="J687" s="1007"/>
      <c r="K687" s="992" t="s">
        <v>215</v>
      </c>
      <c r="L687" s="837"/>
      <c r="M687" s="680"/>
      <c r="N687" s="679"/>
      <c r="O687" s="678"/>
    </row>
    <row r="688" spans="1:30" ht="12" customHeight="1" thickBot="1" x14ac:dyDescent="0.25">
      <c r="A688" s="428"/>
      <c r="B688" s="3744"/>
      <c r="C688" s="466"/>
      <c r="D688" s="531"/>
      <c r="E688" s="503"/>
      <c r="F688" s="961"/>
      <c r="G688" s="3762"/>
      <c r="H688" s="3798"/>
      <c r="I688" s="3796"/>
      <c r="J688" s="1006"/>
      <c r="K688" s="970" t="s">
        <v>33</v>
      </c>
      <c r="L688" s="579">
        <f>SUM(L682:L687)</f>
        <v>680</v>
      </c>
      <c r="M688" s="499"/>
      <c r="N688" s="577"/>
      <c r="O688" s="627"/>
    </row>
    <row r="689" spans="1:27" ht="12.75" customHeight="1" x14ac:dyDescent="0.2">
      <c r="A689" s="555" t="s">
        <v>96</v>
      </c>
      <c r="B689" s="3742" t="s">
        <v>109</v>
      </c>
      <c r="C689" s="848" t="s">
        <v>37</v>
      </c>
      <c r="D689" s="526" t="s">
        <v>107</v>
      </c>
      <c r="E689" s="649"/>
      <c r="F689" s="3866" t="s">
        <v>359</v>
      </c>
      <c r="G689" s="3760" t="s">
        <v>331</v>
      </c>
      <c r="H689" s="3797" t="s">
        <v>44</v>
      </c>
      <c r="I689" s="3794" t="s">
        <v>43</v>
      </c>
      <c r="J689" s="863" t="s">
        <v>42</v>
      </c>
      <c r="K689" s="969" t="s">
        <v>124</v>
      </c>
      <c r="L689" s="647"/>
      <c r="M689" s="478" t="s">
        <v>289</v>
      </c>
      <c r="N689" s="831"/>
      <c r="O689" s="700"/>
      <c r="AA689" s="489"/>
    </row>
    <row r="690" spans="1:27" ht="12.75" customHeight="1" x14ac:dyDescent="0.2">
      <c r="A690" s="538"/>
      <c r="B690" s="3743"/>
      <c r="C690" s="846"/>
      <c r="D690" s="512"/>
      <c r="E690" s="633"/>
      <c r="F690" s="3867"/>
      <c r="G690" s="3761"/>
      <c r="H690" s="3787"/>
      <c r="I690" s="3795"/>
      <c r="J690" s="845" t="s">
        <v>357</v>
      </c>
      <c r="K690" s="519" t="s">
        <v>217</v>
      </c>
      <c r="L690" s="644"/>
      <c r="M690" s="873"/>
      <c r="N690" s="1005"/>
      <c r="O690" s="637"/>
      <c r="AA690" s="996"/>
    </row>
    <row r="691" spans="1:27" ht="15" x14ac:dyDescent="0.25">
      <c r="A691" s="538"/>
      <c r="B691" s="3743"/>
      <c r="C691" s="846"/>
      <c r="D691" s="512"/>
      <c r="E691" s="633"/>
      <c r="F691" s="3867"/>
      <c r="G691" s="3761"/>
      <c r="H691" s="3787"/>
      <c r="I691" s="3795"/>
      <c r="J691" s="645"/>
      <c r="K691" s="968" t="s">
        <v>141</v>
      </c>
      <c r="L691" s="644">
        <v>91.7</v>
      </c>
      <c r="M691" s="851"/>
      <c r="N691" s="850"/>
      <c r="O691" s="637"/>
      <c r="AA691" s="443"/>
    </row>
    <row r="692" spans="1:27" ht="15" x14ac:dyDescent="0.2">
      <c r="A692" s="538"/>
      <c r="B692" s="3743"/>
      <c r="C692" s="846"/>
      <c r="D692" s="512"/>
      <c r="E692" s="633"/>
      <c r="F692" s="3867"/>
      <c r="G692" s="3761"/>
      <c r="H692" s="3787"/>
      <c r="I692" s="3795"/>
      <c r="J692" s="470"/>
      <c r="K692" s="968" t="s">
        <v>216</v>
      </c>
      <c r="L692" s="644"/>
      <c r="M692" s="659"/>
      <c r="N692" s="684"/>
      <c r="O692" s="637"/>
    </row>
    <row r="693" spans="1:27" ht="15" x14ac:dyDescent="0.2">
      <c r="A693" s="538"/>
      <c r="B693" s="3743"/>
      <c r="C693" s="846"/>
      <c r="D693" s="512"/>
      <c r="E693" s="633"/>
      <c r="F693" s="3867"/>
      <c r="G693" s="3761"/>
      <c r="H693" s="3787"/>
      <c r="I693" s="3795"/>
      <c r="J693" s="470"/>
      <c r="K693" s="968" t="s">
        <v>161</v>
      </c>
      <c r="L693" s="444">
        <v>0</v>
      </c>
      <c r="M693" s="659"/>
      <c r="N693" s="684"/>
      <c r="O693" s="637"/>
    </row>
    <row r="694" spans="1:27" ht="15.75" thickBot="1" x14ac:dyDescent="0.25">
      <c r="A694" s="538"/>
      <c r="B694" s="3743"/>
      <c r="C694" s="846"/>
      <c r="D694" s="512"/>
      <c r="E694" s="633"/>
      <c r="F694" s="3867"/>
      <c r="G694" s="3761"/>
      <c r="H694" s="3787"/>
      <c r="I694" s="3795"/>
      <c r="J694" s="470"/>
      <c r="K694" s="992" t="s">
        <v>215</v>
      </c>
      <c r="L694" s="837"/>
      <c r="M694" s="680"/>
      <c r="N694" s="679"/>
      <c r="O694" s="678"/>
    </row>
    <row r="695" spans="1:27" ht="15" customHeight="1" thickBot="1" x14ac:dyDescent="0.25">
      <c r="A695" s="428"/>
      <c r="B695" s="3744"/>
      <c r="C695" s="466"/>
      <c r="D695" s="531"/>
      <c r="E695" s="503"/>
      <c r="F695" s="3868"/>
      <c r="G695" s="3762"/>
      <c r="H695" s="3798"/>
      <c r="I695" s="3796"/>
      <c r="J695" s="676"/>
      <c r="K695" s="970" t="s">
        <v>33</v>
      </c>
      <c r="L695" s="579">
        <f>SUM(L689:L694)</f>
        <v>91.7</v>
      </c>
      <c r="M695" s="626"/>
      <c r="N695" s="577"/>
      <c r="O695" s="627"/>
    </row>
    <row r="696" spans="1:27" ht="14.25" hidden="1" customHeight="1" x14ac:dyDescent="0.2">
      <c r="A696" s="555" t="s">
        <v>96</v>
      </c>
      <c r="B696" s="3742" t="s">
        <v>109</v>
      </c>
      <c r="C696" s="848" t="s">
        <v>37</v>
      </c>
      <c r="D696" s="526" t="s">
        <v>102</v>
      </c>
      <c r="E696" s="649"/>
      <c r="F696" s="3866" t="s">
        <v>358</v>
      </c>
      <c r="G696" s="3760" t="s">
        <v>331</v>
      </c>
      <c r="H696" s="3797" t="s">
        <v>44</v>
      </c>
      <c r="I696" s="3794" t="s">
        <v>43</v>
      </c>
      <c r="J696" s="863" t="s">
        <v>42</v>
      </c>
      <c r="K696" s="969" t="s">
        <v>124</v>
      </c>
      <c r="L696" s="647"/>
      <c r="M696" s="701" t="s">
        <v>226</v>
      </c>
      <c r="N696" s="831" t="s">
        <v>50</v>
      </c>
      <c r="O696" s="700"/>
      <c r="AA696" s="489"/>
    </row>
    <row r="697" spans="1:27" ht="14.25" hidden="1" customHeight="1" x14ac:dyDescent="0.2">
      <c r="A697" s="538"/>
      <c r="B697" s="3743"/>
      <c r="C697" s="846"/>
      <c r="D697" s="512"/>
      <c r="E697" s="633"/>
      <c r="F697" s="3867"/>
      <c r="G697" s="3761"/>
      <c r="H697" s="3787"/>
      <c r="I697" s="3795"/>
      <c r="J697" s="845" t="s">
        <v>357</v>
      </c>
      <c r="K697" s="997" t="s">
        <v>242</v>
      </c>
      <c r="L697" s="644"/>
      <c r="M697" s="873"/>
      <c r="N697" s="872"/>
      <c r="O697" s="637"/>
    </row>
    <row r="698" spans="1:27" ht="15.75" hidden="1" thickBot="1" x14ac:dyDescent="0.3">
      <c r="A698" s="538"/>
      <c r="B698" s="3743"/>
      <c r="C698" s="846"/>
      <c r="D698" s="512"/>
      <c r="E698" s="633"/>
      <c r="F698" s="3867"/>
      <c r="G698" s="3761"/>
      <c r="H698" s="3787"/>
      <c r="I698" s="3795"/>
      <c r="J698" s="645"/>
      <c r="K698" s="968" t="s">
        <v>141</v>
      </c>
      <c r="L698" s="644">
        <v>0</v>
      </c>
      <c r="M698" s="851" t="s">
        <v>346</v>
      </c>
      <c r="N698" s="850" t="s">
        <v>345</v>
      </c>
      <c r="O698" s="637"/>
    </row>
    <row r="699" spans="1:27" ht="15.75" hidden="1" thickBot="1" x14ac:dyDescent="0.25">
      <c r="A699" s="538"/>
      <c r="B699" s="3743"/>
      <c r="C699" s="846"/>
      <c r="D699" s="512"/>
      <c r="E699" s="633"/>
      <c r="F699" s="3867"/>
      <c r="G699" s="3761"/>
      <c r="H699" s="3787"/>
      <c r="I699" s="3795"/>
      <c r="J699" s="470"/>
      <c r="K699" s="968" t="s">
        <v>216</v>
      </c>
      <c r="L699" s="644"/>
      <c r="M699" s="709"/>
      <c r="N699" s="849"/>
      <c r="O699" s="637"/>
    </row>
    <row r="700" spans="1:27" ht="15.75" hidden="1" thickBot="1" x14ac:dyDescent="0.25">
      <c r="A700" s="538"/>
      <c r="B700" s="3743"/>
      <c r="C700" s="846"/>
      <c r="D700" s="512"/>
      <c r="E700" s="633"/>
      <c r="F700" s="3867"/>
      <c r="G700" s="3761"/>
      <c r="H700" s="3787"/>
      <c r="I700" s="3795"/>
      <c r="J700" s="470"/>
      <c r="K700" s="968" t="s">
        <v>161</v>
      </c>
      <c r="L700" s="644">
        <v>0</v>
      </c>
      <c r="M700" s="709"/>
      <c r="N700" s="849"/>
      <c r="O700" s="637"/>
    </row>
    <row r="701" spans="1:27" ht="15.75" hidden="1" thickBot="1" x14ac:dyDescent="0.25">
      <c r="A701" s="538"/>
      <c r="B701" s="3743"/>
      <c r="C701" s="846"/>
      <c r="D701" s="512"/>
      <c r="E701" s="633"/>
      <c r="F701" s="3867"/>
      <c r="G701" s="3761"/>
      <c r="H701" s="3787"/>
      <c r="I701" s="3795"/>
      <c r="J701" s="470"/>
      <c r="K701" s="992" t="s">
        <v>215</v>
      </c>
      <c r="L701" s="837"/>
      <c r="M701" s="857"/>
      <c r="N701" s="856"/>
      <c r="O701" s="855"/>
    </row>
    <row r="702" spans="1:27" ht="14.25" hidden="1" customHeight="1" thickBot="1" x14ac:dyDescent="0.25">
      <c r="A702" s="428"/>
      <c r="B702" s="3744"/>
      <c r="C702" s="466"/>
      <c r="D702" s="531"/>
      <c r="E702" s="503"/>
      <c r="F702" s="3868"/>
      <c r="G702" s="3762"/>
      <c r="H702" s="3798"/>
      <c r="I702" s="3796"/>
      <c r="J702" s="676"/>
      <c r="K702" s="970" t="s">
        <v>33</v>
      </c>
      <c r="L702" s="579">
        <f>SUM(L696:L701)</f>
        <v>0</v>
      </c>
      <c r="M702" s="626"/>
      <c r="N702" s="577"/>
      <c r="O702" s="627"/>
    </row>
    <row r="703" spans="1:27" ht="13.5" hidden="1" customHeight="1" x14ac:dyDescent="0.2">
      <c r="A703" s="555" t="s">
        <v>96</v>
      </c>
      <c r="B703" s="3742" t="s">
        <v>109</v>
      </c>
      <c r="C703" s="848" t="s">
        <v>37</v>
      </c>
      <c r="D703" s="526" t="s">
        <v>96</v>
      </c>
      <c r="E703" s="649"/>
      <c r="F703" s="3866" t="s">
        <v>356</v>
      </c>
      <c r="G703" s="3760" t="s">
        <v>331</v>
      </c>
      <c r="H703" s="3797" t="s">
        <v>44</v>
      </c>
      <c r="I703" s="3794" t="s">
        <v>252</v>
      </c>
      <c r="J703" s="863" t="s">
        <v>42</v>
      </c>
      <c r="K703" s="969" t="s">
        <v>124</v>
      </c>
      <c r="L703" s="647"/>
      <c r="M703" s="701"/>
      <c r="N703" s="1004"/>
      <c r="O703" s="700"/>
      <c r="Y703" s="489"/>
      <c r="AA703" s="489"/>
    </row>
    <row r="704" spans="1:27" ht="13.5" hidden="1" customHeight="1" x14ac:dyDescent="0.2">
      <c r="A704" s="538"/>
      <c r="B704" s="3743"/>
      <c r="C704" s="846"/>
      <c r="D704" s="512"/>
      <c r="E704" s="633"/>
      <c r="F704" s="3867"/>
      <c r="G704" s="3761"/>
      <c r="H704" s="3787"/>
      <c r="I704" s="3795"/>
      <c r="J704" s="845" t="s">
        <v>260</v>
      </c>
      <c r="K704" s="997" t="s">
        <v>242</v>
      </c>
      <c r="L704" s="644"/>
      <c r="M704" s="873"/>
      <c r="N704" s="849"/>
      <c r="O704" s="637"/>
      <c r="Y704" s="489"/>
    </row>
    <row r="705" spans="1:27" ht="15.75" hidden="1" thickBot="1" x14ac:dyDescent="0.3">
      <c r="A705" s="538"/>
      <c r="B705" s="3743"/>
      <c r="C705" s="846"/>
      <c r="D705" s="512"/>
      <c r="E705" s="633"/>
      <c r="F705" s="3867"/>
      <c r="G705" s="3761"/>
      <c r="H705" s="3787"/>
      <c r="I705" s="3795"/>
      <c r="J705" s="645"/>
      <c r="K705" s="968" t="s">
        <v>141</v>
      </c>
      <c r="L705" s="1003">
        <v>0</v>
      </c>
      <c r="M705" s="851"/>
      <c r="N705" s="850"/>
      <c r="O705" s="637"/>
      <c r="Y705" s="489"/>
    </row>
    <row r="706" spans="1:27" ht="15.75" hidden="1" thickBot="1" x14ac:dyDescent="0.25">
      <c r="A706" s="538"/>
      <c r="B706" s="3743"/>
      <c r="C706" s="846"/>
      <c r="D706" s="512"/>
      <c r="E706" s="633"/>
      <c r="F706" s="3867"/>
      <c r="G706" s="3761"/>
      <c r="H706" s="3787"/>
      <c r="I706" s="3795"/>
      <c r="J706" s="470"/>
      <c r="K706" s="968" t="s">
        <v>216</v>
      </c>
      <c r="L706" s="644"/>
      <c r="M706" s="709" t="s">
        <v>355</v>
      </c>
      <c r="N706" s="849" t="s">
        <v>50</v>
      </c>
      <c r="O706" s="637"/>
      <c r="Y706" s="489"/>
      <c r="AA706" s="489"/>
    </row>
    <row r="707" spans="1:27" ht="15.75" hidden="1" thickBot="1" x14ac:dyDescent="0.25">
      <c r="A707" s="538"/>
      <c r="B707" s="3743"/>
      <c r="C707" s="846"/>
      <c r="D707" s="512"/>
      <c r="E707" s="633"/>
      <c r="F707" s="838"/>
      <c r="G707" s="3761"/>
      <c r="H707" s="3787"/>
      <c r="I707" s="3795"/>
      <c r="J707" s="470"/>
      <c r="K707" s="968" t="s">
        <v>161</v>
      </c>
      <c r="L707" s="644">
        <v>0</v>
      </c>
      <c r="M707" s="659"/>
      <c r="N707" s="684"/>
      <c r="O707" s="637"/>
    </row>
    <row r="708" spans="1:27" ht="15.75" hidden="1" thickBot="1" x14ac:dyDescent="0.25">
      <c r="A708" s="538"/>
      <c r="B708" s="3743"/>
      <c r="C708" s="846"/>
      <c r="D708" s="512"/>
      <c r="E708" s="633"/>
      <c r="F708" s="1002"/>
      <c r="G708" s="3761"/>
      <c r="H708" s="3787"/>
      <c r="I708" s="3795"/>
      <c r="J708" s="470"/>
      <c r="K708" s="992" t="s">
        <v>215</v>
      </c>
      <c r="L708" s="837"/>
      <c r="M708" s="680"/>
      <c r="N708" s="679"/>
      <c r="O708" s="678"/>
    </row>
    <row r="709" spans="1:27" ht="19.899999999999999" hidden="1" customHeight="1" thickBot="1" x14ac:dyDescent="0.25">
      <c r="A709" s="428"/>
      <c r="B709" s="3744"/>
      <c r="C709" s="466"/>
      <c r="D709" s="531"/>
      <c r="E709" s="503"/>
      <c r="F709" s="961"/>
      <c r="G709" s="3762"/>
      <c r="H709" s="3798"/>
      <c r="I709" s="3796"/>
      <c r="J709" s="676"/>
      <c r="K709" s="970" t="s">
        <v>33</v>
      </c>
      <c r="L709" s="579">
        <f>SUM(L703:L708)</f>
        <v>0</v>
      </c>
      <c r="M709" s="626"/>
      <c r="N709" s="577"/>
      <c r="O709" s="627"/>
    </row>
    <row r="710" spans="1:27" ht="18" hidden="1" customHeight="1" x14ac:dyDescent="0.2">
      <c r="A710" s="555" t="s">
        <v>96</v>
      </c>
      <c r="B710" s="3742" t="s">
        <v>109</v>
      </c>
      <c r="C710" s="848" t="s">
        <v>37</v>
      </c>
      <c r="D710" s="526" t="s">
        <v>92</v>
      </c>
      <c r="E710" s="649"/>
      <c r="F710" s="3987" t="s">
        <v>354</v>
      </c>
      <c r="G710" s="3760" t="s">
        <v>331</v>
      </c>
      <c r="H710" s="3797" t="s">
        <v>44</v>
      </c>
      <c r="I710" s="3794" t="s">
        <v>53</v>
      </c>
      <c r="J710" s="845" t="s">
        <v>52</v>
      </c>
      <c r="K710" s="969" t="s">
        <v>124</v>
      </c>
      <c r="L710" s="647"/>
      <c r="M710" s="478" t="s">
        <v>226</v>
      </c>
      <c r="N710" s="477" t="s">
        <v>50</v>
      </c>
      <c r="O710" s="697">
        <v>1</v>
      </c>
    </row>
    <row r="711" spans="1:27" ht="18.600000000000001" hidden="1" customHeight="1" x14ac:dyDescent="0.25">
      <c r="A711" s="538"/>
      <c r="B711" s="3743"/>
      <c r="C711" s="846"/>
      <c r="D711" s="512"/>
      <c r="E711" s="633"/>
      <c r="F711" s="3988"/>
      <c r="G711" s="3761"/>
      <c r="H711" s="3787"/>
      <c r="I711" s="3795"/>
      <c r="J711" s="645" t="s">
        <v>353</v>
      </c>
      <c r="K711" s="968" t="s">
        <v>141</v>
      </c>
      <c r="L711" s="644"/>
      <c r="M711" s="639" t="s">
        <v>346</v>
      </c>
      <c r="N711" s="638" t="s">
        <v>345</v>
      </c>
      <c r="O711" s="683">
        <v>20769</v>
      </c>
    </row>
    <row r="712" spans="1:27" ht="17.45" hidden="1" customHeight="1" x14ac:dyDescent="0.2">
      <c r="A712" s="538"/>
      <c r="B712" s="3743"/>
      <c r="C712" s="846"/>
      <c r="D712" s="512"/>
      <c r="E712" s="633"/>
      <c r="F712" s="3988"/>
      <c r="G712" s="3761"/>
      <c r="H712" s="3787"/>
      <c r="I712" s="3795"/>
      <c r="J712" s="470"/>
      <c r="K712" s="968" t="s">
        <v>216</v>
      </c>
      <c r="L712" s="644"/>
      <c r="M712" s="659"/>
      <c r="N712" s="684"/>
      <c r="O712" s="637"/>
    </row>
    <row r="713" spans="1:27" ht="15.75" hidden="1" thickBot="1" x14ac:dyDescent="0.25">
      <c r="A713" s="538"/>
      <c r="B713" s="3743"/>
      <c r="C713" s="846"/>
      <c r="D713" s="512"/>
      <c r="E713" s="633"/>
      <c r="F713" s="916"/>
      <c r="G713" s="3761"/>
      <c r="H713" s="3787"/>
      <c r="I713" s="3795"/>
      <c r="J713" s="470"/>
      <c r="K713" s="968" t="s">
        <v>161</v>
      </c>
      <c r="L713" s="644"/>
      <c r="M713" s="659"/>
      <c r="N713" s="684"/>
      <c r="O713" s="637"/>
    </row>
    <row r="714" spans="1:27" ht="15.75" hidden="1" thickBot="1" x14ac:dyDescent="0.25">
      <c r="A714" s="538"/>
      <c r="B714" s="3743"/>
      <c r="C714" s="846"/>
      <c r="D714" s="512"/>
      <c r="E714" s="633"/>
      <c r="F714" s="1001"/>
      <c r="G714" s="3761"/>
      <c r="H714" s="3787"/>
      <c r="I714" s="3795"/>
      <c r="J714" s="470"/>
      <c r="K714" s="992" t="s">
        <v>140</v>
      </c>
      <c r="L714" s="837"/>
      <c r="M714" s="680"/>
      <c r="N714" s="679"/>
      <c r="O714" s="678"/>
    </row>
    <row r="715" spans="1:27" ht="17.25" hidden="1" customHeight="1" thickBot="1" x14ac:dyDescent="0.25">
      <c r="A715" s="428"/>
      <c r="B715" s="3744"/>
      <c r="C715" s="466"/>
      <c r="D715" s="531"/>
      <c r="E715" s="503"/>
      <c r="F715" s="999"/>
      <c r="G715" s="3762"/>
      <c r="H715" s="3798"/>
      <c r="I715" s="3796"/>
      <c r="J715" s="676"/>
      <c r="K715" s="970" t="s">
        <v>33</v>
      </c>
      <c r="L715" s="579">
        <f>SUM(L710:L714)</f>
        <v>0</v>
      </c>
      <c r="M715" s="626"/>
      <c r="N715" s="577"/>
      <c r="O715" s="660"/>
    </row>
    <row r="716" spans="1:27" ht="15.75" hidden="1" thickBot="1" x14ac:dyDescent="0.25">
      <c r="A716" s="555" t="s">
        <v>96</v>
      </c>
      <c r="B716" s="3742" t="s">
        <v>109</v>
      </c>
      <c r="C716" s="848" t="s">
        <v>37</v>
      </c>
      <c r="D716" s="526" t="s">
        <v>87</v>
      </c>
      <c r="E716" s="649"/>
      <c r="F716" s="3987" t="s">
        <v>352</v>
      </c>
      <c r="G716" s="3760" t="s">
        <v>331</v>
      </c>
      <c r="H716" s="3797" t="s">
        <v>44</v>
      </c>
      <c r="I716" s="3794" t="s">
        <v>349</v>
      </c>
      <c r="J716" s="863" t="s">
        <v>204</v>
      </c>
      <c r="K716" s="969" t="s">
        <v>124</v>
      </c>
      <c r="L716" s="647"/>
      <c r="M716" s="478" t="s">
        <v>226</v>
      </c>
      <c r="N716" s="477" t="s">
        <v>50</v>
      </c>
      <c r="O716" s="697">
        <v>1</v>
      </c>
    </row>
    <row r="717" spans="1:27" ht="15.75" hidden="1" thickBot="1" x14ac:dyDescent="0.3">
      <c r="A717" s="538"/>
      <c r="B717" s="3743"/>
      <c r="C717" s="846"/>
      <c r="D717" s="512"/>
      <c r="E717" s="633"/>
      <c r="F717" s="3988"/>
      <c r="G717" s="3761"/>
      <c r="H717" s="3787"/>
      <c r="I717" s="3795"/>
      <c r="J717" s="645" t="s">
        <v>351</v>
      </c>
      <c r="K717" s="968" t="s">
        <v>141</v>
      </c>
      <c r="L717" s="644"/>
      <c r="M717" s="639" t="s">
        <v>346</v>
      </c>
      <c r="N717" s="638" t="s">
        <v>345</v>
      </c>
      <c r="O717" s="683">
        <v>20260</v>
      </c>
    </row>
    <row r="718" spans="1:27" ht="15.75" hidden="1" thickBot="1" x14ac:dyDescent="0.25">
      <c r="A718" s="538"/>
      <c r="B718" s="3743"/>
      <c r="C718" s="846"/>
      <c r="D718" s="512"/>
      <c r="E718" s="633"/>
      <c r="F718" s="3988"/>
      <c r="G718" s="3761"/>
      <c r="H718" s="3787"/>
      <c r="I718" s="3795"/>
      <c r="J718" s="470"/>
      <c r="K718" s="968" t="s">
        <v>216</v>
      </c>
      <c r="L718" s="644"/>
      <c r="M718" s="659"/>
      <c r="N718" s="684"/>
      <c r="O718" s="637"/>
    </row>
    <row r="719" spans="1:27" ht="15.75" hidden="1" thickBot="1" x14ac:dyDescent="0.25">
      <c r="A719" s="538"/>
      <c r="B719" s="3743"/>
      <c r="C719" s="846"/>
      <c r="D719" s="512"/>
      <c r="E719" s="633"/>
      <c r="F719" s="916"/>
      <c r="G719" s="3761"/>
      <c r="H719" s="3787"/>
      <c r="I719" s="3795"/>
      <c r="J719" s="470"/>
      <c r="K719" s="968" t="s">
        <v>161</v>
      </c>
      <c r="L719" s="644"/>
      <c r="M719" s="659"/>
      <c r="N719" s="684"/>
      <c r="O719" s="637"/>
      <c r="P719" s="489"/>
    </row>
    <row r="720" spans="1:27" ht="15.75" hidden="1" thickBot="1" x14ac:dyDescent="0.25">
      <c r="A720" s="538"/>
      <c r="B720" s="3743"/>
      <c r="C720" s="846"/>
      <c r="D720" s="512"/>
      <c r="E720" s="633"/>
      <c r="F720" s="1000"/>
      <c r="G720" s="3761"/>
      <c r="H720" s="3787"/>
      <c r="I720" s="3795"/>
      <c r="J720" s="470"/>
      <c r="K720" s="992" t="s">
        <v>140</v>
      </c>
      <c r="L720" s="837"/>
      <c r="M720" s="680"/>
      <c r="N720" s="679"/>
      <c r="O720" s="678"/>
      <c r="P720" s="489"/>
    </row>
    <row r="721" spans="1:27" ht="28.5" hidden="1" customHeight="1" thickBot="1" x14ac:dyDescent="0.25">
      <c r="A721" s="428"/>
      <c r="B721" s="3744"/>
      <c r="C721" s="466"/>
      <c r="D721" s="531"/>
      <c r="E721" s="503"/>
      <c r="F721" s="999"/>
      <c r="G721" s="3762"/>
      <c r="H721" s="3798"/>
      <c r="I721" s="3796"/>
      <c r="J721" s="676"/>
      <c r="K721" s="970" t="s">
        <v>33</v>
      </c>
      <c r="L721" s="579">
        <f>SUM(L716:L720)</f>
        <v>0</v>
      </c>
      <c r="M721" s="626"/>
      <c r="N721" s="577"/>
      <c r="O721" s="627"/>
      <c r="P721" s="489"/>
    </row>
    <row r="722" spans="1:27" ht="15" hidden="1" customHeight="1" x14ac:dyDescent="0.2">
      <c r="A722" s="555" t="s">
        <v>96</v>
      </c>
      <c r="B722" s="3742" t="s">
        <v>109</v>
      </c>
      <c r="C722" s="848" t="s">
        <v>37</v>
      </c>
      <c r="D722" s="526" t="s">
        <v>84</v>
      </c>
      <c r="E722" s="649"/>
      <c r="F722" s="3866" t="s">
        <v>350</v>
      </c>
      <c r="G722" s="3760" t="s">
        <v>331</v>
      </c>
      <c r="H722" s="3779" t="s">
        <v>44</v>
      </c>
      <c r="I722" s="453" t="s">
        <v>349</v>
      </c>
      <c r="J722" s="863"/>
      <c r="K722" s="969" t="s">
        <v>124</v>
      </c>
      <c r="L722" s="647"/>
      <c r="M722" s="478"/>
      <c r="N722" s="477"/>
      <c r="O722" s="697"/>
      <c r="P722" s="489"/>
    </row>
    <row r="723" spans="1:27" ht="23.25" hidden="1" customHeight="1" x14ac:dyDescent="0.25">
      <c r="A723" s="538"/>
      <c r="B723" s="3743"/>
      <c r="C723" s="846"/>
      <c r="D723" s="512"/>
      <c r="E723" s="633"/>
      <c r="F723" s="3867"/>
      <c r="G723" s="3761"/>
      <c r="H723" s="3764"/>
      <c r="I723" s="998"/>
      <c r="J723" s="645"/>
      <c r="K723" s="968" t="s">
        <v>141</v>
      </c>
      <c r="L723" s="644"/>
      <c r="M723" s="639"/>
      <c r="N723" s="638"/>
      <c r="O723" s="683"/>
      <c r="P723" s="489"/>
      <c r="W723" s="362">
        <v>25</v>
      </c>
      <c r="X723" s="362">
        <v>1</v>
      </c>
    </row>
    <row r="724" spans="1:27" ht="15" hidden="1" customHeight="1" x14ac:dyDescent="0.2">
      <c r="A724" s="538"/>
      <c r="B724" s="3743"/>
      <c r="C724" s="846"/>
      <c r="D724" s="512"/>
      <c r="E724" s="633"/>
      <c r="F724" s="3867"/>
      <c r="G724" s="3761"/>
      <c r="H724" s="3764"/>
      <c r="I724" s="998"/>
      <c r="J724" s="861"/>
      <c r="K724" s="968" t="s">
        <v>216</v>
      </c>
      <c r="L724" s="644"/>
      <c r="M724" s="659"/>
      <c r="N724" s="684"/>
      <c r="O724" s="637"/>
    </row>
    <row r="725" spans="1:27" ht="14.25" hidden="1" customHeight="1" x14ac:dyDescent="0.2">
      <c r="A725" s="538"/>
      <c r="B725" s="3743"/>
      <c r="C725" s="846"/>
      <c r="D725" s="512"/>
      <c r="E725" s="633"/>
      <c r="F725" s="838"/>
      <c r="G725" s="3761"/>
      <c r="H725" s="3764"/>
      <c r="I725" s="998"/>
      <c r="J725" s="861"/>
      <c r="K725" s="968" t="s">
        <v>161</v>
      </c>
      <c r="L725" s="644"/>
      <c r="M725" s="659"/>
      <c r="N725" s="684"/>
      <c r="O725" s="637"/>
    </row>
    <row r="726" spans="1:27" ht="16.5" hidden="1" customHeight="1" thickBot="1" x14ac:dyDescent="0.25">
      <c r="A726" s="538"/>
      <c r="B726" s="3743"/>
      <c r="C726" s="846"/>
      <c r="D726" s="512"/>
      <c r="E726" s="633"/>
      <c r="F726" s="995"/>
      <c r="G726" s="3761"/>
      <c r="H726" s="3764"/>
      <c r="I726" s="3795"/>
      <c r="J726" s="470"/>
      <c r="K726" s="992" t="s">
        <v>140</v>
      </c>
      <c r="L726" s="837"/>
      <c r="M726" s="680"/>
      <c r="N726" s="679"/>
      <c r="O726" s="678"/>
    </row>
    <row r="727" spans="1:27" ht="17.25" hidden="1" customHeight="1" thickBot="1" x14ac:dyDescent="0.25">
      <c r="A727" s="428"/>
      <c r="B727" s="3744"/>
      <c r="C727" s="466"/>
      <c r="D727" s="531"/>
      <c r="E727" s="503"/>
      <c r="F727" s="961"/>
      <c r="G727" s="3762"/>
      <c r="H727" s="3780"/>
      <c r="I727" s="3796"/>
      <c r="J727" s="676"/>
      <c r="K727" s="970" t="s">
        <v>33</v>
      </c>
      <c r="L727" s="579">
        <f>SUM(L722:L726)</f>
        <v>0</v>
      </c>
      <c r="M727" s="626"/>
      <c r="N727" s="577"/>
      <c r="O727" s="627"/>
    </row>
    <row r="728" spans="1:27" ht="16.5" hidden="1" customHeight="1" x14ac:dyDescent="0.2">
      <c r="A728" s="555" t="s">
        <v>96</v>
      </c>
      <c r="B728" s="3742" t="s">
        <v>109</v>
      </c>
      <c r="C728" s="848" t="s">
        <v>37</v>
      </c>
      <c r="D728" s="526" t="s">
        <v>78</v>
      </c>
      <c r="E728" s="649"/>
      <c r="F728" s="3866" t="s">
        <v>348</v>
      </c>
      <c r="G728" s="3760" t="s">
        <v>331</v>
      </c>
      <c r="H728" s="3797" t="s">
        <v>44</v>
      </c>
      <c r="I728" s="3794" t="s">
        <v>53</v>
      </c>
      <c r="J728" s="863" t="s">
        <v>42</v>
      </c>
      <c r="K728" s="969" t="s">
        <v>124</v>
      </c>
      <c r="L728" s="647">
        <v>0</v>
      </c>
      <c r="M728" s="701" t="s">
        <v>226</v>
      </c>
      <c r="N728" s="831" t="s">
        <v>50</v>
      </c>
      <c r="O728" s="700"/>
      <c r="AA728" s="489"/>
    </row>
    <row r="729" spans="1:27" ht="16.5" hidden="1" customHeight="1" x14ac:dyDescent="0.2">
      <c r="A729" s="538"/>
      <c r="B729" s="3743"/>
      <c r="C729" s="846"/>
      <c r="D729" s="512"/>
      <c r="E729" s="633"/>
      <c r="F729" s="3867"/>
      <c r="G729" s="3761"/>
      <c r="H729" s="3787"/>
      <c r="I729" s="3795"/>
      <c r="J729" s="845" t="s">
        <v>347</v>
      </c>
      <c r="K729" s="997" t="s">
        <v>242</v>
      </c>
      <c r="L729" s="644"/>
      <c r="M729" s="873"/>
      <c r="N729" s="872"/>
      <c r="O729" s="637"/>
    </row>
    <row r="730" spans="1:27" ht="15.75" hidden="1" thickBot="1" x14ac:dyDescent="0.3">
      <c r="A730" s="538"/>
      <c r="B730" s="3743"/>
      <c r="C730" s="846"/>
      <c r="D730" s="512"/>
      <c r="E730" s="633"/>
      <c r="F730" s="3867"/>
      <c r="G730" s="3761"/>
      <c r="H730" s="3787"/>
      <c r="I730" s="3795"/>
      <c r="J730" s="645"/>
      <c r="K730" s="968" t="s">
        <v>141</v>
      </c>
      <c r="L730" s="644">
        <v>0</v>
      </c>
      <c r="M730" s="851" t="s">
        <v>346</v>
      </c>
      <c r="N730" s="850" t="s">
        <v>345</v>
      </c>
      <c r="O730" s="637"/>
      <c r="AA730" s="996"/>
    </row>
    <row r="731" spans="1:27" ht="15.75" hidden="1" thickBot="1" x14ac:dyDescent="0.25">
      <c r="A731" s="538"/>
      <c r="B731" s="3743"/>
      <c r="C731" s="846"/>
      <c r="D731" s="512"/>
      <c r="E731" s="633"/>
      <c r="F731" s="3867"/>
      <c r="G731" s="3761"/>
      <c r="H731" s="3787"/>
      <c r="I731" s="3795"/>
      <c r="J731" s="470"/>
      <c r="K731" s="968" t="s">
        <v>216</v>
      </c>
      <c r="L731" s="644"/>
      <c r="M731" s="659"/>
      <c r="N731" s="684"/>
      <c r="O731" s="637"/>
    </row>
    <row r="732" spans="1:27" ht="15.75" hidden="1" thickBot="1" x14ac:dyDescent="0.25">
      <c r="A732" s="538"/>
      <c r="B732" s="3743"/>
      <c r="C732" s="846"/>
      <c r="D732" s="512"/>
      <c r="E732" s="633"/>
      <c r="F732" s="838"/>
      <c r="G732" s="3761"/>
      <c r="H732" s="3787"/>
      <c r="I732" s="3795"/>
      <c r="J732" s="470"/>
      <c r="K732" s="968" t="s">
        <v>161</v>
      </c>
      <c r="L732" s="444">
        <v>0</v>
      </c>
      <c r="M732" s="659"/>
      <c r="N732" s="684"/>
      <c r="O732" s="637"/>
    </row>
    <row r="733" spans="1:27" ht="15.75" hidden="1" thickBot="1" x14ac:dyDescent="0.25">
      <c r="A733" s="538"/>
      <c r="B733" s="3743"/>
      <c r="C733" s="846"/>
      <c r="D733" s="512"/>
      <c r="E733" s="633"/>
      <c r="F733" s="995"/>
      <c r="G733" s="3761"/>
      <c r="H733" s="3787"/>
      <c r="I733" s="3795"/>
      <c r="J733" s="470"/>
      <c r="K733" s="992" t="s">
        <v>215</v>
      </c>
      <c r="L733" s="837"/>
      <c r="M733" s="680"/>
      <c r="N733" s="679"/>
      <c r="O733" s="678"/>
    </row>
    <row r="734" spans="1:27" ht="23.25" hidden="1" customHeight="1" thickBot="1" x14ac:dyDescent="0.25">
      <c r="A734" s="428"/>
      <c r="B734" s="3744"/>
      <c r="C734" s="466"/>
      <c r="D734" s="531"/>
      <c r="E734" s="503"/>
      <c r="F734" s="961"/>
      <c r="G734" s="3762"/>
      <c r="H734" s="3798"/>
      <c r="I734" s="3796"/>
      <c r="J734" s="676"/>
      <c r="K734" s="970" t="s">
        <v>33</v>
      </c>
      <c r="L734" s="579">
        <f>SUM(L728:L733)</f>
        <v>0</v>
      </c>
      <c r="M734" s="626"/>
      <c r="N734" s="577"/>
      <c r="O734" s="627"/>
    </row>
    <row r="735" spans="1:27" ht="19.5" hidden="1" customHeight="1" x14ac:dyDescent="0.2">
      <c r="A735" s="555" t="s">
        <v>96</v>
      </c>
      <c r="B735" s="554" t="s">
        <v>109</v>
      </c>
      <c r="C735" s="848" t="s">
        <v>37</v>
      </c>
      <c r="D735" s="967">
        <v>11</v>
      </c>
      <c r="E735" s="3791"/>
      <c r="F735" s="3896" t="s">
        <v>344</v>
      </c>
      <c r="G735" s="3783" t="s">
        <v>331</v>
      </c>
      <c r="H735" s="3797" t="s">
        <v>44</v>
      </c>
      <c r="I735" s="3956" t="s">
        <v>252</v>
      </c>
      <c r="J735" s="3847" t="s">
        <v>343</v>
      </c>
      <c r="K735" s="969" t="s">
        <v>124</v>
      </c>
      <c r="L735" s="622"/>
      <c r="M735" s="621"/>
      <c r="N735" s="994"/>
      <c r="O735" s="619"/>
    </row>
    <row r="736" spans="1:27" ht="17.25" hidden="1" customHeight="1" x14ac:dyDescent="0.2">
      <c r="A736" s="538"/>
      <c r="B736" s="537"/>
      <c r="C736" s="846"/>
      <c r="D736" s="964"/>
      <c r="E736" s="3792"/>
      <c r="F736" s="3897"/>
      <c r="G736" s="3784"/>
      <c r="H736" s="3787"/>
      <c r="I736" s="3957"/>
      <c r="J736" s="3848"/>
      <c r="K736" s="968" t="s">
        <v>141</v>
      </c>
      <c r="L736" s="593"/>
      <c r="M736" s="616"/>
      <c r="N736" s="993"/>
      <c r="O736" s="614"/>
    </row>
    <row r="737" spans="1:27" ht="21.75" hidden="1" customHeight="1" x14ac:dyDescent="0.2">
      <c r="A737" s="538"/>
      <c r="B737" s="537"/>
      <c r="C737" s="846"/>
      <c r="D737" s="964"/>
      <c r="E737" s="3792"/>
      <c r="F737" s="3897"/>
      <c r="G737" s="3784"/>
      <c r="H737" s="3787"/>
      <c r="I737" s="3957"/>
      <c r="J737" s="3848"/>
      <c r="K737" s="968" t="s">
        <v>216</v>
      </c>
      <c r="L737" s="593"/>
      <c r="M737" s="613"/>
      <c r="N737" s="591"/>
      <c r="O737" s="611"/>
    </row>
    <row r="738" spans="1:27" ht="24.75" hidden="1" customHeight="1" x14ac:dyDescent="0.2">
      <c r="A738" s="538"/>
      <c r="B738" s="537"/>
      <c r="C738" s="846"/>
      <c r="D738" s="964"/>
      <c r="E738" s="3792"/>
      <c r="F738" s="3897"/>
      <c r="G738" s="3784"/>
      <c r="H738" s="3787"/>
      <c r="I738" s="3957"/>
      <c r="J738" s="3848"/>
      <c r="K738" s="968" t="s">
        <v>161</v>
      </c>
      <c r="L738" s="432"/>
      <c r="M738" s="616"/>
      <c r="N738" s="993"/>
      <c r="O738" s="614"/>
    </row>
    <row r="739" spans="1:27" ht="23.25" hidden="1" customHeight="1" thickBot="1" x14ac:dyDescent="0.25">
      <c r="A739" s="538"/>
      <c r="B739" s="537"/>
      <c r="C739" s="846"/>
      <c r="D739" s="964"/>
      <c r="E739" s="3792"/>
      <c r="F739" s="3897"/>
      <c r="G739" s="3784"/>
      <c r="H739" s="3787"/>
      <c r="I739" s="3957"/>
      <c r="J739" s="3848"/>
      <c r="K739" s="992" t="s">
        <v>215</v>
      </c>
      <c r="L739" s="586"/>
      <c r="M739" s="802"/>
      <c r="N739" s="991"/>
      <c r="O739" s="781"/>
    </row>
    <row r="740" spans="1:27" ht="25.5" hidden="1" customHeight="1" thickBot="1" x14ac:dyDescent="0.25">
      <c r="A740" s="428"/>
      <c r="B740" s="532"/>
      <c r="C740" s="466"/>
      <c r="D740" s="961"/>
      <c r="E740" s="3793"/>
      <c r="F740" s="3898"/>
      <c r="G740" s="3785"/>
      <c r="H740" s="3798"/>
      <c r="I740" s="3958"/>
      <c r="J740" s="3879"/>
      <c r="K740" s="990" t="s">
        <v>33</v>
      </c>
      <c r="L740" s="604">
        <f>SUM(L735:L739)</f>
        <v>0</v>
      </c>
      <c r="M740" s="989"/>
      <c r="N740" s="988"/>
      <c r="O740" s="987"/>
    </row>
    <row r="741" spans="1:27" ht="15" customHeight="1" x14ac:dyDescent="0.2">
      <c r="A741" s="3805" t="s">
        <v>96</v>
      </c>
      <c r="B741" s="3742" t="s">
        <v>109</v>
      </c>
      <c r="C741" s="3745" t="s">
        <v>37</v>
      </c>
      <c r="D741" s="3959">
        <v>12</v>
      </c>
      <c r="E741" s="3860" t="s">
        <v>222</v>
      </c>
      <c r="F741" s="3766" t="s">
        <v>342</v>
      </c>
      <c r="G741" s="3783" t="s">
        <v>331</v>
      </c>
      <c r="H741" s="3797" t="s">
        <v>44</v>
      </c>
      <c r="I741" s="3956"/>
      <c r="J741" s="3847" t="s">
        <v>341</v>
      </c>
      <c r="K741" s="969" t="s">
        <v>124</v>
      </c>
      <c r="L741" s="450">
        <v>0</v>
      </c>
      <c r="M741" s="431" t="s">
        <v>226</v>
      </c>
      <c r="N741" s="430" t="s">
        <v>50</v>
      </c>
      <c r="O741" s="590"/>
      <c r="AA741" s="443"/>
    </row>
    <row r="742" spans="1:27" ht="16.5" customHeight="1" x14ac:dyDescent="0.2">
      <c r="A742" s="3806"/>
      <c r="B742" s="3743"/>
      <c r="C742" s="3746"/>
      <c r="D742" s="3960"/>
      <c r="E742" s="3861"/>
      <c r="F742" s="3767"/>
      <c r="G742" s="3784"/>
      <c r="H742" s="3787"/>
      <c r="I742" s="3957"/>
      <c r="J742" s="3848"/>
      <c r="K742" s="519" t="s">
        <v>217</v>
      </c>
      <c r="L742" s="441"/>
      <c r="M742" s="431"/>
      <c r="N742" s="430"/>
      <c r="O742" s="590"/>
    </row>
    <row r="743" spans="1:27" ht="20.25" customHeight="1" x14ac:dyDescent="0.2">
      <c r="A743" s="3806"/>
      <c r="B743" s="3743"/>
      <c r="C743" s="3746"/>
      <c r="D743" s="3960"/>
      <c r="E743" s="3861"/>
      <c r="F743" s="3767"/>
      <c r="G743" s="3784"/>
      <c r="H743" s="3787"/>
      <c r="I743" s="3957"/>
      <c r="J743" s="3848"/>
      <c r="K743" s="968" t="s">
        <v>141</v>
      </c>
      <c r="L743" s="542">
        <v>40</v>
      </c>
      <c r="M743" s="431"/>
      <c r="N743" s="430"/>
      <c r="O743" s="590"/>
      <c r="AA743" s="443"/>
    </row>
    <row r="744" spans="1:27" ht="18" customHeight="1" x14ac:dyDescent="0.2">
      <c r="A744" s="3806"/>
      <c r="B744" s="3743"/>
      <c r="C744" s="3746"/>
      <c r="D744" s="3960"/>
      <c r="E744" s="3861"/>
      <c r="F744" s="3767"/>
      <c r="G744" s="3784"/>
      <c r="H744" s="3787"/>
      <c r="I744" s="3957"/>
      <c r="J744" s="3848"/>
      <c r="K744" s="968" t="s">
        <v>216</v>
      </c>
      <c r="L744" s="593"/>
      <c r="M744" s="431"/>
      <c r="N744" s="430"/>
      <c r="O744" s="590"/>
    </row>
    <row r="745" spans="1:27" ht="17.25" customHeight="1" x14ac:dyDescent="0.2">
      <c r="A745" s="3806"/>
      <c r="B745" s="3743"/>
      <c r="C745" s="3746"/>
      <c r="D745" s="3960"/>
      <c r="E745" s="3861"/>
      <c r="F745" s="3767"/>
      <c r="G745" s="3784"/>
      <c r="H745" s="3787"/>
      <c r="I745" s="3957"/>
      <c r="J745" s="3848"/>
      <c r="K745" s="986" t="s">
        <v>161</v>
      </c>
      <c r="L745" s="593"/>
      <c r="M745" s="431"/>
      <c r="N745" s="430"/>
      <c r="O745" s="590"/>
    </row>
    <row r="746" spans="1:27" ht="18" customHeight="1" x14ac:dyDescent="0.2">
      <c r="A746" s="3806"/>
      <c r="B746" s="3743"/>
      <c r="C746" s="3746"/>
      <c r="D746" s="3960"/>
      <c r="E746" s="3861"/>
      <c r="F746" s="3767"/>
      <c r="G746" s="3784"/>
      <c r="H746" s="3787"/>
      <c r="I746" s="3957"/>
      <c r="J746" s="3848"/>
      <c r="K746" s="986" t="s">
        <v>215</v>
      </c>
      <c r="L746" s="593"/>
      <c r="M746" s="431"/>
      <c r="N746" s="430"/>
      <c r="O746" s="590"/>
    </row>
    <row r="747" spans="1:27" ht="18" customHeight="1" thickBot="1" x14ac:dyDescent="0.25">
      <c r="A747" s="3807"/>
      <c r="B747" s="3744"/>
      <c r="C747" s="3747"/>
      <c r="D747" s="3961"/>
      <c r="E747" s="3862"/>
      <c r="F747" s="3768"/>
      <c r="G747" s="3785"/>
      <c r="H747" s="3798"/>
      <c r="I747" s="3958"/>
      <c r="J747" s="3879"/>
      <c r="K747" s="985" t="s">
        <v>33</v>
      </c>
      <c r="L747" s="977">
        <f>SUM(L741:L746)</f>
        <v>40</v>
      </c>
      <c r="M747" s="984"/>
      <c r="N747" s="983"/>
      <c r="O747" s="982"/>
    </row>
    <row r="748" spans="1:27" ht="18" customHeight="1" x14ac:dyDescent="0.2">
      <c r="A748" s="3805" t="s">
        <v>96</v>
      </c>
      <c r="B748" s="3742" t="s">
        <v>109</v>
      </c>
      <c r="C748" s="848" t="s">
        <v>37</v>
      </c>
      <c r="D748" s="3959">
        <v>13</v>
      </c>
      <c r="E748" s="3860" t="s">
        <v>222</v>
      </c>
      <c r="F748" s="3766" t="s">
        <v>340</v>
      </c>
      <c r="G748" s="3783" t="s">
        <v>331</v>
      </c>
      <c r="H748" s="3797" t="s">
        <v>44</v>
      </c>
      <c r="I748" s="3956"/>
      <c r="J748" s="3847" t="s">
        <v>335</v>
      </c>
      <c r="K748" s="981" t="s">
        <v>124</v>
      </c>
      <c r="L748" s="450">
        <v>0</v>
      </c>
      <c r="M748" s="431" t="s">
        <v>337</v>
      </c>
      <c r="N748" s="430" t="s">
        <v>50</v>
      </c>
      <c r="O748" s="590"/>
      <c r="AA748" s="443"/>
    </row>
    <row r="749" spans="1:27" ht="16.5" customHeight="1" x14ac:dyDescent="0.2">
      <c r="A749" s="3806"/>
      <c r="B749" s="3743"/>
      <c r="C749" s="4170"/>
      <c r="D749" s="3960"/>
      <c r="E749" s="3861"/>
      <c r="F749" s="3767"/>
      <c r="G749" s="3784"/>
      <c r="H749" s="3787"/>
      <c r="I749" s="3957"/>
      <c r="J749" s="3848"/>
      <c r="K749" s="519" t="s">
        <v>217</v>
      </c>
      <c r="L749" s="441"/>
      <c r="M749" s="431" t="s">
        <v>334</v>
      </c>
      <c r="N749" s="430" t="s">
        <v>50</v>
      </c>
      <c r="O749" s="590"/>
    </row>
    <row r="750" spans="1:27" ht="22.5" customHeight="1" x14ac:dyDescent="0.2">
      <c r="A750" s="3806"/>
      <c r="B750" s="3743"/>
      <c r="C750" s="4170"/>
      <c r="D750" s="3960"/>
      <c r="E750" s="3861"/>
      <c r="F750" s="3767"/>
      <c r="G750" s="3784"/>
      <c r="H750" s="3787"/>
      <c r="I750" s="3957"/>
      <c r="J750" s="3848"/>
      <c r="K750" s="980" t="s">
        <v>141</v>
      </c>
      <c r="L750" s="441">
        <v>50</v>
      </c>
      <c r="M750" s="431"/>
      <c r="N750" s="430"/>
      <c r="O750" s="590"/>
      <c r="AA750" s="443"/>
    </row>
    <row r="751" spans="1:27" ht="17.25" customHeight="1" x14ac:dyDescent="0.2">
      <c r="A751" s="3806"/>
      <c r="B751" s="3743"/>
      <c r="C751" s="4170"/>
      <c r="D751" s="3960"/>
      <c r="E751" s="3861"/>
      <c r="F751" s="3767"/>
      <c r="G751" s="3784"/>
      <c r="H751" s="3787"/>
      <c r="I751" s="3957"/>
      <c r="J751" s="3848"/>
      <c r="K751" s="980" t="s">
        <v>216</v>
      </c>
      <c r="L751" s="593"/>
      <c r="M751" s="431"/>
      <c r="N751" s="430"/>
      <c r="O751" s="590"/>
    </row>
    <row r="752" spans="1:27" ht="15.75" customHeight="1" x14ac:dyDescent="0.2">
      <c r="A752" s="3806"/>
      <c r="B752" s="3743"/>
      <c r="C752" s="4170"/>
      <c r="D752" s="3960"/>
      <c r="E752" s="3861"/>
      <c r="F752" s="3767"/>
      <c r="G752" s="3784"/>
      <c r="H752" s="3787"/>
      <c r="I752" s="3957"/>
      <c r="J752" s="3848"/>
      <c r="K752" s="979" t="s">
        <v>161</v>
      </c>
      <c r="L752" s="593"/>
      <c r="M752" s="431"/>
      <c r="N752" s="430"/>
      <c r="O752" s="590"/>
    </row>
    <row r="753" spans="1:27" ht="16.5" customHeight="1" thickBot="1" x14ac:dyDescent="0.25">
      <c r="A753" s="3806"/>
      <c r="B753" s="3743"/>
      <c r="C753" s="4170"/>
      <c r="D753" s="3960"/>
      <c r="E753" s="3861"/>
      <c r="F753" s="3767"/>
      <c r="G753" s="3784"/>
      <c r="H753" s="3787"/>
      <c r="I753" s="3957"/>
      <c r="J753" s="3848"/>
      <c r="K753" s="971" t="s">
        <v>215</v>
      </c>
      <c r="L753" s="593"/>
      <c r="M753" s="978"/>
      <c r="N753" s="459"/>
      <c r="O753" s="583"/>
    </row>
    <row r="754" spans="1:27" ht="13.5" customHeight="1" thickBot="1" x14ac:dyDescent="0.25">
      <c r="A754" s="3807"/>
      <c r="B754" s="3744"/>
      <c r="C754" s="3813"/>
      <c r="D754" s="3961"/>
      <c r="E754" s="3862"/>
      <c r="F754" s="3768"/>
      <c r="G754" s="3785"/>
      <c r="H754" s="3798"/>
      <c r="I754" s="3958"/>
      <c r="J754" s="3879"/>
      <c r="K754" s="501" t="s">
        <v>33</v>
      </c>
      <c r="L754" s="977">
        <f>SUM(L748:L753)</f>
        <v>50</v>
      </c>
      <c r="M754" s="976"/>
      <c r="N754" s="498"/>
      <c r="O754" s="627"/>
    </row>
    <row r="755" spans="1:27" ht="15.75" customHeight="1" x14ac:dyDescent="0.2">
      <c r="A755" s="3805" t="s">
        <v>96</v>
      </c>
      <c r="B755" s="3742" t="s">
        <v>109</v>
      </c>
      <c r="C755" s="3745" t="s">
        <v>37</v>
      </c>
      <c r="D755" s="3959">
        <v>14</v>
      </c>
      <c r="E755" s="3860" t="s">
        <v>222</v>
      </c>
      <c r="F755" s="3766" t="s">
        <v>339</v>
      </c>
      <c r="G755" s="3783" t="s">
        <v>331</v>
      </c>
      <c r="H755" s="3797" t="s">
        <v>44</v>
      </c>
      <c r="I755" s="3956"/>
      <c r="J755" s="3847" t="s">
        <v>338</v>
      </c>
      <c r="K755" s="975" t="s">
        <v>124</v>
      </c>
      <c r="L755" s="450">
        <v>0</v>
      </c>
      <c r="M755" s="974" t="s">
        <v>337</v>
      </c>
      <c r="N755" s="957" t="s">
        <v>50</v>
      </c>
      <c r="O755" s="820"/>
      <c r="AA755" s="443"/>
    </row>
    <row r="756" spans="1:27" ht="15.75" customHeight="1" x14ac:dyDescent="0.2">
      <c r="A756" s="3806"/>
      <c r="B756" s="3743"/>
      <c r="C756" s="3746"/>
      <c r="D756" s="3960"/>
      <c r="E756" s="3861"/>
      <c r="F756" s="3767"/>
      <c r="G756" s="3784"/>
      <c r="H756" s="3787"/>
      <c r="I756" s="3957"/>
      <c r="J756" s="3848"/>
      <c r="K756" s="519" t="s">
        <v>217</v>
      </c>
      <c r="L756" s="441"/>
      <c r="M756" s="592"/>
      <c r="N756" s="591"/>
      <c r="O756" s="590"/>
    </row>
    <row r="757" spans="1:27" ht="17.25" customHeight="1" x14ac:dyDescent="0.2">
      <c r="A757" s="3806"/>
      <c r="B757" s="3743"/>
      <c r="C757" s="3746"/>
      <c r="D757" s="3960"/>
      <c r="E757" s="3861"/>
      <c r="F757" s="3767"/>
      <c r="G757" s="3784"/>
      <c r="H757" s="3787"/>
      <c r="I757" s="3957"/>
      <c r="J757" s="3848"/>
      <c r="K757" s="973" t="s">
        <v>141</v>
      </c>
      <c r="L757" s="441">
        <v>50</v>
      </c>
      <c r="M757" s="592"/>
      <c r="N757" s="591"/>
      <c r="O757" s="590"/>
      <c r="AA757" s="443"/>
    </row>
    <row r="758" spans="1:27" ht="18" customHeight="1" x14ac:dyDescent="0.2">
      <c r="A758" s="3806"/>
      <c r="B758" s="3743"/>
      <c r="C758" s="3746"/>
      <c r="D758" s="3960"/>
      <c r="E758" s="3861"/>
      <c r="F758" s="3767"/>
      <c r="G758" s="3784"/>
      <c r="H758" s="3787"/>
      <c r="I758" s="3957"/>
      <c r="J758" s="3848"/>
      <c r="K758" s="973" t="s">
        <v>216</v>
      </c>
      <c r="L758" s="441"/>
      <c r="M758" s="592"/>
      <c r="N758" s="591"/>
      <c r="O758" s="590"/>
    </row>
    <row r="759" spans="1:27" ht="18.75" customHeight="1" x14ac:dyDescent="0.2">
      <c r="A759" s="3806"/>
      <c r="B759" s="3743"/>
      <c r="C759" s="3746"/>
      <c r="D759" s="3960"/>
      <c r="E759" s="3861"/>
      <c r="F759" s="3767"/>
      <c r="G759" s="3784"/>
      <c r="H759" s="3787"/>
      <c r="I759" s="3957"/>
      <c r="J759" s="3848"/>
      <c r="K759" s="972" t="s">
        <v>161</v>
      </c>
      <c r="L759" s="593"/>
      <c r="M759" s="592"/>
      <c r="N759" s="591"/>
      <c r="O759" s="590"/>
    </row>
    <row r="760" spans="1:27" ht="17.25" customHeight="1" thickBot="1" x14ac:dyDescent="0.25">
      <c r="A760" s="3806"/>
      <c r="B760" s="3743"/>
      <c r="C760" s="3746"/>
      <c r="D760" s="3960"/>
      <c r="E760" s="3861"/>
      <c r="F760" s="3767"/>
      <c r="G760" s="3784"/>
      <c r="H760" s="3787"/>
      <c r="I760" s="3957"/>
      <c r="J760" s="3848"/>
      <c r="K760" s="971" t="s">
        <v>215</v>
      </c>
      <c r="L760" s="593"/>
      <c r="M760" s="585"/>
      <c r="N760" s="584"/>
      <c r="O760" s="583"/>
    </row>
    <row r="761" spans="1:27" ht="15" customHeight="1" thickBot="1" x14ac:dyDescent="0.25">
      <c r="A761" s="3807"/>
      <c r="B761" s="3744"/>
      <c r="C761" s="3747"/>
      <c r="D761" s="3961"/>
      <c r="E761" s="3862"/>
      <c r="F761" s="3768"/>
      <c r="G761" s="3785"/>
      <c r="H761" s="3798"/>
      <c r="I761" s="3958"/>
      <c r="J761" s="3879"/>
      <c r="K761" s="970" t="s">
        <v>33</v>
      </c>
      <c r="L761" s="579">
        <f>SUM(L755:L760)</f>
        <v>50</v>
      </c>
      <c r="M761" s="578"/>
      <c r="N761" s="954"/>
      <c r="O761" s="627"/>
    </row>
    <row r="762" spans="1:27" ht="25.5" customHeight="1" x14ac:dyDescent="0.2">
      <c r="A762" s="3805" t="s">
        <v>96</v>
      </c>
      <c r="B762" s="3742" t="s">
        <v>109</v>
      </c>
      <c r="C762" s="3745" t="s">
        <v>37</v>
      </c>
      <c r="D762" s="3959">
        <v>15</v>
      </c>
      <c r="E762" s="3860" t="s">
        <v>222</v>
      </c>
      <c r="F762" s="3766" t="s">
        <v>336</v>
      </c>
      <c r="G762" s="3783" t="s">
        <v>331</v>
      </c>
      <c r="H762" s="3797" t="s">
        <v>44</v>
      </c>
      <c r="I762" s="3956"/>
      <c r="J762" s="3847" t="s">
        <v>335</v>
      </c>
      <c r="K762" s="969" t="s">
        <v>124</v>
      </c>
      <c r="L762" s="450">
        <v>0</v>
      </c>
      <c r="M762" s="958" t="s">
        <v>226</v>
      </c>
      <c r="N762" s="957" t="s">
        <v>50</v>
      </c>
      <c r="O762" s="820"/>
      <c r="AA762" s="443"/>
    </row>
    <row r="763" spans="1:27" ht="25.5" customHeight="1" x14ac:dyDescent="0.2">
      <c r="A763" s="3806"/>
      <c r="B763" s="3743"/>
      <c r="C763" s="3746"/>
      <c r="D763" s="3960"/>
      <c r="E763" s="3861"/>
      <c r="F763" s="3767"/>
      <c r="G763" s="3784"/>
      <c r="H763" s="3787"/>
      <c r="I763" s="3957"/>
      <c r="J763" s="3848"/>
      <c r="K763" s="519" t="s">
        <v>217</v>
      </c>
      <c r="L763" s="441"/>
      <c r="M763" s="966" t="s">
        <v>334</v>
      </c>
      <c r="N763" s="430" t="s">
        <v>50</v>
      </c>
      <c r="O763" s="590"/>
    </row>
    <row r="764" spans="1:27" ht="25.5" customHeight="1" x14ac:dyDescent="0.2">
      <c r="A764" s="3806"/>
      <c r="B764" s="3743"/>
      <c r="C764" s="3746"/>
      <c r="D764" s="3960"/>
      <c r="E764" s="3861"/>
      <c r="F764" s="3767"/>
      <c r="G764" s="3784"/>
      <c r="H764" s="3787"/>
      <c r="I764" s="3957"/>
      <c r="J764" s="3848"/>
      <c r="K764" s="968" t="s">
        <v>141</v>
      </c>
      <c r="L764" s="441">
        <v>50</v>
      </c>
      <c r="M764" s="966"/>
      <c r="N764" s="430"/>
      <c r="O764" s="590"/>
      <c r="AA764" s="443"/>
    </row>
    <row r="765" spans="1:27" ht="25.5" customHeight="1" x14ac:dyDescent="0.2">
      <c r="A765" s="3806"/>
      <c r="B765" s="3743"/>
      <c r="C765" s="3746"/>
      <c r="D765" s="3960"/>
      <c r="E765" s="3861"/>
      <c r="F765" s="3767"/>
      <c r="G765" s="3784"/>
      <c r="H765" s="3787"/>
      <c r="I765" s="3957"/>
      <c r="J765" s="3848"/>
      <c r="K765" s="595" t="s">
        <v>216</v>
      </c>
      <c r="L765" s="441"/>
      <c r="M765" s="966"/>
      <c r="N765" s="430"/>
      <c r="O765" s="590"/>
    </row>
    <row r="766" spans="1:27" ht="25.5" customHeight="1" x14ac:dyDescent="0.2">
      <c r="A766" s="3806"/>
      <c r="B766" s="3743"/>
      <c r="C766" s="3746"/>
      <c r="D766" s="3960"/>
      <c r="E766" s="3861"/>
      <c r="F766" s="3767"/>
      <c r="G766" s="3784"/>
      <c r="H766" s="3787"/>
      <c r="I766" s="3957"/>
      <c r="J766" s="3848"/>
      <c r="K766" s="594" t="s">
        <v>161</v>
      </c>
      <c r="L766" s="593"/>
      <c r="M766" s="966"/>
      <c r="N766" s="430"/>
      <c r="O766" s="590"/>
    </row>
    <row r="767" spans="1:27" ht="25.5" customHeight="1" thickBot="1" x14ac:dyDescent="0.25">
      <c r="A767" s="3806"/>
      <c r="B767" s="3743"/>
      <c r="C767" s="3746"/>
      <c r="D767" s="3960"/>
      <c r="E767" s="3861"/>
      <c r="F767" s="3767"/>
      <c r="G767" s="3784"/>
      <c r="H767" s="3787"/>
      <c r="I767" s="3957"/>
      <c r="J767" s="3848"/>
      <c r="K767" s="956" t="s">
        <v>215</v>
      </c>
      <c r="L767" s="593"/>
      <c r="M767" s="963"/>
      <c r="N767" s="459"/>
      <c r="O767" s="583"/>
    </row>
    <row r="768" spans="1:27" ht="25.5" customHeight="1" thickBot="1" x14ac:dyDescent="0.25">
      <c r="A768" s="3807"/>
      <c r="B768" s="3744"/>
      <c r="C768" s="3747"/>
      <c r="D768" s="3961"/>
      <c r="E768" s="3862"/>
      <c r="F768" s="3768"/>
      <c r="G768" s="3785"/>
      <c r="H768" s="3798"/>
      <c r="I768" s="3958"/>
      <c r="J768" s="3879"/>
      <c r="K768" s="580" t="s">
        <v>33</v>
      </c>
      <c r="L768" s="955">
        <f>SUM(L762:L767)</f>
        <v>50</v>
      </c>
      <c r="M768" s="960"/>
      <c r="N768" s="498"/>
      <c r="O768" s="627"/>
    </row>
    <row r="769" spans="1:27" ht="25.5" customHeight="1" x14ac:dyDescent="0.2">
      <c r="A769" s="555" t="s">
        <v>96</v>
      </c>
      <c r="B769" s="554" t="s">
        <v>109</v>
      </c>
      <c r="C769" s="848" t="s">
        <v>37</v>
      </c>
      <c r="D769" s="967">
        <v>16</v>
      </c>
      <c r="E769" s="3860" t="s">
        <v>222</v>
      </c>
      <c r="F769" s="3766" t="s">
        <v>333</v>
      </c>
      <c r="G769" s="3783" t="s">
        <v>331</v>
      </c>
      <c r="H769" s="3797" t="s">
        <v>44</v>
      </c>
      <c r="I769" s="3956"/>
      <c r="J769" s="4158" t="s">
        <v>42</v>
      </c>
      <c r="K769" s="959" t="s">
        <v>124</v>
      </c>
      <c r="L769" s="450">
        <v>0</v>
      </c>
      <c r="M769" s="958" t="s">
        <v>226</v>
      </c>
      <c r="N769" s="957" t="s">
        <v>50</v>
      </c>
      <c r="O769" s="820"/>
      <c r="AA769" s="443"/>
    </row>
    <row r="770" spans="1:27" ht="25.5" customHeight="1" x14ac:dyDescent="0.2">
      <c r="A770" s="440"/>
      <c r="B770" s="439"/>
      <c r="C770" s="965"/>
      <c r="D770" s="964"/>
      <c r="E770" s="3861"/>
      <c r="F770" s="3767"/>
      <c r="G770" s="3784"/>
      <c r="H770" s="3787"/>
      <c r="I770" s="3957"/>
      <c r="J770" s="4159"/>
      <c r="K770" s="519" t="s">
        <v>217</v>
      </c>
      <c r="L770" s="593"/>
      <c r="M770" s="966"/>
      <c r="N770" s="430"/>
      <c r="O770" s="590"/>
    </row>
    <row r="771" spans="1:27" ht="25.5" customHeight="1" x14ac:dyDescent="0.2">
      <c r="A771" s="440"/>
      <c r="B771" s="439"/>
      <c r="C771" s="965"/>
      <c r="D771" s="964"/>
      <c r="E771" s="3861"/>
      <c r="F771" s="3767"/>
      <c r="G771" s="3784"/>
      <c r="H771" s="3787"/>
      <c r="I771" s="3957"/>
      <c r="J771" s="4159"/>
      <c r="K771" s="595" t="s">
        <v>141</v>
      </c>
      <c r="L771" s="593"/>
      <c r="M771" s="966"/>
      <c r="N771" s="430"/>
      <c r="O771" s="590"/>
    </row>
    <row r="772" spans="1:27" ht="25.5" customHeight="1" x14ac:dyDescent="0.2">
      <c r="A772" s="440"/>
      <c r="B772" s="439"/>
      <c r="C772" s="965"/>
      <c r="D772" s="964"/>
      <c r="E772" s="3861"/>
      <c r="F772" s="3767"/>
      <c r="G772" s="3784"/>
      <c r="H772" s="3787"/>
      <c r="I772" s="3957"/>
      <c r="J772" s="4159"/>
      <c r="K772" s="595" t="s">
        <v>216</v>
      </c>
      <c r="L772" s="593"/>
      <c r="M772" s="966"/>
      <c r="N772" s="430"/>
      <c r="O772" s="590"/>
    </row>
    <row r="773" spans="1:27" ht="25.5" customHeight="1" x14ac:dyDescent="0.2">
      <c r="A773" s="440"/>
      <c r="B773" s="439"/>
      <c r="C773" s="965"/>
      <c r="D773" s="964"/>
      <c r="E773" s="3861"/>
      <c r="F773" s="3767"/>
      <c r="G773" s="3784"/>
      <c r="H773" s="3787"/>
      <c r="I773" s="3957"/>
      <c r="J773" s="4159"/>
      <c r="K773" s="594" t="s">
        <v>161</v>
      </c>
      <c r="L773" s="593"/>
      <c r="M773" s="966"/>
      <c r="N773" s="430"/>
      <c r="O773" s="590"/>
    </row>
    <row r="774" spans="1:27" ht="25.5" customHeight="1" thickBot="1" x14ac:dyDescent="0.25">
      <c r="A774" s="440"/>
      <c r="B774" s="439"/>
      <c r="C774" s="965"/>
      <c r="D774" s="964"/>
      <c r="E774" s="3861"/>
      <c r="F774" s="3767"/>
      <c r="G774" s="3784"/>
      <c r="H774" s="3787"/>
      <c r="I774" s="3957"/>
      <c r="J774" s="4159"/>
      <c r="K774" s="956" t="s">
        <v>215</v>
      </c>
      <c r="L774" s="593"/>
      <c r="M774" s="963"/>
      <c r="N774" s="459"/>
      <c r="O774" s="583"/>
    </row>
    <row r="775" spans="1:27" ht="25.5" customHeight="1" thickBot="1" x14ac:dyDescent="0.25">
      <c r="A775" s="428"/>
      <c r="B775" s="427"/>
      <c r="C775" s="962"/>
      <c r="D775" s="961"/>
      <c r="E775" s="3862"/>
      <c r="F775" s="3768"/>
      <c r="G775" s="3785"/>
      <c r="H775" s="3798"/>
      <c r="I775" s="3958"/>
      <c r="J775" s="4160"/>
      <c r="K775" s="580" t="s">
        <v>33</v>
      </c>
      <c r="L775" s="955">
        <f>SUM(L769:L774)</f>
        <v>0</v>
      </c>
      <c r="M775" s="960"/>
      <c r="N775" s="498"/>
      <c r="O775" s="627"/>
    </row>
    <row r="776" spans="1:27" ht="25.5" customHeight="1" x14ac:dyDescent="0.2">
      <c r="A776" s="3805" t="s">
        <v>96</v>
      </c>
      <c r="B776" s="3742" t="s">
        <v>109</v>
      </c>
      <c r="C776" s="3745" t="s">
        <v>37</v>
      </c>
      <c r="D776" s="3959">
        <v>17</v>
      </c>
      <c r="E776" s="3860" t="s">
        <v>222</v>
      </c>
      <c r="F776" s="3766" t="s">
        <v>332</v>
      </c>
      <c r="G776" s="3783" t="s">
        <v>331</v>
      </c>
      <c r="H776" s="3797" t="s">
        <v>44</v>
      </c>
      <c r="I776" s="3956"/>
      <c r="J776" s="3847" t="s">
        <v>330</v>
      </c>
      <c r="K776" s="959" t="s">
        <v>124</v>
      </c>
      <c r="L776" s="450">
        <v>0</v>
      </c>
      <c r="M776" s="958" t="s">
        <v>226</v>
      </c>
      <c r="N776" s="957" t="s">
        <v>50</v>
      </c>
      <c r="O776" s="820"/>
      <c r="AA776" s="443"/>
    </row>
    <row r="777" spans="1:27" ht="25.5" customHeight="1" x14ac:dyDescent="0.2">
      <c r="A777" s="3806"/>
      <c r="B777" s="3743"/>
      <c r="C777" s="3746"/>
      <c r="D777" s="3960"/>
      <c r="E777" s="3861"/>
      <c r="F777" s="3767"/>
      <c r="G777" s="3784"/>
      <c r="H777" s="3787"/>
      <c r="I777" s="3957"/>
      <c r="J777" s="3848"/>
      <c r="K777" s="519" t="s">
        <v>217</v>
      </c>
      <c r="L777" s="441"/>
      <c r="M777" s="816"/>
      <c r="N777" s="591"/>
      <c r="O777" s="590"/>
    </row>
    <row r="778" spans="1:27" ht="25.5" customHeight="1" x14ac:dyDescent="0.2">
      <c r="A778" s="3806"/>
      <c r="B778" s="3743"/>
      <c r="C778" s="3746"/>
      <c r="D778" s="3960"/>
      <c r="E778" s="3861"/>
      <c r="F778" s="3767"/>
      <c r="G778" s="3784"/>
      <c r="H778" s="3787"/>
      <c r="I778" s="3957"/>
      <c r="J778" s="3848"/>
      <c r="K778" s="595" t="s">
        <v>141</v>
      </c>
      <c r="L778" s="441">
        <v>50</v>
      </c>
      <c r="M778" s="816"/>
      <c r="N778" s="591"/>
      <c r="O778" s="590"/>
      <c r="AA778" s="443"/>
    </row>
    <row r="779" spans="1:27" ht="25.5" customHeight="1" x14ac:dyDescent="0.2">
      <c r="A779" s="3806"/>
      <c r="B779" s="3743"/>
      <c r="C779" s="3746"/>
      <c r="D779" s="3960"/>
      <c r="E779" s="3861"/>
      <c r="F779" s="3767"/>
      <c r="G779" s="3784"/>
      <c r="H779" s="3787"/>
      <c r="I779" s="3957"/>
      <c r="J779" s="3848"/>
      <c r="K779" s="595" t="s">
        <v>216</v>
      </c>
      <c r="L779" s="441"/>
      <c r="M779" s="816"/>
      <c r="N779" s="591"/>
      <c r="O779" s="590"/>
    </row>
    <row r="780" spans="1:27" ht="25.5" customHeight="1" x14ac:dyDescent="0.2">
      <c r="A780" s="3806"/>
      <c r="B780" s="3743"/>
      <c r="C780" s="3746"/>
      <c r="D780" s="3960"/>
      <c r="E780" s="3861"/>
      <c r="F780" s="3767"/>
      <c r="G780" s="3784"/>
      <c r="H780" s="3787"/>
      <c r="I780" s="3957"/>
      <c r="J780" s="3848"/>
      <c r="K780" s="594" t="s">
        <v>161</v>
      </c>
      <c r="L780" s="441"/>
      <c r="M780" s="816"/>
      <c r="N780" s="591"/>
      <c r="O780" s="590"/>
    </row>
    <row r="781" spans="1:27" ht="25.5" customHeight="1" thickBot="1" x14ac:dyDescent="0.25">
      <c r="A781" s="3806"/>
      <c r="B781" s="3743"/>
      <c r="C781" s="3746"/>
      <c r="D781" s="3960"/>
      <c r="E781" s="3861"/>
      <c r="F781" s="3767"/>
      <c r="G781" s="3784"/>
      <c r="H781" s="3787"/>
      <c r="I781" s="3957"/>
      <c r="J781" s="3848"/>
      <c r="K781" s="956" t="s">
        <v>215</v>
      </c>
      <c r="L781" s="593"/>
      <c r="M781" s="812"/>
      <c r="N781" s="584"/>
      <c r="O781" s="583"/>
    </row>
    <row r="782" spans="1:27" ht="25.5" customHeight="1" thickBot="1" x14ac:dyDescent="0.25">
      <c r="A782" s="3807"/>
      <c r="B782" s="3744"/>
      <c r="C782" s="3747"/>
      <c r="D782" s="3961"/>
      <c r="E782" s="3862"/>
      <c r="F782" s="3768"/>
      <c r="G782" s="3785"/>
      <c r="H782" s="3798"/>
      <c r="I782" s="3958"/>
      <c r="J782" s="3879"/>
      <c r="K782" s="580" t="s">
        <v>33</v>
      </c>
      <c r="L782" s="955">
        <f>SUM(L776:L781)</f>
        <v>50</v>
      </c>
      <c r="M782" s="826"/>
      <c r="N782" s="954"/>
      <c r="O782" s="627"/>
    </row>
    <row r="783" spans="1:27" ht="15" thickBot="1" x14ac:dyDescent="0.25">
      <c r="A783" s="418" t="s">
        <v>96</v>
      </c>
      <c r="B783" s="417" t="s">
        <v>109</v>
      </c>
      <c r="C783" s="3889" t="s">
        <v>38</v>
      </c>
      <c r="D783" s="3889"/>
      <c r="E783" s="3889"/>
      <c r="F783" s="3889"/>
      <c r="G783" s="3889"/>
      <c r="H783" s="3889"/>
      <c r="I783" s="3890"/>
      <c r="J783" s="416"/>
      <c r="K783" s="953" t="s">
        <v>33</v>
      </c>
      <c r="L783" s="952">
        <f>L667*1</f>
        <v>1011.7</v>
      </c>
      <c r="M783" s="412"/>
      <c r="N783" s="412"/>
      <c r="O783" s="411"/>
    </row>
    <row r="784" spans="1:27" ht="21.75" customHeight="1" thickBot="1" x14ac:dyDescent="0.25">
      <c r="A784" s="737" t="s">
        <v>96</v>
      </c>
      <c r="B784" s="737"/>
      <c r="C784" s="3891" t="s">
        <v>36</v>
      </c>
      <c r="D784" s="3891"/>
      <c r="E784" s="3891"/>
      <c r="F784" s="3891"/>
      <c r="G784" s="3891"/>
      <c r="H784" s="3891"/>
      <c r="I784" s="3892"/>
      <c r="J784" s="568"/>
      <c r="K784" s="951" t="s">
        <v>33</v>
      </c>
      <c r="L784" s="950">
        <f>L634+L658+L783</f>
        <v>1640.4</v>
      </c>
      <c r="M784" s="735"/>
      <c r="N784" s="735"/>
      <c r="O784" s="949"/>
    </row>
    <row r="785" spans="1:28" ht="22.15" customHeight="1" thickBot="1" x14ac:dyDescent="0.25">
      <c r="A785" s="732" t="s">
        <v>92</v>
      </c>
      <c r="B785" s="894"/>
      <c r="C785" s="893" t="s">
        <v>329</v>
      </c>
      <c r="D785" s="891"/>
      <c r="E785" s="891"/>
      <c r="F785" s="892"/>
      <c r="G785" s="892"/>
      <c r="H785" s="891"/>
      <c r="I785" s="891"/>
      <c r="J785" s="891"/>
      <c r="K785" s="891"/>
      <c r="L785" s="891"/>
      <c r="M785" s="890"/>
      <c r="N785" s="890"/>
      <c r="O785" s="889"/>
    </row>
    <row r="786" spans="1:28" ht="31.5" customHeight="1" thickBot="1" x14ac:dyDescent="0.25">
      <c r="A786" s="888"/>
      <c r="B786" s="887"/>
      <c r="C786" s="715"/>
      <c r="D786" s="715"/>
      <c r="E786" s="715"/>
      <c r="F786" s="886"/>
      <c r="G786" s="886"/>
      <c r="H786" s="715"/>
      <c r="I786" s="715"/>
      <c r="J786" s="715"/>
      <c r="K786" s="715"/>
      <c r="L786" s="948"/>
      <c r="M786" s="712" t="s">
        <v>328</v>
      </c>
      <c r="N786" s="711" t="s">
        <v>50</v>
      </c>
      <c r="O786" s="947"/>
    </row>
    <row r="787" spans="1:28" ht="21.6" customHeight="1" thickBot="1" x14ac:dyDescent="0.25">
      <c r="A787" s="717" t="s">
        <v>92</v>
      </c>
      <c r="B787" s="884" t="s">
        <v>37</v>
      </c>
      <c r="C787" s="883" t="s">
        <v>327</v>
      </c>
      <c r="D787" s="882"/>
      <c r="E787" s="719"/>
      <c r="F787" s="882"/>
      <c r="G787" s="882"/>
      <c r="H787" s="882"/>
      <c r="I787" s="882"/>
      <c r="J787" s="882"/>
      <c r="K787" s="882"/>
      <c r="L787" s="719"/>
      <c r="M787" s="882"/>
      <c r="N787" s="882"/>
      <c r="O787" s="946"/>
    </row>
    <row r="788" spans="1:28" ht="34.5" customHeight="1" thickBot="1" x14ac:dyDescent="0.25">
      <c r="A788" s="881"/>
      <c r="B788" s="417"/>
      <c r="C788" s="716"/>
      <c r="D788" s="714"/>
      <c r="E788" s="714"/>
      <c r="F788" s="714"/>
      <c r="G788" s="714"/>
      <c r="H788" s="714"/>
      <c r="I788" s="714"/>
      <c r="J788" s="715"/>
      <c r="K788" s="714"/>
      <c r="L788" s="713"/>
      <c r="M788" s="712" t="s">
        <v>326</v>
      </c>
      <c r="N788" s="711" t="s">
        <v>316</v>
      </c>
      <c r="O788" s="710"/>
    </row>
    <row r="789" spans="1:28" ht="15" customHeight="1" thickBot="1" x14ac:dyDescent="0.25">
      <c r="A789" s="555" t="s">
        <v>92</v>
      </c>
      <c r="B789" s="3742" t="s">
        <v>37</v>
      </c>
      <c r="C789" s="848" t="s">
        <v>37</v>
      </c>
      <c r="D789" s="4045" t="s">
        <v>325</v>
      </c>
      <c r="E789" s="4046"/>
      <c r="F789" s="4047"/>
      <c r="G789" s="3760" t="s">
        <v>323</v>
      </c>
      <c r="H789" s="3786" t="s">
        <v>44</v>
      </c>
      <c r="I789" s="3794" t="s">
        <v>43</v>
      </c>
      <c r="J789" s="3847" t="s">
        <v>42</v>
      </c>
      <c r="K789" s="481" t="s">
        <v>124</v>
      </c>
      <c r="L789" s="468">
        <f t="shared" ref="L789:L794" si="5">L796</f>
        <v>0</v>
      </c>
      <c r="M789" s="478"/>
      <c r="N789" s="477"/>
      <c r="O789" s="697"/>
    </row>
    <row r="790" spans="1:28" ht="15" customHeight="1" x14ac:dyDescent="0.2">
      <c r="A790" s="538"/>
      <c r="B790" s="3743"/>
      <c r="C790" s="846"/>
      <c r="D790" s="4048"/>
      <c r="E790" s="4049"/>
      <c r="F790" s="4050"/>
      <c r="G790" s="3761"/>
      <c r="H790" s="3787"/>
      <c r="I790" s="3795"/>
      <c r="J790" s="3848"/>
      <c r="K790" s="479" t="s">
        <v>217</v>
      </c>
      <c r="L790" s="945">
        <f t="shared" si="5"/>
        <v>0</v>
      </c>
      <c r="M790" s="701"/>
      <c r="N790" s="831"/>
      <c r="O790" s="683"/>
    </row>
    <row r="791" spans="1:28" ht="14.45" customHeight="1" x14ac:dyDescent="0.25">
      <c r="A791" s="538"/>
      <c r="B791" s="3743"/>
      <c r="C791" s="846"/>
      <c r="D791" s="4051"/>
      <c r="E791" s="4049"/>
      <c r="F791" s="4050"/>
      <c r="G791" s="3761"/>
      <c r="H791" s="3787"/>
      <c r="I791" s="3795"/>
      <c r="J791" s="3848"/>
      <c r="K791" s="474" t="s">
        <v>141</v>
      </c>
      <c r="L791" s="945">
        <f t="shared" si="5"/>
        <v>0</v>
      </c>
      <c r="M791" s="657"/>
      <c r="N791" s="656"/>
      <c r="O791" s="683"/>
    </row>
    <row r="792" spans="1:28" ht="15" x14ac:dyDescent="0.2">
      <c r="A792" s="538"/>
      <c r="B792" s="3743"/>
      <c r="C792" s="846"/>
      <c r="D792" s="4051"/>
      <c r="E792" s="4049"/>
      <c r="F792" s="4050"/>
      <c r="G792" s="3761"/>
      <c r="H792" s="3787"/>
      <c r="I792" s="3795"/>
      <c r="J792" s="470"/>
      <c r="K792" s="474" t="s">
        <v>216</v>
      </c>
      <c r="L792" s="945">
        <f t="shared" si="5"/>
        <v>0</v>
      </c>
      <c r="M792" s="659"/>
      <c r="N792" s="684"/>
      <c r="O792" s="683"/>
    </row>
    <row r="793" spans="1:28" ht="15" x14ac:dyDescent="0.2">
      <c r="A793" s="538"/>
      <c r="B793" s="3743"/>
      <c r="C793" s="846"/>
      <c r="D793" s="4051"/>
      <c r="E793" s="4049"/>
      <c r="F793" s="4050"/>
      <c r="G793" s="3761"/>
      <c r="H793" s="3787"/>
      <c r="I793" s="3795"/>
      <c r="J793" s="470"/>
      <c r="K793" s="474" t="s">
        <v>161</v>
      </c>
      <c r="L793" s="945">
        <f t="shared" si="5"/>
        <v>0</v>
      </c>
      <c r="M793" s="659"/>
      <c r="N793" s="684"/>
      <c r="O793" s="637"/>
    </row>
    <row r="794" spans="1:28" ht="15.75" thickBot="1" x14ac:dyDescent="0.25">
      <c r="A794" s="538"/>
      <c r="B794" s="3743"/>
      <c r="C794" s="846"/>
      <c r="D794" s="4051"/>
      <c r="E794" s="4049"/>
      <c r="F794" s="4050"/>
      <c r="G794" s="3761"/>
      <c r="H794" s="3787"/>
      <c r="I794" s="3795"/>
      <c r="J794" s="470"/>
      <c r="K794" s="944" t="s">
        <v>140</v>
      </c>
      <c r="L794" s="943">
        <f t="shared" si="5"/>
        <v>0</v>
      </c>
      <c r="M794" s="680"/>
      <c r="N794" s="679"/>
      <c r="O794" s="678"/>
    </row>
    <row r="795" spans="1:28" ht="18" customHeight="1" thickBot="1" x14ac:dyDescent="0.25">
      <c r="A795" s="428"/>
      <c r="B795" s="3744"/>
      <c r="C795" s="466"/>
      <c r="D795" s="4052"/>
      <c r="E795" s="4053"/>
      <c r="F795" s="4054"/>
      <c r="G795" s="3762"/>
      <c r="H795" s="3826"/>
      <c r="I795" s="3796"/>
      <c r="J795" s="676"/>
      <c r="K795" s="501" t="s">
        <v>33</v>
      </c>
      <c r="L795" s="579">
        <f>SUM(L789:L794)</f>
        <v>0</v>
      </c>
      <c r="M795" s="626"/>
      <c r="N795" s="577"/>
      <c r="O795" s="627"/>
    </row>
    <row r="796" spans="1:28" ht="18" hidden="1" customHeight="1" x14ac:dyDescent="0.2">
      <c r="A796" s="555" t="s">
        <v>92</v>
      </c>
      <c r="B796" s="3742" t="s">
        <v>37</v>
      </c>
      <c r="C796" s="848" t="s">
        <v>37</v>
      </c>
      <c r="D796" s="526" t="s">
        <v>37</v>
      </c>
      <c r="E796" s="649"/>
      <c r="F796" s="3866" t="s">
        <v>324</v>
      </c>
      <c r="G796" s="3760" t="s">
        <v>323</v>
      </c>
      <c r="H796" s="3786" t="s">
        <v>44</v>
      </c>
      <c r="I796" s="3794" t="s">
        <v>295</v>
      </c>
      <c r="J796" s="942" t="s">
        <v>42</v>
      </c>
      <c r="K796" s="597" t="s">
        <v>124</v>
      </c>
      <c r="L796" s="647"/>
      <c r="M796" s="478"/>
      <c r="N796" s="477"/>
      <c r="O796" s="697"/>
      <c r="AA796" s="489" t="s">
        <v>322</v>
      </c>
    </row>
    <row r="797" spans="1:28" ht="15" hidden="1" customHeight="1" x14ac:dyDescent="0.2">
      <c r="A797" s="538"/>
      <c r="B797" s="3743"/>
      <c r="C797" s="846"/>
      <c r="D797" s="512"/>
      <c r="E797" s="633"/>
      <c r="F797" s="3867"/>
      <c r="G797" s="3761"/>
      <c r="H797" s="3787"/>
      <c r="I797" s="3795"/>
      <c r="J797" s="941" t="s">
        <v>293</v>
      </c>
      <c r="K797" s="699" t="s">
        <v>242</v>
      </c>
      <c r="L797" s="644"/>
      <c r="M797" s="659"/>
      <c r="N797" s="658"/>
      <c r="O797" s="683"/>
    </row>
    <row r="798" spans="1:28" ht="15.75" hidden="1" customHeight="1" x14ac:dyDescent="0.25">
      <c r="A798" s="538"/>
      <c r="B798" s="3743"/>
      <c r="C798" s="846"/>
      <c r="D798" s="512"/>
      <c r="E798" s="633"/>
      <c r="F798" s="3867"/>
      <c r="G798" s="3761"/>
      <c r="H798" s="3787"/>
      <c r="I798" s="3795"/>
      <c r="J798" s="645"/>
      <c r="K798" s="595" t="s">
        <v>141</v>
      </c>
      <c r="L798" s="644">
        <v>0</v>
      </c>
      <c r="M798" s="657"/>
      <c r="N798" s="656"/>
      <c r="O798" s="843"/>
      <c r="AB798" s="489"/>
    </row>
    <row r="799" spans="1:28" ht="15.75" hidden="1" customHeight="1" x14ac:dyDescent="0.2">
      <c r="A799" s="538"/>
      <c r="B799" s="3743"/>
      <c r="C799" s="846"/>
      <c r="D799" s="512"/>
      <c r="E799" s="633"/>
      <c r="F799" s="3867"/>
      <c r="G799" s="3761"/>
      <c r="H799" s="3787"/>
      <c r="I799" s="3795"/>
      <c r="J799" s="645"/>
      <c r="K799" s="595" t="s">
        <v>216</v>
      </c>
      <c r="L799" s="644"/>
      <c r="M799" s="659"/>
      <c r="N799" s="684"/>
      <c r="O799" s="683"/>
    </row>
    <row r="800" spans="1:28" ht="13.15" hidden="1" customHeight="1" x14ac:dyDescent="0.2">
      <c r="A800" s="538"/>
      <c r="B800" s="3743"/>
      <c r="C800" s="846"/>
      <c r="D800" s="512"/>
      <c r="E800" s="633"/>
      <c r="F800" s="3867"/>
      <c r="G800" s="3761"/>
      <c r="H800" s="3787"/>
      <c r="I800" s="3795"/>
      <c r="J800" s="645"/>
      <c r="K800" s="595" t="s">
        <v>161</v>
      </c>
      <c r="L800" s="644"/>
      <c r="M800" s="659"/>
      <c r="N800" s="684"/>
      <c r="O800" s="637"/>
    </row>
    <row r="801" spans="1:15" ht="12" hidden="1" customHeight="1" thickBot="1" x14ac:dyDescent="0.25">
      <c r="A801" s="538"/>
      <c r="B801" s="3743"/>
      <c r="C801" s="846"/>
      <c r="D801" s="512"/>
      <c r="E801" s="633"/>
      <c r="F801" s="3867"/>
      <c r="G801" s="3761"/>
      <c r="H801" s="3787"/>
      <c r="I801" s="3795"/>
      <c r="J801" s="470"/>
      <c r="K801" s="625" t="s">
        <v>140</v>
      </c>
      <c r="L801" s="837"/>
      <c r="M801" s="940"/>
      <c r="N801" s="679"/>
      <c r="O801" s="678"/>
    </row>
    <row r="802" spans="1:15" ht="14.45" hidden="1" customHeight="1" thickBot="1" x14ac:dyDescent="0.25">
      <c r="A802" s="428"/>
      <c r="B802" s="3744"/>
      <c r="C802" s="466"/>
      <c r="D802" s="531"/>
      <c r="E802" s="503"/>
      <c r="F802" s="3868"/>
      <c r="G802" s="3762"/>
      <c r="H802" s="424"/>
      <c r="I802" s="3796"/>
      <c r="J802" s="676"/>
      <c r="K802" s="501" t="s">
        <v>33</v>
      </c>
      <c r="L802" s="579">
        <f>SUM(L796:L801)</f>
        <v>0</v>
      </c>
      <c r="M802" s="626"/>
      <c r="N802" s="577"/>
      <c r="O802" s="627"/>
    </row>
    <row r="803" spans="1:15" ht="18" customHeight="1" x14ac:dyDescent="0.2">
      <c r="A803" s="929" t="s">
        <v>92</v>
      </c>
      <c r="B803" s="3827" t="s">
        <v>37</v>
      </c>
      <c r="C803" s="928" t="s">
        <v>39</v>
      </c>
      <c r="D803" s="4055" t="s">
        <v>321</v>
      </c>
      <c r="E803" s="4056"/>
      <c r="F803" s="4057"/>
      <c r="G803" s="3760" t="s">
        <v>319</v>
      </c>
      <c r="H803" s="4017" t="s">
        <v>44</v>
      </c>
      <c r="I803" s="3950" t="s">
        <v>43</v>
      </c>
      <c r="J803" s="3847" t="s">
        <v>42</v>
      </c>
      <c r="K803" s="939" t="s">
        <v>124</v>
      </c>
      <c r="L803" s="938">
        <v>0</v>
      </c>
      <c r="M803" s="701"/>
      <c r="N803" s="831"/>
      <c r="O803" s="700"/>
    </row>
    <row r="804" spans="1:15" ht="12.75" customHeight="1" x14ac:dyDescent="0.2">
      <c r="A804" s="937"/>
      <c r="B804" s="3755"/>
      <c r="C804" s="936"/>
      <c r="D804" s="4058"/>
      <c r="E804" s="4059"/>
      <c r="F804" s="4060"/>
      <c r="G804" s="3761"/>
      <c r="H804" s="3983"/>
      <c r="I804" s="3951"/>
      <c r="J804" s="3848"/>
      <c r="K804" s="479" t="s">
        <v>217</v>
      </c>
      <c r="L804" s="933">
        <v>0</v>
      </c>
      <c r="M804" s="659"/>
      <c r="N804" s="658"/>
      <c r="O804" s="683"/>
    </row>
    <row r="805" spans="1:15" ht="15" x14ac:dyDescent="0.2">
      <c r="A805" s="920"/>
      <c r="B805" s="3755"/>
      <c r="C805" s="919"/>
      <c r="D805" s="4061"/>
      <c r="E805" s="4059"/>
      <c r="F805" s="4060"/>
      <c r="G805" s="3761"/>
      <c r="H805" s="3983"/>
      <c r="I805" s="3951"/>
      <c r="J805" s="3848"/>
      <c r="K805" s="935" t="s">
        <v>141</v>
      </c>
      <c r="L805" s="933">
        <f>L811</f>
        <v>0</v>
      </c>
      <c r="M805" s="709"/>
      <c r="N805" s="849"/>
      <c r="O805" s="637"/>
    </row>
    <row r="806" spans="1:15" ht="15" customHeight="1" x14ac:dyDescent="0.2">
      <c r="A806" s="920"/>
      <c r="B806" s="3755"/>
      <c r="C806" s="919"/>
      <c r="D806" s="4061"/>
      <c r="E806" s="4059"/>
      <c r="F806" s="4060"/>
      <c r="G806" s="3761"/>
      <c r="H806" s="3983"/>
      <c r="I806" s="3951"/>
      <c r="J806" s="3848"/>
      <c r="K806" s="934" t="s">
        <v>216</v>
      </c>
      <c r="L806" s="933">
        <f>L812</f>
        <v>0</v>
      </c>
      <c r="M806" s="659" t="s">
        <v>297</v>
      </c>
      <c r="N806" s="684"/>
      <c r="O806" s="637"/>
    </row>
    <row r="807" spans="1:15" ht="15" customHeight="1" x14ac:dyDescent="0.2">
      <c r="A807" s="920"/>
      <c r="B807" s="3755"/>
      <c r="C807" s="919"/>
      <c r="D807" s="4061"/>
      <c r="E807" s="4059"/>
      <c r="F807" s="4060"/>
      <c r="G807" s="3761"/>
      <c r="H807" s="3983"/>
      <c r="I807" s="3951"/>
      <c r="J807" s="923"/>
      <c r="K807" s="934" t="s">
        <v>161</v>
      </c>
      <c r="L807" s="933">
        <f>L813</f>
        <v>0</v>
      </c>
      <c r="M807" s="659"/>
      <c r="N807" s="684"/>
      <c r="O807" s="637"/>
    </row>
    <row r="808" spans="1:15" ht="15.75" customHeight="1" thickBot="1" x14ac:dyDescent="0.25">
      <c r="A808" s="920"/>
      <c r="B808" s="3755"/>
      <c r="C808" s="919"/>
      <c r="D808" s="4061"/>
      <c r="E808" s="4059"/>
      <c r="F808" s="4060"/>
      <c r="G808" s="3761"/>
      <c r="H808" s="3983"/>
      <c r="I808" s="3951"/>
      <c r="J808" s="923"/>
      <c r="K808" s="932" t="s">
        <v>140</v>
      </c>
      <c r="L808" s="931">
        <f>L814</f>
        <v>0</v>
      </c>
      <c r="M808" s="680"/>
      <c r="N808" s="679"/>
      <c r="O808" s="678"/>
    </row>
    <row r="809" spans="1:15" ht="11.25" customHeight="1" thickBot="1" x14ac:dyDescent="0.25">
      <c r="A809" s="912"/>
      <c r="B809" s="3828"/>
      <c r="C809" s="911"/>
      <c r="D809" s="4062"/>
      <c r="E809" s="4063"/>
      <c r="F809" s="4064"/>
      <c r="G809" s="3762"/>
      <c r="H809" s="3984"/>
      <c r="I809" s="3952"/>
      <c r="J809" s="930"/>
      <c r="K809" s="907" t="s">
        <v>33</v>
      </c>
      <c r="L809" s="906">
        <f>SUM(L803:L808)</f>
        <v>0</v>
      </c>
      <c r="M809" s="626"/>
      <c r="N809" s="577"/>
      <c r="O809" s="627"/>
    </row>
    <row r="810" spans="1:15" ht="17.25" hidden="1" customHeight="1" x14ac:dyDescent="0.2">
      <c r="A810" s="929" t="s">
        <v>92</v>
      </c>
      <c r="B810" s="3827" t="s">
        <v>37</v>
      </c>
      <c r="C810" s="928" t="s">
        <v>39</v>
      </c>
      <c r="D810" s="927" t="s">
        <v>37</v>
      </c>
      <c r="E810" s="926"/>
      <c r="F810" s="3987" t="s">
        <v>320</v>
      </c>
      <c r="G810" s="3760" t="s">
        <v>319</v>
      </c>
      <c r="H810" s="4017" t="s">
        <v>44</v>
      </c>
      <c r="I810" s="3950" t="s">
        <v>252</v>
      </c>
      <c r="J810" s="648" t="s">
        <v>197</v>
      </c>
      <c r="K810" s="925" t="s">
        <v>124</v>
      </c>
      <c r="L810" s="924"/>
      <c r="M810" s="478" t="s">
        <v>226</v>
      </c>
      <c r="N810" s="477" t="s">
        <v>50</v>
      </c>
      <c r="O810" s="697">
        <v>1</v>
      </c>
    </row>
    <row r="811" spans="1:15" ht="18" hidden="1" customHeight="1" x14ac:dyDescent="0.25">
      <c r="A811" s="920"/>
      <c r="B811" s="3755"/>
      <c r="C811" s="919"/>
      <c r="D811" s="918"/>
      <c r="E811" s="917"/>
      <c r="F811" s="3988"/>
      <c r="G811" s="3761"/>
      <c r="H811" s="3983"/>
      <c r="I811" s="3951"/>
      <c r="J811" s="645" t="s">
        <v>318</v>
      </c>
      <c r="K811" s="922" t="s">
        <v>141</v>
      </c>
      <c r="L811" s="921"/>
      <c r="M811" s="639" t="s">
        <v>317</v>
      </c>
      <c r="N811" s="638" t="s">
        <v>316</v>
      </c>
      <c r="O811" s="683">
        <v>1.032</v>
      </c>
    </row>
    <row r="812" spans="1:15" ht="23.25" hidden="1" customHeight="1" x14ac:dyDescent="0.2">
      <c r="A812" s="920"/>
      <c r="B812" s="3755"/>
      <c r="C812" s="919"/>
      <c r="D812" s="918"/>
      <c r="E812" s="917"/>
      <c r="F812" s="3988"/>
      <c r="G812" s="3761"/>
      <c r="H812" s="3983"/>
      <c r="I812" s="3951"/>
      <c r="J812" s="923"/>
      <c r="K812" s="922" t="s">
        <v>216</v>
      </c>
      <c r="L812" s="921"/>
      <c r="M812" s="659"/>
      <c r="N812" s="684"/>
      <c r="O812" s="637"/>
    </row>
    <row r="813" spans="1:15" ht="31.5" hidden="1" customHeight="1" x14ac:dyDescent="0.2">
      <c r="A813" s="920"/>
      <c r="B813" s="3755"/>
      <c r="C813" s="919"/>
      <c r="D813" s="918"/>
      <c r="E813" s="917"/>
      <c r="F813" s="3988"/>
      <c r="G813" s="3761"/>
      <c r="H813" s="3983"/>
      <c r="I813" s="3951"/>
      <c r="J813" s="915"/>
      <c r="K813" s="922" t="s">
        <v>161</v>
      </c>
      <c r="L813" s="921"/>
      <c r="M813" s="659"/>
      <c r="N813" s="684"/>
      <c r="O813" s="637"/>
    </row>
    <row r="814" spans="1:15" ht="23.25" hidden="1" customHeight="1" thickBot="1" x14ac:dyDescent="0.25">
      <c r="A814" s="920"/>
      <c r="B814" s="3755"/>
      <c r="C814" s="919"/>
      <c r="D814" s="918"/>
      <c r="E814" s="917"/>
      <c r="F814" s="3988"/>
      <c r="G814" s="3761"/>
      <c r="H814" s="3983"/>
      <c r="I814" s="3951"/>
      <c r="J814" s="915"/>
      <c r="K814" s="914" t="s">
        <v>140</v>
      </c>
      <c r="L814" s="913"/>
      <c r="M814" s="680"/>
      <c r="N814" s="679"/>
      <c r="O814" s="678"/>
    </row>
    <row r="815" spans="1:15" ht="24.75" hidden="1" customHeight="1" thickBot="1" x14ac:dyDescent="0.25">
      <c r="A815" s="912"/>
      <c r="B815" s="3828"/>
      <c r="C815" s="911"/>
      <c r="D815" s="910"/>
      <c r="E815" s="909"/>
      <c r="F815" s="3989"/>
      <c r="G815" s="3762"/>
      <c r="H815" s="3984"/>
      <c r="I815" s="3952"/>
      <c r="J815" s="908"/>
      <c r="K815" s="907" t="s">
        <v>33</v>
      </c>
      <c r="L815" s="906">
        <f>SUM(L810:L814)</f>
        <v>0</v>
      </c>
      <c r="M815" s="626"/>
      <c r="N815" s="577"/>
      <c r="O815" s="627"/>
    </row>
    <row r="816" spans="1:15" ht="18.75" customHeight="1" thickBot="1" x14ac:dyDescent="0.25">
      <c r="A816" s="905" t="s">
        <v>92</v>
      </c>
      <c r="B816" s="904" t="s">
        <v>37</v>
      </c>
      <c r="C816" s="4146" t="s">
        <v>38</v>
      </c>
      <c r="D816" s="4146"/>
      <c r="E816" s="4146"/>
      <c r="F816" s="4146"/>
      <c r="G816" s="4146"/>
      <c r="H816" s="4146"/>
      <c r="I816" s="4147"/>
      <c r="J816" s="903"/>
      <c r="K816" s="902" t="s">
        <v>33</v>
      </c>
      <c r="L816" s="901">
        <f>L795+L809</f>
        <v>0</v>
      </c>
      <c r="M816" s="740"/>
      <c r="N816" s="740"/>
      <c r="O816" s="900"/>
    </row>
    <row r="817" spans="1:27" ht="19.5" customHeight="1" thickBot="1" x14ac:dyDescent="0.25">
      <c r="A817" s="899" t="s">
        <v>92</v>
      </c>
      <c r="B817" s="898"/>
      <c r="C817" s="3839" t="s">
        <v>36</v>
      </c>
      <c r="D817" s="3839"/>
      <c r="E817" s="3839"/>
      <c r="F817" s="3839"/>
      <c r="G817" s="3839"/>
      <c r="H817" s="3839"/>
      <c r="I817" s="3840"/>
      <c r="J817" s="897"/>
      <c r="K817" s="896" t="s">
        <v>33</v>
      </c>
      <c r="L817" s="895">
        <f>L816*1</f>
        <v>0</v>
      </c>
      <c r="M817" s="405"/>
      <c r="N817" s="405"/>
      <c r="O817" s="404"/>
    </row>
    <row r="818" spans="1:27" ht="21" customHeight="1" thickBot="1" x14ac:dyDescent="0.25">
      <c r="A818" s="732" t="s">
        <v>87</v>
      </c>
      <c r="B818" s="894"/>
      <c r="C818" s="893" t="s">
        <v>315</v>
      </c>
      <c r="D818" s="891"/>
      <c r="E818" s="891"/>
      <c r="F818" s="892"/>
      <c r="G818" s="892"/>
      <c r="H818" s="891"/>
      <c r="I818" s="891"/>
      <c r="J818" s="891"/>
      <c r="K818" s="891"/>
      <c r="L818" s="891"/>
      <c r="M818" s="890"/>
      <c r="N818" s="890"/>
      <c r="O818" s="889"/>
    </row>
    <row r="819" spans="1:27" ht="36.75" customHeight="1" thickBot="1" x14ac:dyDescent="0.25">
      <c r="A819" s="888"/>
      <c r="B819" s="887"/>
      <c r="C819" s="715"/>
      <c r="D819" s="715"/>
      <c r="E819" s="715"/>
      <c r="F819" s="886"/>
      <c r="G819" s="886"/>
      <c r="H819" s="715"/>
      <c r="I819" s="715"/>
      <c r="J819" s="715"/>
      <c r="K819" s="715"/>
      <c r="L819" s="715"/>
      <c r="M819" s="885" t="s">
        <v>314</v>
      </c>
      <c r="N819" s="877" t="s">
        <v>50</v>
      </c>
      <c r="O819" s="710"/>
      <c r="AA819" s="634"/>
    </row>
    <row r="820" spans="1:27" ht="18" customHeight="1" thickBot="1" x14ac:dyDescent="0.25">
      <c r="A820" s="717" t="s">
        <v>87</v>
      </c>
      <c r="B820" s="884" t="s">
        <v>37</v>
      </c>
      <c r="C820" s="883" t="s">
        <v>313</v>
      </c>
      <c r="D820" s="882"/>
      <c r="E820" s="719"/>
      <c r="F820" s="882"/>
      <c r="G820" s="882"/>
      <c r="H820" s="882"/>
      <c r="I820" s="882"/>
      <c r="J820" s="882"/>
      <c r="K820" s="882"/>
      <c r="L820" s="719"/>
      <c r="M820" s="882"/>
      <c r="N820" s="882"/>
      <c r="O820" s="718"/>
      <c r="AA820" s="489"/>
    </row>
    <row r="821" spans="1:27" ht="37.5" customHeight="1" thickBot="1" x14ac:dyDescent="0.25">
      <c r="A821" s="881"/>
      <c r="B821" s="417"/>
      <c r="C821" s="879"/>
      <c r="D821" s="879"/>
      <c r="E821" s="879"/>
      <c r="F821" s="879"/>
      <c r="G821" s="879"/>
      <c r="H821" s="879"/>
      <c r="I821" s="879"/>
      <c r="J821" s="880"/>
      <c r="K821" s="879"/>
      <c r="L821" s="879"/>
      <c r="M821" s="878" t="s">
        <v>312</v>
      </c>
      <c r="N821" s="877" t="s">
        <v>50</v>
      </c>
      <c r="O821" s="710"/>
      <c r="AA821" s="876"/>
    </row>
    <row r="822" spans="1:27" ht="15" customHeight="1" thickBot="1" x14ac:dyDescent="0.25">
      <c r="A822" s="555" t="s">
        <v>87</v>
      </c>
      <c r="B822" s="3742" t="s">
        <v>37</v>
      </c>
      <c r="C822" s="848" t="s">
        <v>37</v>
      </c>
      <c r="D822" s="4045" t="s">
        <v>311</v>
      </c>
      <c r="E822" s="4046"/>
      <c r="F822" s="4047"/>
      <c r="G822" s="3760" t="s">
        <v>267</v>
      </c>
      <c r="H822" s="4161" t="s">
        <v>44</v>
      </c>
      <c r="I822" s="3794" t="s">
        <v>43</v>
      </c>
      <c r="J822" s="3847" t="s">
        <v>42</v>
      </c>
      <c r="K822" s="708" t="s">
        <v>124</v>
      </c>
      <c r="L822" s="468">
        <f>L830+L838+L844+L850+L857+L864+L871+L879+L887+L895+L903+L911</f>
        <v>0</v>
      </c>
      <c r="M822" s="478" t="s">
        <v>223</v>
      </c>
      <c r="N822" s="477" t="s">
        <v>50</v>
      </c>
      <c r="O822" s="697"/>
    </row>
    <row r="823" spans="1:27" ht="15" customHeight="1" thickBot="1" x14ac:dyDescent="0.25">
      <c r="A823" s="538"/>
      <c r="B823" s="3743"/>
      <c r="C823" s="846"/>
      <c r="D823" s="4048"/>
      <c r="E823" s="4049"/>
      <c r="F823" s="4050"/>
      <c r="G823" s="3761"/>
      <c r="H823" s="4162"/>
      <c r="I823" s="3795"/>
      <c r="J823" s="3848"/>
      <c r="K823" s="708" t="s">
        <v>217</v>
      </c>
      <c r="L823" s="468">
        <f>L831+L839+L845+L851+L858+L865+L872+L880+L888+L896+L904+L912</f>
        <v>0</v>
      </c>
      <c r="M823" s="659"/>
      <c r="N823" s="658"/>
      <c r="O823" s="683"/>
    </row>
    <row r="824" spans="1:27" ht="15.75" thickBot="1" x14ac:dyDescent="0.25">
      <c r="A824" s="538"/>
      <c r="B824" s="3743"/>
      <c r="C824" s="846"/>
      <c r="D824" s="4051"/>
      <c r="E824" s="4049"/>
      <c r="F824" s="4050"/>
      <c r="G824" s="3761"/>
      <c r="H824" s="4162"/>
      <c r="I824" s="3795"/>
      <c r="J824" s="3848"/>
      <c r="K824" s="708" t="s">
        <v>141</v>
      </c>
      <c r="L824" s="559">
        <f>L832+L840+L846+L852+L859+L866+L873+L881+L889+L897+L905+L913+L921</f>
        <v>645.79999999999995</v>
      </c>
      <c r="M824" s="659" t="s">
        <v>310</v>
      </c>
      <c r="N824" s="684" t="s">
        <v>50</v>
      </c>
      <c r="O824" s="683"/>
    </row>
    <row r="825" spans="1:27" ht="30.75" thickBot="1" x14ac:dyDescent="0.25">
      <c r="A825" s="538"/>
      <c r="B825" s="3743"/>
      <c r="C825" s="846"/>
      <c r="D825" s="4051"/>
      <c r="E825" s="4049"/>
      <c r="F825" s="4050"/>
      <c r="G825" s="3761"/>
      <c r="H825" s="4162"/>
      <c r="I825" s="3795"/>
      <c r="J825" s="3848"/>
      <c r="K825" s="708" t="s">
        <v>216</v>
      </c>
      <c r="L825" s="468">
        <f>L833+L841+L847+L853+L860+L867+L874+L882+L890+L898+L906+L914+L922</f>
        <v>0</v>
      </c>
      <c r="M825" s="875" t="s">
        <v>309</v>
      </c>
      <c r="N825" s="684" t="s">
        <v>50</v>
      </c>
      <c r="O825" s="637"/>
    </row>
    <row r="826" spans="1:27" ht="15.75" thickBot="1" x14ac:dyDescent="0.25">
      <c r="A826" s="538"/>
      <c r="B826" s="3743"/>
      <c r="C826" s="846"/>
      <c r="D826" s="4051"/>
      <c r="E826" s="4049"/>
      <c r="F826" s="4050"/>
      <c r="G826" s="3761"/>
      <c r="H826" s="4162"/>
      <c r="I826" s="3795"/>
      <c r="J826" s="470"/>
      <c r="K826" s="708" t="s">
        <v>161</v>
      </c>
      <c r="L826" s="468">
        <f>L834+L842+L848+L854+L861+L868+L875+L883+L891+L899+L907+L915+L923</f>
        <v>5962.2</v>
      </c>
      <c r="M826" s="659"/>
      <c r="N826" s="684"/>
      <c r="O826" s="637"/>
    </row>
    <row r="827" spans="1:27" ht="15.75" customHeight="1" thickBot="1" x14ac:dyDescent="0.25">
      <c r="A827" s="538"/>
      <c r="B827" s="3743"/>
      <c r="C827" s="846"/>
      <c r="D827" s="4051"/>
      <c r="E827" s="4049"/>
      <c r="F827" s="4050"/>
      <c r="G827" s="3761"/>
      <c r="H827" s="4162"/>
      <c r="I827" s="3795"/>
      <c r="J827" s="470"/>
      <c r="K827" s="708" t="s">
        <v>140</v>
      </c>
      <c r="L827" s="468">
        <f>L835+L843+L849+L855+L862+L869+L876+L884+L892+L900+L908+L916</f>
        <v>0</v>
      </c>
      <c r="M827" s="680"/>
      <c r="N827" s="679"/>
      <c r="O827" s="678"/>
    </row>
    <row r="828" spans="1:27" ht="15.75" customHeight="1" thickBot="1" x14ac:dyDescent="0.25">
      <c r="A828" s="538"/>
      <c r="B828" s="3743"/>
      <c r="C828" s="846"/>
      <c r="D828" s="4051"/>
      <c r="E828" s="4049"/>
      <c r="F828" s="4050"/>
      <c r="G828" s="3761"/>
      <c r="H828" s="4162"/>
      <c r="I828" s="3795"/>
      <c r="J828" s="605"/>
      <c r="K828" s="469" t="s">
        <v>215</v>
      </c>
      <c r="L828" s="468">
        <f>L836+L844+L850+L856+L863+L877+L885+L893+L901+L909+L917+L925</f>
        <v>0</v>
      </c>
      <c r="M828" s="631"/>
      <c r="N828" s="630"/>
      <c r="O828" s="695"/>
    </row>
    <row r="829" spans="1:27" ht="15.75" thickBot="1" x14ac:dyDescent="0.25">
      <c r="A829" s="428"/>
      <c r="B829" s="3744"/>
      <c r="C829" s="466"/>
      <c r="D829" s="4052"/>
      <c r="E829" s="4053"/>
      <c r="F829" s="4054"/>
      <c r="G829" s="3762"/>
      <c r="H829" s="4163"/>
      <c r="I829" s="3796"/>
      <c r="J829" s="676"/>
      <c r="K829" s="501" t="s">
        <v>33</v>
      </c>
      <c r="L829" s="874">
        <f>SUM(L822:L828)</f>
        <v>6608</v>
      </c>
      <c r="M829" s="626"/>
      <c r="N829" s="577"/>
      <c r="O829" s="627"/>
    </row>
    <row r="830" spans="1:27" ht="15.75" hidden="1" thickBot="1" x14ac:dyDescent="0.25">
      <c r="A830" s="555" t="s">
        <v>87</v>
      </c>
      <c r="B830" s="554" t="s">
        <v>37</v>
      </c>
      <c r="C830" s="455" t="s">
        <v>37</v>
      </c>
      <c r="D830" s="600" t="s">
        <v>37</v>
      </c>
      <c r="E830" s="649"/>
      <c r="F830" s="3866" t="s">
        <v>308</v>
      </c>
      <c r="G830" s="3760" t="s">
        <v>267</v>
      </c>
      <c r="H830" s="3786" t="s">
        <v>44</v>
      </c>
      <c r="I830" s="3794" t="s">
        <v>43</v>
      </c>
      <c r="J830" s="863" t="s">
        <v>42</v>
      </c>
      <c r="K830" s="597" t="s">
        <v>124</v>
      </c>
      <c r="L830" s="647"/>
      <c r="M830" s="701" t="s">
        <v>226</v>
      </c>
      <c r="N830" s="831" t="s">
        <v>50</v>
      </c>
      <c r="O830" s="700"/>
      <c r="AA830" s="489" t="s">
        <v>307</v>
      </c>
    </row>
    <row r="831" spans="1:27" ht="15.75" hidden="1" thickBot="1" x14ac:dyDescent="0.25">
      <c r="A831" s="538"/>
      <c r="B831" s="537"/>
      <c r="C831" s="438"/>
      <c r="D831" s="596"/>
      <c r="E831" s="633"/>
      <c r="F831" s="3867"/>
      <c r="G831" s="3761"/>
      <c r="H831" s="3787"/>
      <c r="I831" s="3795"/>
      <c r="J831" s="845"/>
      <c r="K831" s="699" t="s">
        <v>242</v>
      </c>
      <c r="L831" s="644"/>
      <c r="M831" s="873"/>
      <c r="N831" s="872"/>
      <c r="O831" s="637"/>
    </row>
    <row r="832" spans="1:27" ht="15.75" hidden="1" thickBot="1" x14ac:dyDescent="0.3">
      <c r="A832" s="538"/>
      <c r="B832" s="537"/>
      <c r="C832" s="438"/>
      <c r="D832" s="596"/>
      <c r="E832" s="633"/>
      <c r="F832" s="3867"/>
      <c r="G832" s="3761"/>
      <c r="H832" s="3787"/>
      <c r="I832" s="3795"/>
      <c r="J832" s="871"/>
      <c r="K832" s="595" t="s">
        <v>141</v>
      </c>
      <c r="L832" s="444">
        <v>0</v>
      </c>
      <c r="M832" s="870" t="s">
        <v>306</v>
      </c>
      <c r="N832" s="869" t="s">
        <v>50</v>
      </c>
      <c r="O832" s="637"/>
      <c r="Y832" s="489"/>
    </row>
    <row r="833" spans="1:26" ht="15.75" hidden="1" thickBot="1" x14ac:dyDescent="0.25">
      <c r="A833" s="538"/>
      <c r="B833" s="537"/>
      <c r="C833" s="438"/>
      <c r="D833" s="596"/>
      <c r="E833" s="633"/>
      <c r="F833" s="3867"/>
      <c r="G833" s="3761"/>
      <c r="H833" s="3787"/>
      <c r="I833" s="3795"/>
      <c r="J833" s="470"/>
      <c r="K833" s="595" t="s">
        <v>216</v>
      </c>
      <c r="L833" s="644"/>
      <c r="M833" s="659"/>
      <c r="N833" s="684"/>
      <c r="O833" s="641"/>
    </row>
    <row r="834" spans="1:26" ht="15.75" hidden="1" thickBot="1" x14ac:dyDescent="0.25">
      <c r="A834" s="538"/>
      <c r="B834" s="537"/>
      <c r="C834" s="438"/>
      <c r="D834" s="596"/>
      <c r="E834" s="633"/>
      <c r="F834" s="3867"/>
      <c r="G834" s="3761"/>
      <c r="H834" s="3787"/>
      <c r="I834" s="3795"/>
      <c r="J834" s="470"/>
      <c r="K834" s="595" t="s">
        <v>161</v>
      </c>
      <c r="L834" s="644"/>
      <c r="M834" s="659"/>
      <c r="N834" s="684"/>
      <c r="O834" s="637"/>
    </row>
    <row r="835" spans="1:26" ht="15.75" hidden="1" thickBot="1" x14ac:dyDescent="0.25">
      <c r="A835" s="538"/>
      <c r="B835" s="537"/>
      <c r="C835" s="438"/>
      <c r="D835" s="596"/>
      <c r="E835" s="633"/>
      <c r="F835" s="3867"/>
      <c r="G835" s="3761"/>
      <c r="H835" s="3787"/>
      <c r="I835" s="3795"/>
      <c r="J835" s="470"/>
      <c r="K835" s="595" t="s">
        <v>140</v>
      </c>
      <c r="L835" s="517"/>
      <c r="M835" s="680"/>
      <c r="N835" s="679"/>
      <c r="O835" s="678"/>
    </row>
    <row r="836" spans="1:26" ht="15" hidden="1" customHeight="1" thickBot="1" x14ac:dyDescent="0.25">
      <c r="A836" s="538"/>
      <c r="B836" s="537"/>
      <c r="C836" s="438"/>
      <c r="D836" s="596"/>
      <c r="E836" s="633"/>
      <c r="F836" s="3867"/>
      <c r="G836" s="3761"/>
      <c r="H836" s="3787"/>
      <c r="I836" s="3795"/>
      <c r="J836" s="605"/>
      <c r="K836" s="610" t="s">
        <v>215</v>
      </c>
      <c r="L836" s="654">
        <v>0</v>
      </c>
      <c r="M836" s="631"/>
      <c r="N836" s="630"/>
      <c r="O836" s="695"/>
    </row>
    <row r="837" spans="1:26" ht="21" hidden="1" customHeight="1" thickBot="1" x14ac:dyDescent="0.25">
      <c r="A837" s="428"/>
      <c r="B837" s="532"/>
      <c r="C837" s="868"/>
      <c r="D837" s="628"/>
      <c r="E837" s="503"/>
      <c r="F837" s="3868"/>
      <c r="G837" s="3762"/>
      <c r="H837" s="3826"/>
      <c r="I837" s="3796"/>
      <c r="J837" s="676"/>
      <c r="K837" s="501" t="s">
        <v>33</v>
      </c>
      <c r="L837" s="579">
        <f>SUM(L830:L836)</f>
        <v>0</v>
      </c>
      <c r="M837" s="626"/>
      <c r="N837" s="577"/>
      <c r="O837" s="627"/>
    </row>
    <row r="838" spans="1:26" ht="27.75" hidden="1" customHeight="1" x14ac:dyDescent="0.2">
      <c r="A838" s="555" t="s">
        <v>87</v>
      </c>
      <c r="B838" s="867" t="s">
        <v>37</v>
      </c>
      <c r="C838" s="866" t="s">
        <v>37</v>
      </c>
      <c r="D838" s="865" t="s">
        <v>39</v>
      </c>
      <c r="E838" s="649"/>
      <c r="F838" s="3947" t="s">
        <v>305</v>
      </c>
      <c r="G838" s="864"/>
      <c r="H838" s="4040" t="s">
        <v>44</v>
      </c>
      <c r="I838" s="4166" t="s">
        <v>299</v>
      </c>
      <c r="J838" s="863" t="s">
        <v>202</v>
      </c>
      <c r="K838" s="597" t="s">
        <v>124</v>
      </c>
      <c r="L838" s="647"/>
      <c r="M838" s="701" t="s">
        <v>226</v>
      </c>
      <c r="N838" s="831" t="s">
        <v>50</v>
      </c>
      <c r="O838" s="700">
        <v>1</v>
      </c>
      <c r="Y838" s="489" t="s">
        <v>304</v>
      </c>
    </row>
    <row r="839" spans="1:26" ht="24" hidden="1" customHeight="1" x14ac:dyDescent="0.25">
      <c r="A839" s="841"/>
      <c r="B839" s="840"/>
      <c r="C839" s="860"/>
      <c r="D839" s="859"/>
      <c r="E839" s="633"/>
      <c r="F839" s="3948"/>
      <c r="G839" s="858"/>
      <c r="H839" s="4041"/>
      <c r="I839" s="4164"/>
      <c r="J839" s="645" t="s">
        <v>303</v>
      </c>
      <c r="K839" s="595" t="s">
        <v>141</v>
      </c>
      <c r="L839" s="644"/>
      <c r="M839" s="851" t="s">
        <v>302</v>
      </c>
      <c r="N839" s="850" t="s">
        <v>50</v>
      </c>
      <c r="O839" s="637">
        <v>1</v>
      </c>
      <c r="Y839" s="489" t="s">
        <v>301</v>
      </c>
    </row>
    <row r="840" spans="1:26" ht="30" hidden="1" customHeight="1" x14ac:dyDescent="0.2">
      <c r="A840" s="841"/>
      <c r="B840" s="840"/>
      <c r="C840" s="860"/>
      <c r="D840" s="859"/>
      <c r="E840" s="633"/>
      <c r="F840" s="3948"/>
      <c r="G840" s="858" t="s">
        <v>267</v>
      </c>
      <c r="H840" s="4041"/>
      <c r="I840" s="862"/>
      <c r="J840" s="861"/>
      <c r="K840" s="595" t="s">
        <v>216</v>
      </c>
      <c r="L840" s="644"/>
      <c r="M840" s="709"/>
      <c r="N840" s="849"/>
      <c r="O840" s="637"/>
      <c r="Y840" s="375"/>
    </row>
    <row r="841" spans="1:26" ht="27" hidden="1" customHeight="1" x14ac:dyDescent="0.2">
      <c r="A841" s="841"/>
      <c r="B841" s="840"/>
      <c r="C841" s="860"/>
      <c r="D841" s="859"/>
      <c r="E841" s="633"/>
      <c r="F841" s="3948"/>
      <c r="G841" s="858"/>
      <c r="H841" s="4041"/>
      <c r="I841" s="862"/>
      <c r="J841" s="861"/>
      <c r="K841" s="595" t="s">
        <v>161</v>
      </c>
      <c r="L841" s="644"/>
      <c r="M841" s="709"/>
      <c r="N841" s="849"/>
      <c r="O841" s="637"/>
    </row>
    <row r="842" spans="1:26" ht="42" hidden="1" customHeight="1" thickBot="1" x14ac:dyDescent="0.25">
      <c r="A842" s="841"/>
      <c r="B842" s="840"/>
      <c r="C842" s="860"/>
      <c r="D842" s="859"/>
      <c r="E842" s="633"/>
      <c r="F842" s="3948"/>
      <c r="G842" s="858"/>
      <c r="H842" s="4041"/>
      <c r="I842" s="4164"/>
      <c r="J842" s="470"/>
      <c r="K842" s="625" t="s">
        <v>140</v>
      </c>
      <c r="L842" s="837"/>
      <c r="M842" s="857"/>
      <c r="N842" s="856"/>
      <c r="O842" s="855"/>
    </row>
    <row r="843" spans="1:26" ht="50.25" hidden="1" customHeight="1" thickBot="1" x14ac:dyDescent="0.25">
      <c r="A843" s="836"/>
      <c r="B843" s="835"/>
      <c r="C843" s="854"/>
      <c r="D843" s="853"/>
      <c r="E843" s="503"/>
      <c r="F843" s="3949"/>
      <c r="G843" s="852"/>
      <c r="H843" s="4042"/>
      <c r="I843" s="4165"/>
      <c r="J843" s="651"/>
      <c r="K843" s="501" t="s">
        <v>33</v>
      </c>
      <c r="L843" s="579">
        <f>SUM(L838:L842)</f>
        <v>0</v>
      </c>
      <c r="M843" s="626"/>
      <c r="N843" s="577"/>
      <c r="O843" s="627"/>
    </row>
    <row r="844" spans="1:26" ht="38.25" hidden="1" customHeight="1" x14ac:dyDescent="0.2">
      <c r="A844" s="555" t="s">
        <v>87</v>
      </c>
      <c r="B844" s="554" t="s">
        <v>37</v>
      </c>
      <c r="C844" s="455" t="s">
        <v>37</v>
      </c>
      <c r="D844" s="600" t="s">
        <v>109</v>
      </c>
      <c r="E844" s="649"/>
      <c r="F844" s="3866" t="s">
        <v>300</v>
      </c>
      <c r="G844" s="3783" t="s">
        <v>267</v>
      </c>
      <c r="H844" s="3786" t="s">
        <v>44</v>
      </c>
      <c r="I844" s="3794" t="s">
        <v>299</v>
      </c>
      <c r="J844" s="648"/>
      <c r="K844" s="597" t="s">
        <v>124</v>
      </c>
      <c r="L844" s="647"/>
      <c r="M844" s="701"/>
      <c r="N844" s="831"/>
      <c r="O844" s="700"/>
      <c r="Y844" s="634" t="s">
        <v>298</v>
      </c>
      <c r="Z844" s="634"/>
    </row>
    <row r="845" spans="1:26" ht="43.5" hidden="1" customHeight="1" x14ac:dyDescent="0.25">
      <c r="A845" s="841"/>
      <c r="B845" s="840"/>
      <c r="C845" s="513"/>
      <c r="D845" s="596"/>
      <c r="E845" s="633"/>
      <c r="F845" s="3867"/>
      <c r="G845" s="3784"/>
      <c r="H845" s="3787"/>
      <c r="I845" s="3795"/>
      <c r="J845" s="645"/>
      <c r="K845" s="595" t="s">
        <v>141</v>
      </c>
      <c r="L845" s="644"/>
      <c r="M845" s="851"/>
      <c r="N845" s="850"/>
      <c r="O845" s="637"/>
      <c r="Y845" s="634">
        <v>2022</v>
      </c>
      <c r="Z845" s="634"/>
    </row>
    <row r="846" spans="1:26" ht="45" hidden="1" customHeight="1" x14ac:dyDescent="0.2">
      <c r="A846" s="841"/>
      <c r="B846" s="840"/>
      <c r="C846" s="513"/>
      <c r="D846" s="596"/>
      <c r="E846" s="633"/>
      <c r="F846" s="3867"/>
      <c r="G846" s="3784"/>
      <c r="H846" s="3787"/>
      <c r="I846" s="3795"/>
      <c r="J846" s="470"/>
      <c r="K846" s="595" t="s">
        <v>216</v>
      </c>
      <c r="L846" s="644"/>
      <c r="M846" s="709"/>
      <c r="N846" s="849"/>
      <c r="O846" s="637"/>
      <c r="Y846" s="362" t="s">
        <v>297</v>
      </c>
    </row>
    <row r="847" spans="1:26" ht="37.5" hidden="1" customHeight="1" x14ac:dyDescent="0.2">
      <c r="A847" s="841"/>
      <c r="B847" s="840"/>
      <c r="C847" s="513"/>
      <c r="D847" s="596"/>
      <c r="E847" s="633"/>
      <c r="F847" s="3867"/>
      <c r="G847" s="3784"/>
      <c r="H847" s="3787"/>
      <c r="I847" s="3795"/>
      <c r="J847" s="470"/>
      <c r="K847" s="595" t="s">
        <v>161</v>
      </c>
      <c r="L847" s="644"/>
      <c r="M847" s="659"/>
      <c r="N847" s="684"/>
      <c r="O847" s="637"/>
    </row>
    <row r="848" spans="1:26" ht="35.25" hidden="1" customHeight="1" thickBot="1" x14ac:dyDescent="0.25">
      <c r="A848" s="841"/>
      <c r="B848" s="840"/>
      <c r="C848" s="513"/>
      <c r="D848" s="596"/>
      <c r="E848" s="633"/>
      <c r="F848" s="3867"/>
      <c r="G848" s="3784"/>
      <c r="H848" s="3787"/>
      <c r="I848" s="3795"/>
      <c r="J848" s="470"/>
      <c r="K848" s="625" t="s">
        <v>140</v>
      </c>
      <c r="L848" s="837"/>
      <c r="M848" s="680"/>
      <c r="N848" s="679"/>
      <c r="O848" s="678"/>
    </row>
    <row r="849" spans="1:27" ht="64.5" hidden="1" customHeight="1" thickBot="1" x14ac:dyDescent="0.25">
      <c r="A849" s="836"/>
      <c r="B849" s="835"/>
      <c r="C849" s="505"/>
      <c r="D849" s="628"/>
      <c r="E849" s="503"/>
      <c r="F849" s="3868"/>
      <c r="G849" s="3785"/>
      <c r="H849" s="3826"/>
      <c r="I849" s="3796"/>
      <c r="J849" s="676"/>
      <c r="K849" s="501" t="s">
        <v>33</v>
      </c>
      <c r="L849" s="579">
        <f>SUM(L844:L848)</f>
        <v>0</v>
      </c>
      <c r="M849" s="626"/>
      <c r="N849" s="577"/>
      <c r="O849" s="627"/>
    </row>
    <row r="850" spans="1:27" ht="18" hidden="1" customHeight="1" x14ac:dyDescent="0.2">
      <c r="A850" s="555" t="s">
        <v>87</v>
      </c>
      <c r="B850" s="554" t="s">
        <v>37</v>
      </c>
      <c r="C850" s="848" t="s">
        <v>37</v>
      </c>
      <c r="D850" s="526" t="s">
        <v>107</v>
      </c>
      <c r="E850" s="649"/>
      <c r="F850" s="3866" t="s">
        <v>296</v>
      </c>
      <c r="G850" s="3783" t="s">
        <v>267</v>
      </c>
      <c r="H850" s="3786" t="s">
        <v>44</v>
      </c>
      <c r="I850" s="3794" t="s">
        <v>295</v>
      </c>
      <c r="J850" s="845" t="s">
        <v>294</v>
      </c>
      <c r="K850" s="597" t="s">
        <v>124</v>
      </c>
      <c r="L850" s="647"/>
      <c r="M850" s="478"/>
      <c r="N850" s="477"/>
      <c r="O850" s="697"/>
      <c r="AA850" s="489" t="s">
        <v>289</v>
      </c>
    </row>
    <row r="851" spans="1:27" ht="18" hidden="1" customHeight="1" x14ac:dyDescent="0.2">
      <c r="A851" s="538"/>
      <c r="B851" s="537"/>
      <c r="C851" s="846"/>
      <c r="D851" s="512"/>
      <c r="E851" s="633"/>
      <c r="F851" s="3867"/>
      <c r="G851" s="3784"/>
      <c r="H851" s="3787"/>
      <c r="I851" s="3795"/>
      <c r="J851" s="845" t="s">
        <v>293</v>
      </c>
      <c r="K851" s="699" t="s">
        <v>242</v>
      </c>
      <c r="L851" s="644"/>
      <c r="M851" s="659"/>
      <c r="N851" s="658"/>
      <c r="O851" s="683"/>
    </row>
    <row r="852" spans="1:27" ht="15" hidden="1" customHeight="1" x14ac:dyDescent="0.2">
      <c r="A852" s="841"/>
      <c r="B852" s="840"/>
      <c r="C852" s="839"/>
      <c r="D852" s="512"/>
      <c r="E852" s="633"/>
      <c r="F852" s="3867"/>
      <c r="G852" s="3784"/>
      <c r="H852" s="3787"/>
      <c r="I852" s="3795"/>
      <c r="J852" s="645"/>
      <c r="K852" s="595" t="s">
        <v>141</v>
      </c>
      <c r="L852" s="644">
        <v>0</v>
      </c>
      <c r="M852" s="844"/>
      <c r="N852" s="638"/>
      <c r="O852" s="843"/>
    </row>
    <row r="853" spans="1:27" ht="16.5" hidden="1" customHeight="1" x14ac:dyDescent="0.2">
      <c r="A853" s="841"/>
      <c r="B853" s="840"/>
      <c r="C853" s="839"/>
      <c r="D853" s="512"/>
      <c r="E853" s="633"/>
      <c r="F853" s="3867"/>
      <c r="G853" s="3784"/>
      <c r="H853" s="3787"/>
      <c r="I853" s="3795"/>
      <c r="J853" s="470"/>
      <c r="K853" s="595" t="s">
        <v>216</v>
      </c>
      <c r="L853" s="644"/>
      <c r="M853" s="842"/>
      <c r="N853" s="684"/>
      <c r="O853" s="637"/>
    </row>
    <row r="854" spans="1:27" ht="18" hidden="1" customHeight="1" x14ac:dyDescent="0.2">
      <c r="A854" s="841"/>
      <c r="B854" s="840"/>
      <c r="C854" s="839"/>
      <c r="D854" s="512"/>
      <c r="E854" s="633"/>
      <c r="F854" s="3867"/>
      <c r="G854" s="3784"/>
      <c r="H854" s="3787"/>
      <c r="I854" s="3795"/>
      <c r="J854" s="470"/>
      <c r="K854" s="595" t="s">
        <v>161</v>
      </c>
      <c r="L854" s="644"/>
      <c r="M854" s="659"/>
      <c r="N854" s="684"/>
      <c r="O854" s="637"/>
      <c r="Q854" s="489"/>
    </row>
    <row r="855" spans="1:27" ht="14.25" hidden="1" customHeight="1" thickBot="1" x14ac:dyDescent="0.25">
      <c r="A855" s="841"/>
      <c r="B855" s="840"/>
      <c r="C855" s="839"/>
      <c r="D855" s="512"/>
      <c r="E855" s="633"/>
      <c r="F855" s="3867"/>
      <c r="G855" s="3784"/>
      <c r="H855" s="3787"/>
      <c r="I855" s="3795"/>
      <c r="J855" s="470"/>
      <c r="K855" s="625" t="s">
        <v>140</v>
      </c>
      <c r="L855" s="837"/>
      <c r="M855" s="680"/>
      <c r="N855" s="679"/>
      <c r="O855" s="678"/>
    </row>
    <row r="856" spans="1:27" ht="20.25" hidden="1" customHeight="1" thickBot="1" x14ac:dyDescent="0.25">
      <c r="A856" s="836"/>
      <c r="B856" s="835"/>
      <c r="C856" s="834"/>
      <c r="D856" s="531"/>
      <c r="E856" s="503"/>
      <c r="F856" s="3868"/>
      <c r="G856" s="3785"/>
      <c r="H856" s="3826"/>
      <c r="I856" s="3796"/>
      <c r="J856" s="605"/>
      <c r="K856" s="501" t="s">
        <v>33</v>
      </c>
      <c r="L856" s="579">
        <f>SUM(L850:L855)</f>
        <v>0</v>
      </c>
      <c r="M856" s="832"/>
      <c r="N856" s="577"/>
      <c r="O856" s="627"/>
    </row>
    <row r="857" spans="1:27" ht="18" hidden="1" customHeight="1" x14ac:dyDescent="0.2">
      <c r="A857" s="3805" t="s">
        <v>87</v>
      </c>
      <c r="B857" s="3742" t="s">
        <v>37</v>
      </c>
      <c r="C857" s="3745" t="s">
        <v>37</v>
      </c>
      <c r="D857" s="3799" t="s">
        <v>102</v>
      </c>
      <c r="E857" s="4043"/>
      <c r="F857" s="3921" t="s">
        <v>292</v>
      </c>
      <c r="G857" s="3783" t="s">
        <v>267</v>
      </c>
      <c r="H857" s="3786" t="s">
        <v>44</v>
      </c>
      <c r="I857" s="3883" t="s">
        <v>291</v>
      </c>
      <c r="J857" s="809" t="s">
        <v>42</v>
      </c>
      <c r="K857" s="824" t="s">
        <v>124</v>
      </c>
      <c r="L857" s="622"/>
      <c r="M857" s="701" t="s">
        <v>290</v>
      </c>
      <c r="N857" s="831" t="s">
        <v>50</v>
      </c>
      <c r="O857" s="540"/>
      <c r="AA857" s="489" t="s">
        <v>289</v>
      </c>
    </row>
    <row r="858" spans="1:27" ht="18" hidden="1" customHeight="1" x14ac:dyDescent="0.2">
      <c r="A858" s="3806"/>
      <c r="B858" s="3743"/>
      <c r="C858" s="3746"/>
      <c r="D858" s="3800"/>
      <c r="E858" s="4044"/>
      <c r="F858" s="3922"/>
      <c r="G858" s="3784"/>
      <c r="H858" s="3787"/>
      <c r="I858" s="3884"/>
      <c r="J858" s="807" t="s">
        <v>288</v>
      </c>
      <c r="K858" s="699" t="s">
        <v>242</v>
      </c>
      <c r="L858" s="617"/>
      <c r="M858" s="658"/>
      <c r="N858" s="658"/>
      <c r="O858" s="830"/>
      <c r="AA858" s="489" t="s">
        <v>287</v>
      </c>
    </row>
    <row r="859" spans="1:27" ht="18" hidden="1" customHeight="1" x14ac:dyDescent="0.2">
      <c r="A859" s="3806"/>
      <c r="B859" s="3743"/>
      <c r="C859" s="3746"/>
      <c r="D859" s="3800"/>
      <c r="E859" s="4044"/>
      <c r="F859" s="3922"/>
      <c r="G859" s="3784"/>
      <c r="H859" s="3787"/>
      <c r="I859" s="3884"/>
      <c r="J859" s="470"/>
      <c r="K859" s="818" t="s">
        <v>141</v>
      </c>
      <c r="L859" s="593">
        <v>0</v>
      </c>
      <c r="M859" s="829"/>
      <c r="N859" s="816"/>
      <c r="O859" s="815"/>
    </row>
    <row r="860" spans="1:27" ht="18" hidden="1" customHeight="1" x14ac:dyDescent="0.2">
      <c r="A860" s="3806"/>
      <c r="B860" s="3743"/>
      <c r="C860" s="3746"/>
      <c r="D860" s="3800"/>
      <c r="E860" s="4044"/>
      <c r="F860" s="3922"/>
      <c r="G860" s="3784"/>
      <c r="H860" s="3787"/>
      <c r="I860" s="3884"/>
      <c r="J860" s="645"/>
      <c r="K860" s="818" t="s">
        <v>216</v>
      </c>
      <c r="L860" s="593"/>
      <c r="M860" s="829"/>
      <c r="N860" s="816"/>
      <c r="O860" s="815"/>
    </row>
    <row r="861" spans="1:27" ht="18" hidden="1" customHeight="1" x14ac:dyDescent="0.2">
      <c r="A861" s="3806"/>
      <c r="B861" s="3743"/>
      <c r="C861" s="3746"/>
      <c r="D861" s="3800"/>
      <c r="E861" s="4044"/>
      <c r="F861" s="3922"/>
      <c r="G861" s="3784"/>
      <c r="H861" s="3787"/>
      <c r="I861" s="3884"/>
      <c r="J861" s="645"/>
      <c r="K861" s="818" t="s">
        <v>161</v>
      </c>
      <c r="L861" s="593">
        <v>0</v>
      </c>
      <c r="M861" s="829"/>
      <c r="N861" s="816"/>
      <c r="O861" s="815"/>
    </row>
    <row r="862" spans="1:27" ht="18" hidden="1" customHeight="1" thickBot="1" x14ac:dyDescent="0.25">
      <c r="A862" s="3806"/>
      <c r="B862" s="3743"/>
      <c r="C862" s="3746"/>
      <c r="D862" s="3800"/>
      <c r="E862" s="4044"/>
      <c r="F862" s="3922"/>
      <c r="G862" s="3784"/>
      <c r="H862" s="3787"/>
      <c r="I862" s="3884"/>
      <c r="J862" s="470"/>
      <c r="K862" s="814" t="s">
        <v>140</v>
      </c>
      <c r="L862" s="586"/>
      <c r="M862" s="654"/>
      <c r="N862" s="828"/>
      <c r="O862" s="811"/>
    </row>
    <row r="863" spans="1:27" ht="18" hidden="1" customHeight="1" thickBot="1" x14ac:dyDescent="0.25">
      <c r="A863" s="3806"/>
      <c r="B863" s="3743"/>
      <c r="C863" s="3746"/>
      <c r="D863" s="3800"/>
      <c r="E863" s="4044"/>
      <c r="F863" s="3922"/>
      <c r="G863" s="3784"/>
      <c r="H863" s="3787"/>
      <c r="I863" s="3884"/>
      <c r="J863" s="470"/>
      <c r="K863" s="501" t="s">
        <v>33</v>
      </c>
      <c r="L863" s="579">
        <f>SUM(L857:L862)</f>
        <v>0</v>
      </c>
      <c r="M863" s="827"/>
      <c r="N863" s="826"/>
      <c r="O863" s="825"/>
    </row>
    <row r="864" spans="1:27" ht="18" customHeight="1" x14ac:dyDescent="0.2">
      <c r="A864" s="3805" t="s">
        <v>87</v>
      </c>
      <c r="B864" s="3742" t="s">
        <v>37</v>
      </c>
      <c r="C864" s="3745" t="s">
        <v>37</v>
      </c>
      <c r="D864" s="3799" t="s">
        <v>96</v>
      </c>
      <c r="E864" s="3791"/>
      <c r="F864" s="3921" t="s">
        <v>286</v>
      </c>
      <c r="G864" s="3783" t="s">
        <v>267</v>
      </c>
      <c r="H864" s="3786" t="s">
        <v>44</v>
      </c>
      <c r="I864" s="3883" t="s">
        <v>272</v>
      </c>
      <c r="J864" s="809" t="s">
        <v>42</v>
      </c>
      <c r="K864" s="824" t="s">
        <v>124</v>
      </c>
      <c r="L864" s="622"/>
      <c r="M864" s="823" t="s">
        <v>226</v>
      </c>
      <c r="N864" s="544" t="s">
        <v>50</v>
      </c>
      <c r="O864" s="822"/>
    </row>
    <row r="865" spans="1:28" ht="18" customHeight="1" x14ac:dyDescent="0.2">
      <c r="A865" s="3806"/>
      <c r="B865" s="3743"/>
      <c r="C865" s="3746"/>
      <c r="D865" s="3800"/>
      <c r="E865" s="3792"/>
      <c r="F865" s="3922"/>
      <c r="G865" s="3784"/>
      <c r="H865" s="3787"/>
      <c r="I865" s="3884"/>
      <c r="J865" s="807" t="s">
        <v>285</v>
      </c>
      <c r="K865" s="519" t="s">
        <v>217</v>
      </c>
      <c r="L865" s="617"/>
      <c r="M865" s="821"/>
      <c r="N865" s="642"/>
      <c r="O865" s="820"/>
    </row>
    <row r="866" spans="1:28" ht="18" customHeight="1" x14ac:dyDescent="0.2">
      <c r="A866" s="3806"/>
      <c r="B866" s="3743"/>
      <c r="C866" s="3746"/>
      <c r="D866" s="3800"/>
      <c r="E866" s="3792"/>
      <c r="F866" s="3922"/>
      <c r="G866" s="3784"/>
      <c r="H866" s="3787"/>
      <c r="I866" s="3884"/>
      <c r="J866" s="470"/>
      <c r="K866" s="818" t="s">
        <v>141</v>
      </c>
      <c r="L866" s="441">
        <v>200</v>
      </c>
      <c r="M866" s="774"/>
      <c r="N866" s="816"/>
      <c r="O866" s="819"/>
      <c r="AA866" s="443"/>
    </row>
    <row r="867" spans="1:28" ht="18" customHeight="1" x14ac:dyDescent="0.2">
      <c r="A867" s="3806"/>
      <c r="B867" s="3743"/>
      <c r="C867" s="3746"/>
      <c r="D867" s="3800"/>
      <c r="E867" s="3792"/>
      <c r="F867" s="3922"/>
      <c r="G867" s="3784"/>
      <c r="H867" s="3787"/>
      <c r="I867" s="3884"/>
      <c r="J867" s="645"/>
      <c r="K867" s="818" t="s">
        <v>216</v>
      </c>
      <c r="L867" s="441"/>
      <c r="M867" s="817"/>
      <c r="N867" s="816"/>
      <c r="O867" s="815"/>
    </row>
    <row r="868" spans="1:28" ht="18" customHeight="1" x14ac:dyDescent="0.2">
      <c r="A868" s="3806"/>
      <c r="B868" s="3743"/>
      <c r="C868" s="3746"/>
      <c r="D868" s="3800"/>
      <c r="E868" s="3792"/>
      <c r="F868" s="3922"/>
      <c r="G868" s="3784"/>
      <c r="H868" s="3787"/>
      <c r="I868" s="3884"/>
      <c r="J868" s="645"/>
      <c r="K868" s="818" t="s">
        <v>161</v>
      </c>
      <c r="L868" s="441">
        <v>3952.5</v>
      </c>
      <c r="M868" s="817"/>
      <c r="N868" s="816"/>
      <c r="O868" s="815"/>
      <c r="AA868" s="443"/>
    </row>
    <row r="869" spans="1:28" ht="18" customHeight="1" thickBot="1" x14ac:dyDescent="0.25">
      <c r="A869" s="3806"/>
      <c r="B869" s="3743"/>
      <c r="C869" s="3746"/>
      <c r="D869" s="3800"/>
      <c r="E869" s="3792"/>
      <c r="F869" s="3922"/>
      <c r="G869" s="3784"/>
      <c r="H869" s="3787"/>
      <c r="I869" s="3884"/>
      <c r="J869" s="470"/>
      <c r="K869" s="814" t="s">
        <v>140</v>
      </c>
      <c r="L869" s="747"/>
      <c r="M869" s="813"/>
      <c r="N869" s="812"/>
      <c r="O869" s="811"/>
    </row>
    <row r="870" spans="1:28" ht="13.15" customHeight="1" thickBot="1" x14ac:dyDescent="0.25">
      <c r="A870" s="3807"/>
      <c r="B870" s="3744"/>
      <c r="C870" s="3747"/>
      <c r="D870" s="3801"/>
      <c r="E870" s="3793"/>
      <c r="F870" s="3923"/>
      <c r="G870" s="3785"/>
      <c r="H870" s="3826"/>
      <c r="I870" s="3885"/>
      <c r="J870" s="470"/>
      <c r="K870" s="501" t="s">
        <v>33</v>
      </c>
      <c r="L870" s="500">
        <f>SUM(L864:L869)</f>
        <v>4152.5</v>
      </c>
      <c r="M870" s="791"/>
      <c r="N870" s="810"/>
      <c r="O870" s="576"/>
    </row>
    <row r="871" spans="1:28" ht="15" customHeight="1" x14ac:dyDescent="0.2">
      <c r="A871" s="3805" t="s">
        <v>87</v>
      </c>
      <c r="B871" s="3742" t="s">
        <v>37</v>
      </c>
      <c r="C871" s="3745" t="s">
        <v>37</v>
      </c>
      <c r="D871" s="3799" t="s">
        <v>92</v>
      </c>
      <c r="E871" s="3791"/>
      <c r="F871" s="3921" t="s">
        <v>284</v>
      </c>
      <c r="G871" s="4065" t="s">
        <v>267</v>
      </c>
      <c r="H871" s="3786" t="s">
        <v>44</v>
      </c>
      <c r="I871" s="3883" t="s">
        <v>281</v>
      </c>
      <c r="J871" s="809" t="s">
        <v>42</v>
      </c>
      <c r="K871" s="808" t="s">
        <v>124</v>
      </c>
      <c r="L871" s="450">
        <v>0</v>
      </c>
      <c r="M871" s="478" t="s">
        <v>226</v>
      </c>
      <c r="N871" s="477" t="s">
        <v>50</v>
      </c>
      <c r="O871" s="619"/>
    </row>
    <row r="872" spans="1:28" ht="15" customHeight="1" x14ac:dyDescent="0.2">
      <c r="A872" s="3806"/>
      <c r="B872" s="3743"/>
      <c r="C872" s="3746"/>
      <c r="D872" s="3800"/>
      <c r="E872" s="3792"/>
      <c r="F872" s="3922"/>
      <c r="G872" s="4066"/>
      <c r="H872" s="3787"/>
      <c r="I872" s="3884"/>
      <c r="J872" s="807" t="s">
        <v>283</v>
      </c>
      <c r="K872" s="519" t="s">
        <v>217</v>
      </c>
      <c r="L872" s="444"/>
      <c r="M872" s="659"/>
      <c r="N872" s="658"/>
      <c r="O872" s="614"/>
    </row>
    <row r="873" spans="1:28" ht="16.5" customHeight="1" x14ac:dyDescent="0.2">
      <c r="A873" s="3806"/>
      <c r="B873" s="3743"/>
      <c r="C873" s="3746"/>
      <c r="D873" s="3800"/>
      <c r="E873" s="3792"/>
      <c r="F873" s="3922"/>
      <c r="G873" s="4066"/>
      <c r="H873" s="3787"/>
      <c r="I873" s="3884"/>
      <c r="J873" s="470"/>
      <c r="K873" s="805" t="s">
        <v>141</v>
      </c>
      <c r="L873" s="441">
        <v>144.9</v>
      </c>
      <c r="M873" s="613"/>
      <c r="N873" s="612"/>
      <c r="O873" s="611"/>
      <c r="AA873" s="443"/>
      <c r="AB873" s="443"/>
    </row>
    <row r="874" spans="1:28" ht="19.5" customHeight="1" x14ac:dyDescent="0.2">
      <c r="A874" s="3806"/>
      <c r="B874" s="3743"/>
      <c r="C874" s="3746"/>
      <c r="D874" s="3800"/>
      <c r="E874" s="3792"/>
      <c r="F874" s="3922"/>
      <c r="G874" s="4066"/>
      <c r="H874" s="3787"/>
      <c r="I874" s="3884"/>
      <c r="J874" s="645"/>
      <c r="K874" s="805" t="s">
        <v>216</v>
      </c>
      <c r="L874" s="441">
        <v>0</v>
      </c>
      <c r="M874" s="613"/>
      <c r="N874" s="612"/>
      <c r="O874" s="611"/>
      <c r="AA874" s="443"/>
      <c r="AB874" s="443"/>
    </row>
    <row r="875" spans="1:28" ht="19.5" customHeight="1" x14ac:dyDescent="0.2">
      <c r="A875" s="3806"/>
      <c r="B875" s="3743"/>
      <c r="C875" s="3746"/>
      <c r="D875" s="3800"/>
      <c r="E875" s="3792"/>
      <c r="F875" s="3922"/>
      <c r="G875" s="4066"/>
      <c r="H875" s="3787"/>
      <c r="I875" s="3884"/>
      <c r="J875" s="645"/>
      <c r="K875" s="594" t="s">
        <v>161</v>
      </c>
      <c r="L875" s="441">
        <v>1067.4000000000001</v>
      </c>
      <c r="M875" s="613"/>
      <c r="N875" s="612"/>
      <c r="O875" s="611"/>
      <c r="AA875" s="443"/>
      <c r="AB875" s="443"/>
    </row>
    <row r="876" spans="1:28" ht="15" customHeight="1" x14ac:dyDescent="0.2">
      <c r="A876" s="3806"/>
      <c r="B876" s="3743"/>
      <c r="C876" s="3746"/>
      <c r="D876" s="3800"/>
      <c r="E876" s="3792"/>
      <c r="F876" s="3922"/>
      <c r="G876" s="4066"/>
      <c r="H876" s="3787"/>
      <c r="I876" s="3884"/>
      <c r="J876" s="470"/>
      <c r="K876" s="594" t="s">
        <v>140</v>
      </c>
      <c r="L876" s="441">
        <v>0</v>
      </c>
      <c r="M876" s="613"/>
      <c r="N876" s="612"/>
      <c r="O876" s="611"/>
    </row>
    <row r="877" spans="1:28" ht="18" customHeight="1" thickBot="1" x14ac:dyDescent="0.25">
      <c r="A877" s="3806"/>
      <c r="B877" s="3743"/>
      <c r="C877" s="3746"/>
      <c r="D877" s="3800"/>
      <c r="E877" s="3792"/>
      <c r="F877" s="3922"/>
      <c r="G877" s="4066"/>
      <c r="H877" s="3787"/>
      <c r="I877" s="3884"/>
      <c r="J877" s="470"/>
      <c r="K877" s="804" t="s">
        <v>215</v>
      </c>
      <c r="L877" s="803">
        <v>0</v>
      </c>
      <c r="M877" s="802"/>
      <c r="N877" s="801"/>
      <c r="O877" s="781"/>
    </row>
    <row r="878" spans="1:28" ht="18" customHeight="1" thickBot="1" x14ac:dyDescent="0.25">
      <c r="A878" s="3807"/>
      <c r="B878" s="3744"/>
      <c r="C878" s="3747"/>
      <c r="D878" s="3801"/>
      <c r="E878" s="3793"/>
      <c r="F878" s="502"/>
      <c r="G878" s="4067"/>
      <c r="H878" s="3826"/>
      <c r="I878" s="3885"/>
      <c r="J878" s="470"/>
      <c r="K878" s="745" t="s">
        <v>33</v>
      </c>
      <c r="L878" s="798">
        <f>SUM(L871:L877)</f>
        <v>1212.3000000000002</v>
      </c>
      <c r="M878" s="797"/>
      <c r="N878" s="602"/>
      <c r="O878" s="601"/>
    </row>
    <row r="879" spans="1:28" ht="18" customHeight="1" x14ac:dyDescent="0.2">
      <c r="A879" s="3805" t="s">
        <v>87</v>
      </c>
      <c r="B879" s="3742" t="s">
        <v>37</v>
      </c>
      <c r="C879" s="3745" t="s">
        <v>37</v>
      </c>
      <c r="D879" s="3799" t="s">
        <v>87</v>
      </c>
      <c r="E879" s="4043"/>
      <c r="F879" s="3921" t="s">
        <v>282</v>
      </c>
      <c r="G879" s="4065" t="s">
        <v>267</v>
      </c>
      <c r="H879" s="3786" t="s">
        <v>44</v>
      </c>
      <c r="I879" s="3883" t="s">
        <v>281</v>
      </c>
      <c r="J879" s="809" t="s">
        <v>42</v>
      </c>
      <c r="K879" s="808" t="s">
        <v>124</v>
      </c>
      <c r="L879" s="441">
        <v>0</v>
      </c>
      <c r="M879" s="545" t="s">
        <v>226</v>
      </c>
      <c r="N879" s="806" t="s">
        <v>50</v>
      </c>
      <c r="O879" s="611"/>
    </row>
    <row r="880" spans="1:28" ht="18" customHeight="1" x14ac:dyDescent="0.2">
      <c r="A880" s="3806"/>
      <c r="B880" s="3743"/>
      <c r="C880" s="3746"/>
      <c r="D880" s="3800"/>
      <c r="E880" s="4044"/>
      <c r="F880" s="3922"/>
      <c r="G880" s="4066"/>
      <c r="H880" s="3787"/>
      <c r="I880" s="3884"/>
      <c r="J880" s="807" t="s">
        <v>280</v>
      </c>
      <c r="K880" s="519" t="s">
        <v>217</v>
      </c>
      <c r="L880" s="441"/>
      <c r="M880" s="545"/>
      <c r="N880" s="806"/>
      <c r="O880" s="611"/>
    </row>
    <row r="881" spans="1:27" ht="15.75" customHeight="1" x14ac:dyDescent="0.2">
      <c r="A881" s="3806"/>
      <c r="B881" s="3743"/>
      <c r="C881" s="3746"/>
      <c r="D881" s="3800"/>
      <c r="E881" s="4044"/>
      <c r="F881" s="3922"/>
      <c r="G881" s="4066"/>
      <c r="H881" s="3787"/>
      <c r="I881" s="3884"/>
      <c r="J881" s="470"/>
      <c r="K881" s="805" t="s">
        <v>141</v>
      </c>
      <c r="L881" s="441">
        <v>281.60000000000002</v>
      </c>
      <c r="M881" s="613"/>
      <c r="N881" s="612"/>
      <c r="O881" s="611"/>
      <c r="AA881" s="443"/>
    </row>
    <row r="882" spans="1:27" ht="16.149999999999999" customHeight="1" x14ac:dyDescent="0.2">
      <c r="A882" s="3806"/>
      <c r="B882" s="3743"/>
      <c r="C882" s="3746"/>
      <c r="D882" s="3800"/>
      <c r="E882" s="4044"/>
      <c r="F882" s="3922"/>
      <c r="G882" s="4066"/>
      <c r="H882" s="3787"/>
      <c r="I882" s="3884"/>
      <c r="J882" s="645"/>
      <c r="K882" s="805" t="s">
        <v>216</v>
      </c>
      <c r="L882" s="441">
        <v>0</v>
      </c>
      <c r="M882" s="613"/>
      <c r="N882" s="612"/>
      <c r="O882" s="611"/>
    </row>
    <row r="883" spans="1:27" ht="24" customHeight="1" x14ac:dyDescent="0.2">
      <c r="A883" s="3806"/>
      <c r="B883" s="3743"/>
      <c r="C883" s="3746"/>
      <c r="D883" s="3800"/>
      <c r="E883" s="4044"/>
      <c r="F883" s="3922"/>
      <c r="G883" s="4066"/>
      <c r="H883" s="3787"/>
      <c r="I883" s="3884"/>
      <c r="J883" s="645"/>
      <c r="K883" s="594" t="s">
        <v>161</v>
      </c>
      <c r="L883" s="441">
        <v>637.5</v>
      </c>
      <c r="M883" s="613"/>
      <c r="N883" s="612"/>
      <c r="O883" s="611"/>
      <c r="AA883" s="443"/>
    </row>
    <row r="884" spans="1:27" ht="18" customHeight="1" x14ac:dyDescent="0.2">
      <c r="A884" s="3806"/>
      <c r="B884" s="3743"/>
      <c r="C884" s="3746"/>
      <c r="D884" s="3800"/>
      <c r="E884" s="4044"/>
      <c r="F884" s="3922"/>
      <c r="G884" s="4066"/>
      <c r="H884" s="3787"/>
      <c r="I884" s="3884"/>
      <c r="J884" s="470"/>
      <c r="K884" s="519" t="s">
        <v>140</v>
      </c>
      <c r="L884" s="441">
        <v>0</v>
      </c>
      <c r="M884" s="613"/>
      <c r="N884" s="612"/>
      <c r="O884" s="611"/>
    </row>
    <row r="885" spans="1:27" ht="13.5" customHeight="1" thickBot="1" x14ac:dyDescent="0.25">
      <c r="A885" s="3806"/>
      <c r="B885" s="3743"/>
      <c r="C885" s="3746"/>
      <c r="D885" s="3800"/>
      <c r="E885" s="4044"/>
      <c r="F885" s="3922"/>
      <c r="G885" s="4066"/>
      <c r="H885" s="3787"/>
      <c r="I885" s="3884"/>
      <c r="J885" s="470"/>
      <c r="K885" s="804" t="s">
        <v>215</v>
      </c>
      <c r="L885" s="803">
        <v>0</v>
      </c>
      <c r="M885" s="802"/>
      <c r="N885" s="801"/>
      <c r="O885" s="781"/>
    </row>
    <row r="886" spans="1:27" ht="12.75" customHeight="1" thickBot="1" x14ac:dyDescent="0.25">
      <c r="A886" s="3807"/>
      <c r="B886" s="3744"/>
      <c r="C886" s="3747"/>
      <c r="D886" s="3801"/>
      <c r="E886" s="4171"/>
      <c r="F886" s="3923"/>
      <c r="G886" s="4067"/>
      <c r="H886" s="3826"/>
      <c r="I886" s="3885"/>
      <c r="J886" s="463"/>
      <c r="K886" s="799" t="s">
        <v>33</v>
      </c>
      <c r="L886" s="798">
        <f>SUM(L879:L885)</f>
        <v>919.1</v>
      </c>
      <c r="M886" s="797"/>
      <c r="N886" s="602"/>
      <c r="O886" s="601"/>
    </row>
    <row r="887" spans="1:27" ht="12.75" customHeight="1" x14ac:dyDescent="0.2">
      <c r="A887" s="3805" t="s">
        <v>87</v>
      </c>
      <c r="B887" s="3742" t="s">
        <v>37</v>
      </c>
      <c r="C887" s="3745" t="s">
        <v>37</v>
      </c>
      <c r="D887" s="3799" t="s">
        <v>84</v>
      </c>
      <c r="E887" s="3791"/>
      <c r="F887" s="4124" t="s">
        <v>279</v>
      </c>
      <c r="G887" s="4065" t="s">
        <v>267</v>
      </c>
      <c r="H887" s="3786" t="s">
        <v>44</v>
      </c>
      <c r="I887" s="3794" t="s">
        <v>278</v>
      </c>
      <c r="J887" s="3847" t="s">
        <v>277</v>
      </c>
      <c r="K887" s="692" t="s">
        <v>124</v>
      </c>
      <c r="L887" s="622"/>
      <c r="M887" s="787" t="s">
        <v>226</v>
      </c>
      <c r="N887" s="795" t="s">
        <v>50</v>
      </c>
      <c r="O887" s="611"/>
    </row>
    <row r="888" spans="1:27" ht="12.75" customHeight="1" x14ac:dyDescent="0.2">
      <c r="A888" s="3806"/>
      <c r="B888" s="3743"/>
      <c r="C888" s="3746"/>
      <c r="D888" s="3800"/>
      <c r="E888" s="3792"/>
      <c r="F888" s="4125"/>
      <c r="G888" s="4066"/>
      <c r="H888" s="3787"/>
      <c r="I888" s="3795"/>
      <c r="J888" s="3848"/>
      <c r="K888" s="519" t="s">
        <v>217</v>
      </c>
      <c r="L888" s="617"/>
      <c r="M888" s="796"/>
      <c r="N888" s="795"/>
      <c r="O888" s="611"/>
    </row>
    <row r="889" spans="1:27" ht="12.75" customHeight="1" x14ac:dyDescent="0.2">
      <c r="A889" s="3806"/>
      <c r="B889" s="3743"/>
      <c r="C889" s="3746"/>
      <c r="D889" s="3800"/>
      <c r="E889" s="3792"/>
      <c r="F889" s="4125"/>
      <c r="G889" s="4066"/>
      <c r="H889" s="3787"/>
      <c r="I889" s="3795"/>
      <c r="J889" s="3848"/>
      <c r="K889" s="594" t="s">
        <v>141</v>
      </c>
      <c r="L889" s="542">
        <v>19</v>
      </c>
      <c r="M889" s="796"/>
      <c r="N889" s="795"/>
      <c r="O889" s="611"/>
      <c r="AA889" s="443"/>
    </row>
    <row r="890" spans="1:27" ht="12.75" customHeight="1" x14ac:dyDescent="0.2">
      <c r="A890" s="3806"/>
      <c r="B890" s="3743"/>
      <c r="C890" s="3746"/>
      <c r="D890" s="3800"/>
      <c r="E890" s="3792"/>
      <c r="F890" s="4125"/>
      <c r="G890" s="4066"/>
      <c r="H890" s="3787"/>
      <c r="I890" s="3795"/>
      <c r="J890" s="3848"/>
      <c r="K890" s="594" t="s">
        <v>216</v>
      </c>
      <c r="L890" s="593"/>
      <c r="M890" s="796"/>
      <c r="N890" s="795"/>
      <c r="O890" s="611"/>
    </row>
    <row r="891" spans="1:27" ht="12.75" customHeight="1" x14ac:dyDescent="0.2">
      <c r="A891" s="3806"/>
      <c r="B891" s="3743"/>
      <c r="C891" s="3746"/>
      <c r="D891" s="3800"/>
      <c r="E891" s="3792"/>
      <c r="F891" s="4125"/>
      <c r="G891" s="4066"/>
      <c r="H891" s="3787"/>
      <c r="I891" s="3795"/>
      <c r="J891" s="3848"/>
      <c r="K891" s="594" t="s">
        <v>161</v>
      </c>
      <c r="L891" s="593"/>
      <c r="M891" s="796"/>
      <c r="N891" s="795"/>
      <c r="O891" s="611"/>
    </row>
    <row r="892" spans="1:27" ht="12.75" customHeight="1" x14ac:dyDescent="0.2">
      <c r="A892" s="3806"/>
      <c r="B892" s="3743"/>
      <c r="C892" s="3746"/>
      <c r="D892" s="3800"/>
      <c r="E892" s="3792"/>
      <c r="F892" s="4125"/>
      <c r="G892" s="4066"/>
      <c r="H892" s="3787"/>
      <c r="I892" s="3795"/>
      <c r="J892" s="3848"/>
      <c r="K892" s="594" t="s">
        <v>140</v>
      </c>
      <c r="L892" s="593"/>
      <c r="M892" s="796"/>
      <c r="N892" s="795"/>
      <c r="O892" s="611"/>
    </row>
    <row r="893" spans="1:27" ht="12.75" customHeight="1" thickBot="1" x14ac:dyDescent="0.25">
      <c r="A893" s="3806"/>
      <c r="B893" s="3743"/>
      <c r="C893" s="3746"/>
      <c r="D893" s="3800"/>
      <c r="E893" s="3792"/>
      <c r="F893" s="4125"/>
      <c r="G893" s="4066"/>
      <c r="H893" s="3787"/>
      <c r="I893" s="3795"/>
      <c r="J893" s="3848"/>
      <c r="K893" s="794" t="s">
        <v>215</v>
      </c>
      <c r="L893" s="784"/>
      <c r="M893" s="793"/>
      <c r="N893" s="792"/>
      <c r="O893" s="781"/>
    </row>
    <row r="894" spans="1:27" ht="12.75" customHeight="1" thickBot="1" x14ac:dyDescent="0.25">
      <c r="A894" s="3807"/>
      <c r="B894" s="3744"/>
      <c r="C894" s="3747"/>
      <c r="D894" s="3801"/>
      <c r="E894" s="3793"/>
      <c r="F894" s="4126"/>
      <c r="G894" s="4067"/>
      <c r="H894" s="3826"/>
      <c r="I894" s="3796"/>
      <c r="J894" s="3879"/>
      <c r="K894" s="745" t="s">
        <v>33</v>
      </c>
      <c r="L894" s="500">
        <f>SUM(L887:L893)</f>
        <v>19</v>
      </c>
      <c r="M894" s="791"/>
      <c r="N894" s="790"/>
      <c r="O894" s="576"/>
    </row>
    <row r="895" spans="1:27" ht="12.75" customHeight="1" x14ac:dyDescent="0.2">
      <c r="A895" s="3805" t="s">
        <v>87</v>
      </c>
      <c r="B895" s="3742" t="s">
        <v>37</v>
      </c>
      <c r="C895" s="3745" t="s">
        <v>37</v>
      </c>
      <c r="D895" s="3799" t="s">
        <v>78</v>
      </c>
      <c r="E895" s="3791"/>
      <c r="F895" s="3766" t="s">
        <v>276</v>
      </c>
      <c r="G895" s="4065" t="s">
        <v>267</v>
      </c>
      <c r="H895" s="3786" t="s">
        <v>44</v>
      </c>
      <c r="I895" s="3794" t="s">
        <v>275</v>
      </c>
      <c r="J895" s="3847" t="s">
        <v>274</v>
      </c>
      <c r="K895" s="692" t="s">
        <v>124</v>
      </c>
      <c r="L895" s="622"/>
      <c r="M895" s="789" t="s">
        <v>226</v>
      </c>
      <c r="N895" s="788" t="s">
        <v>50</v>
      </c>
      <c r="O895" s="619"/>
    </row>
    <row r="896" spans="1:27" ht="12.75" customHeight="1" x14ac:dyDescent="0.2">
      <c r="A896" s="3806"/>
      <c r="B896" s="3743"/>
      <c r="C896" s="3746"/>
      <c r="D896" s="3800"/>
      <c r="E896" s="3792"/>
      <c r="F896" s="3767"/>
      <c r="G896" s="4066"/>
      <c r="H896" s="3787"/>
      <c r="I896" s="3795"/>
      <c r="J896" s="3848"/>
      <c r="K896" s="519" t="s">
        <v>217</v>
      </c>
      <c r="L896" s="593"/>
      <c r="M896" s="787"/>
      <c r="N896" s="786"/>
      <c r="O896" s="611"/>
    </row>
    <row r="897" spans="1:27" ht="12.75" customHeight="1" x14ac:dyDescent="0.2">
      <c r="A897" s="3806"/>
      <c r="B897" s="3743"/>
      <c r="C897" s="3746"/>
      <c r="D897" s="3800"/>
      <c r="E897" s="3792"/>
      <c r="F897" s="3767"/>
      <c r="G897" s="4066"/>
      <c r="H897" s="3787"/>
      <c r="I897" s="3795"/>
      <c r="J897" s="3848"/>
      <c r="K897" s="594" t="s">
        <v>141</v>
      </c>
      <c r="L897" s="593"/>
      <c r="M897" s="787"/>
      <c r="N897" s="786"/>
      <c r="O897" s="611"/>
    </row>
    <row r="898" spans="1:27" ht="12.75" customHeight="1" x14ac:dyDescent="0.2">
      <c r="A898" s="3806"/>
      <c r="B898" s="3743"/>
      <c r="C898" s="3746"/>
      <c r="D898" s="3800"/>
      <c r="E898" s="3792"/>
      <c r="F898" s="3767"/>
      <c r="G898" s="4066"/>
      <c r="H898" s="3787"/>
      <c r="I898" s="3795"/>
      <c r="J898" s="3848"/>
      <c r="K898" s="594" t="s">
        <v>216</v>
      </c>
      <c r="L898" s="593"/>
      <c r="M898" s="787"/>
      <c r="N898" s="786"/>
      <c r="O898" s="611"/>
    </row>
    <row r="899" spans="1:27" ht="12.75" customHeight="1" x14ac:dyDescent="0.2">
      <c r="A899" s="3806"/>
      <c r="B899" s="3743"/>
      <c r="C899" s="3746"/>
      <c r="D899" s="3800"/>
      <c r="E899" s="3792"/>
      <c r="F899" s="3767"/>
      <c r="G899" s="4066"/>
      <c r="H899" s="3787"/>
      <c r="I899" s="3795"/>
      <c r="J899" s="3848"/>
      <c r="K899" s="594" t="s">
        <v>161</v>
      </c>
      <c r="L899" s="441">
        <v>18.7</v>
      </c>
      <c r="M899" s="787"/>
      <c r="N899" s="786"/>
      <c r="O899" s="611"/>
      <c r="AA899" s="443"/>
    </row>
    <row r="900" spans="1:27" ht="12.75" customHeight="1" x14ac:dyDescent="0.2">
      <c r="A900" s="3806"/>
      <c r="B900" s="3743"/>
      <c r="C900" s="3746"/>
      <c r="D900" s="3800"/>
      <c r="E900" s="3792"/>
      <c r="F900" s="3767"/>
      <c r="G900" s="4066"/>
      <c r="H900" s="3787"/>
      <c r="I900" s="3795"/>
      <c r="J900" s="3848"/>
      <c r="K900" s="446" t="s">
        <v>140</v>
      </c>
      <c r="L900" s="593"/>
      <c r="M900" s="787"/>
      <c r="N900" s="786"/>
      <c r="O900" s="611"/>
    </row>
    <row r="901" spans="1:27" ht="12.75" customHeight="1" thickBot="1" x14ac:dyDescent="0.25">
      <c r="A901" s="3806"/>
      <c r="B901" s="3743"/>
      <c r="C901" s="3746"/>
      <c r="D901" s="3800"/>
      <c r="E901" s="3792"/>
      <c r="F901" s="3767"/>
      <c r="G901" s="4066"/>
      <c r="H901" s="3787"/>
      <c r="I901" s="3795"/>
      <c r="J901" s="3848"/>
      <c r="K901" s="785" t="s">
        <v>215</v>
      </c>
      <c r="L901" s="784"/>
      <c r="M901" s="783"/>
      <c r="N901" s="782"/>
      <c r="O901" s="781"/>
    </row>
    <row r="902" spans="1:27" ht="12.75" customHeight="1" thickBot="1" x14ac:dyDescent="0.25">
      <c r="A902" s="3807"/>
      <c r="B902" s="3744"/>
      <c r="C902" s="3747"/>
      <c r="D902" s="3801"/>
      <c r="E902" s="3793"/>
      <c r="F902" s="3768"/>
      <c r="G902" s="4067"/>
      <c r="H902" s="3826"/>
      <c r="I902" s="3796"/>
      <c r="J902" s="3879"/>
      <c r="K902" s="745" t="s">
        <v>33</v>
      </c>
      <c r="L902" s="500">
        <f>SUM(L895:L901)</f>
        <v>18.7</v>
      </c>
      <c r="M902" s="528"/>
      <c r="N902" s="780"/>
      <c r="O902" s="627"/>
    </row>
    <row r="903" spans="1:27" ht="12.75" customHeight="1" x14ac:dyDescent="0.2">
      <c r="A903" s="3805" t="s">
        <v>87</v>
      </c>
      <c r="B903" s="3742" t="s">
        <v>37</v>
      </c>
      <c r="C903" s="3745" t="s">
        <v>37</v>
      </c>
      <c r="D903" s="3799" t="s">
        <v>72</v>
      </c>
      <c r="E903" s="3791"/>
      <c r="F903" s="3766" t="s">
        <v>273</v>
      </c>
      <c r="G903" s="4065" t="s">
        <v>267</v>
      </c>
      <c r="H903" s="3786" t="s">
        <v>44</v>
      </c>
      <c r="I903" s="3794" t="s">
        <v>272</v>
      </c>
      <c r="J903" s="3880" t="s">
        <v>271</v>
      </c>
      <c r="K903" s="779" t="s">
        <v>124</v>
      </c>
      <c r="L903" s="778"/>
      <c r="M903" s="777" t="s">
        <v>226</v>
      </c>
      <c r="N903" s="776" t="s">
        <v>50</v>
      </c>
      <c r="O903" s="762"/>
      <c r="AA903" s="443"/>
    </row>
    <row r="904" spans="1:27" ht="12.75" customHeight="1" x14ac:dyDescent="0.2">
      <c r="A904" s="3806"/>
      <c r="B904" s="3743"/>
      <c r="C904" s="3746"/>
      <c r="D904" s="3800"/>
      <c r="E904" s="3792"/>
      <c r="F904" s="3767"/>
      <c r="G904" s="4066"/>
      <c r="H904" s="3787"/>
      <c r="I904" s="3795"/>
      <c r="J904" s="3881"/>
      <c r="K904" s="519" t="s">
        <v>217</v>
      </c>
      <c r="L904" s="774"/>
      <c r="M904" s="773"/>
      <c r="N904" s="772"/>
      <c r="O904" s="757"/>
    </row>
    <row r="905" spans="1:27" ht="12.75" customHeight="1" x14ac:dyDescent="0.2">
      <c r="A905" s="3806"/>
      <c r="B905" s="3743"/>
      <c r="C905" s="3746"/>
      <c r="D905" s="3800"/>
      <c r="E905" s="3792"/>
      <c r="F905" s="3767"/>
      <c r="G905" s="4066"/>
      <c r="H905" s="3787"/>
      <c r="I905" s="3795"/>
      <c r="J905" s="3881"/>
      <c r="K905" s="595" t="s">
        <v>141</v>
      </c>
      <c r="L905" s="774">
        <v>0.3</v>
      </c>
      <c r="M905" s="773"/>
      <c r="N905" s="772"/>
      <c r="O905" s="757"/>
    </row>
    <row r="906" spans="1:27" ht="12.75" customHeight="1" x14ac:dyDescent="0.2">
      <c r="A906" s="3806"/>
      <c r="B906" s="3743"/>
      <c r="C906" s="3746"/>
      <c r="D906" s="3800"/>
      <c r="E906" s="3792"/>
      <c r="F906" s="3767"/>
      <c r="G906" s="4066"/>
      <c r="H906" s="3787"/>
      <c r="I906" s="3795"/>
      <c r="J906" s="3881"/>
      <c r="K906" s="595" t="s">
        <v>216</v>
      </c>
      <c r="L906" s="774"/>
      <c r="M906" s="773"/>
      <c r="N906" s="772"/>
      <c r="O906" s="757"/>
    </row>
    <row r="907" spans="1:27" ht="12.75" customHeight="1" x14ac:dyDescent="0.2">
      <c r="A907" s="3806"/>
      <c r="B907" s="3743"/>
      <c r="C907" s="3746"/>
      <c r="D907" s="3800"/>
      <c r="E907" s="3792"/>
      <c r="F907" s="3767"/>
      <c r="G907" s="4066"/>
      <c r="H907" s="3787"/>
      <c r="I907" s="3795"/>
      <c r="J907" s="3881"/>
      <c r="K907" s="595" t="s">
        <v>161</v>
      </c>
      <c r="L907" s="775">
        <v>286.10000000000002</v>
      </c>
      <c r="M907" s="773"/>
      <c r="N907" s="772"/>
      <c r="O907" s="757"/>
      <c r="AA907" s="443"/>
    </row>
    <row r="908" spans="1:27" ht="12.75" customHeight="1" x14ac:dyDescent="0.2">
      <c r="A908" s="3806"/>
      <c r="B908" s="3743"/>
      <c r="C908" s="3746"/>
      <c r="D908" s="3800"/>
      <c r="E908" s="3792"/>
      <c r="F908" s="3767"/>
      <c r="G908" s="4066"/>
      <c r="H908" s="3787"/>
      <c r="I908" s="3795"/>
      <c r="J908" s="3881"/>
      <c r="K908" s="595" t="s">
        <v>140</v>
      </c>
      <c r="L908" s="774"/>
      <c r="M908" s="773"/>
      <c r="N908" s="772"/>
      <c r="O908" s="757"/>
    </row>
    <row r="909" spans="1:27" ht="12.75" customHeight="1" thickBot="1" x14ac:dyDescent="0.25">
      <c r="A909" s="3806"/>
      <c r="B909" s="3743"/>
      <c r="C909" s="3746"/>
      <c r="D909" s="3800"/>
      <c r="E909" s="3792"/>
      <c r="F909" s="3767"/>
      <c r="G909" s="4066"/>
      <c r="H909" s="3787"/>
      <c r="I909" s="3795"/>
      <c r="J909" s="3881"/>
      <c r="K909" s="771" t="s">
        <v>215</v>
      </c>
      <c r="L909" s="770"/>
      <c r="M909" s="769"/>
      <c r="N909" s="768"/>
      <c r="O909" s="755"/>
    </row>
    <row r="910" spans="1:27" ht="12.75" customHeight="1" thickBot="1" x14ac:dyDescent="0.25">
      <c r="A910" s="3807"/>
      <c r="B910" s="3744"/>
      <c r="C910" s="3747"/>
      <c r="D910" s="3801"/>
      <c r="E910" s="3793"/>
      <c r="F910" s="3768"/>
      <c r="G910" s="4067"/>
      <c r="H910" s="3826"/>
      <c r="I910" s="3796"/>
      <c r="J910" s="3879"/>
      <c r="K910" s="745" t="s">
        <v>33</v>
      </c>
      <c r="L910" s="500">
        <f>SUM(L903:L909)</f>
        <v>286.40000000000003</v>
      </c>
      <c r="M910" s="767"/>
      <c r="N910" s="766"/>
      <c r="O910" s="627"/>
    </row>
    <row r="911" spans="1:27" ht="12.75" customHeight="1" x14ac:dyDescent="0.2">
      <c r="A911" s="3805" t="s">
        <v>87</v>
      </c>
      <c r="B911" s="3742" t="s">
        <v>37</v>
      </c>
      <c r="C911" s="3745" t="s">
        <v>37</v>
      </c>
      <c r="D911" s="3799" t="s">
        <v>65</v>
      </c>
      <c r="E911" s="3823" t="s">
        <v>222</v>
      </c>
      <c r="F911" s="3766" t="s">
        <v>270</v>
      </c>
      <c r="G911" s="4065" t="s">
        <v>267</v>
      </c>
      <c r="H911" s="3786" t="s">
        <v>44</v>
      </c>
      <c r="I911" s="3794" t="s">
        <v>43</v>
      </c>
      <c r="J911" s="3847" t="s">
        <v>269</v>
      </c>
      <c r="K911" s="765" t="s">
        <v>124</v>
      </c>
      <c r="L911" s="764">
        <v>0</v>
      </c>
      <c r="M911" s="522" t="s">
        <v>226</v>
      </c>
      <c r="N911" s="763" t="s">
        <v>50</v>
      </c>
      <c r="O911" s="762"/>
      <c r="AA911" s="443"/>
    </row>
    <row r="912" spans="1:27" ht="12.75" customHeight="1" x14ac:dyDescent="0.2">
      <c r="A912" s="3806"/>
      <c r="B912" s="3743"/>
      <c r="C912" s="3746"/>
      <c r="D912" s="3800"/>
      <c r="E912" s="3824"/>
      <c r="F912" s="3767"/>
      <c r="G912" s="4066"/>
      <c r="H912" s="3787"/>
      <c r="I912" s="3795"/>
      <c r="J912" s="3848"/>
      <c r="K912" s="761" t="s">
        <v>217</v>
      </c>
      <c r="L912" s="517">
        <v>0</v>
      </c>
      <c r="M912" s="759"/>
      <c r="N912" s="758"/>
      <c r="O912" s="757"/>
    </row>
    <row r="913" spans="1:15" ht="12.75" customHeight="1" x14ac:dyDescent="0.2">
      <c r="A913" s="3806"/>
      <c r="B913" s="3743"/>
      <c r="C913" s="3746"/>
      <c r="D913" s="3800"/>
      <c r="E913" s="3824"/>
      <c r="F913" s="3767"/>
      <c r="G913" s="4066"/>
      <c r="H913" s="3787"/>
      <c r="I913" s="3795"/>
      <c r="J913" s="3848"/>
      <c r="K913" s="749" t="s">
        <v>141</v>
      </c>
      <c r="L913" s="760"/>
      <c r="M913" s="759"/>
      <c r="N913" s="758"/>
      <c r="O913" s="757"/>
    </row>
    <row r="914" spans="1:15" ht="12.75" customHeight="1" x14ac:dyDescent="0.2">
      <c r="A914" s="3806"/>
      <c r="B914" s="3743"/>
      <c r="C914" s="3746"/>
      <c r="D914" s="3800"/>
      <c r="E914" s="3824"/>
      <c r="F914" s="3767"/>
      <c r="G914" s="4066"/>
      <c r="H914" s="3787"/>
      <c r="I914" s="3795"/>
      <c r="J914" s="3848"/>
      <c r="K914" s="749" t="s">
        <v>216</v>
      </c>
      <c r="L914" s="760"/>
      <c r="M914" s="759"/>
      <c r="N914" s="758"/>
      <c r="O914" s="757"/>
    </row>
    <row r="915" spans="1:15" ht="12.75" customHeight="1" x14ac:dyDescent="0.2">
      <c r="A915" s="3806"/>
      <c r="B915" s="3743"/>
      <c r="C915" s="3746"/>
      <c r="D915" s="3800"/>
      <c r="E915" s="3824"/>
      <c r="F915" s="3767"/>
      <c r="G915" s="4066"/>
      <c r="H915" s="3787"/>
      <c r="I915" s="3795"/>
      <c r="J915" s="3848"/>
      <c r="K915" s="749" t="s">
        <v>161</v>
      </c>
      <c r="L915" s="760"/>
      <c r="M915" s="759"/>
      <c r="N915" s="758"/>
      <c r="O915" s="757"/>
    </row>
    <row r="916" spans="1:15" ht="12.75" customHeight="1" x14ac:dyDescent="0.2">
      <c r="A916" s="3806"/>
      <c r="B916" s="3743"/>
      <c r="C916" s="3746"/>
      <c r="D916" s="3800"/>
      <c r="E916" s="3824"/>
      <c r="F916" s="3767"/>
      <c r="G916" s="4066"/>
      <c r="H916" s="3787"/>
      <c r="I916" s="3795"/>
      <c r="J916" s="3848"/>
      <c r="K916" s="749" t="s">
        <v>140</v>
      </c>
      <c r="L916" s="760"/>
      <c r="M916" s="759"/>
      <c r="N916" s="758"/>
      <c r="O916" s="757"/>
    </row>
    <row r="917" spans="1:15" ht="12.75" customHeight="1" thickBot="1" x14ac:dyDescent="0.25">
      <c r="A917" s="3806"/>
      <c r="B917" s="3743"/>
      <c r="C917" s="3746"/>
      <c r="D917" s="3800"/>
      <c r="E917" s="3824"/>
      <c r="F917" s="3767"/>
      <c r="G917" s="4066"/>
      <c r="H917" s="3787"/>
      <c r="I917" s="3795"/>
      <c r="J917" s="3848"/>
      <c r="K917" s="748" t="s">
        <v>215</v>
      </c>
      <c r="L917" s="509"/>
      <c r="M917" s="508"/>
      <c r="N917" s="756"/>
      <c r="O917" s="755"/>
    </row>
    <row r="918" spans="1:15" ht="12.75" customHeight="1" thickBot="1" x14ac:dyDescent="0.25">
      <c r="A918" s="3807"/>
      <c r="B918" s="3744"/>
      <c r="C918" s="3747"/>
      <c r="D918" s="3801"/>
      <c r="E918" s="3825"/>
      <c r="F918" s="3768"/>
      <c r="G918" s="4067"/>
      <c r="H918" s="3826"/>
      <c r="I918" s="3796"/>
      <c r="J918" s="3848"/>
      <c r="K918" s="745" t="s">
        <v>33</v>
      </c>
      <c r="L918" s="604">
        <f>SUM(L911:L917)</f>
        <v>0</v>
      </c>
      <c r="M918" s="754"/>
      <c r="N918" s="753"/>
      <c r="O918" s="752"/>
    </row>
    <row r="919" spans="1:15" ht="12.75" customHeight="1" x14ac:dyDescent="0.2">
      <c r="A919" s="3805" t="s">
        <v>87</v>
      </c>
      <c r="B919" s="3742" t="s">
        <v>37</v>
      </c>
      <c r="C919" s="3745" t="s">
        <v>37</v>
      </c>
      <c r="D919" s="3799" t="s">
        <v>60</v>
      </c>
      <c r="E919" s="3791"/>
      <c r="F919" s="3766" t="s">
        <v>268</v>
      </c>
      <c r="G919" s="4065" t="s">
        <v>267</v>
      </c>
      <c r="H919" s="3786" t="s">
        <v>44</v>
      </c>
      <c r="I919" s="3794" t="s">
        <v>43</v>
      </c>
      <c r="J919" s="3847" t="s">
        <v>42</v>
      </c>
      <c r="K919" s="751" t="s">
        <v>124</v>
      </c>
      <c r="L919" s="593">
        <v>0</v>
      </c>
      <c r="M919" s="431"/>
      <c r="N919" s="591"/>
      <c r="O919" s="746"/>
    </row>
    <row r="920" spans="1:15" ht="12.75" customHeight="1" x14ac:dyDescent="0.2">
      <c r="A920" s="3806"/>
      <c r="B920" s="3743"/>
      <c r="C920" s="3746"/>
      <c r="D920" s="3800"/>
      <c r="E920" s="3792"/>
      <c r="F920" s="3767"/>
      <c r="G920" s="4066"/>
      <c r="H920" s="3787"/>
      <c r="I920" s="3795"/>
      <c r="J920" s="3848"/>
      <c r="K920" s="750" t="s">
        <v>217</v>
      </c>
      <c r="L920" s="593"/>
      <c r="M920" s="431"/>
      <c r="N920" s="591"/>
      <c r="O920" s="746"/>
    </row>
    <row r="921" spans="1:15" ht="12.75" customHeight="1" x14ac:dyDescent="0.2">
      <c r="A921" s="3806"/>
      <c r="B921" s="3743"/>
      <c r="C921" s="3746"/>
      <c r="D921" s="3800"/>
      <c r="E921" s="3792"/>
      <c r="F921" s="3767"/>
      <c r="G921" s="4066"/>
      <c r="H921" s="3787"/>
      <c r="I921" s="3795"/>
      <c r="J921" s="3848"/>
      <c r="K921" s="749" t="s">
        <v>141</v>
      </c>
      <c r="L921" s="593"/>
      <c r="M921" s="431"/>
      <c r="N921" s="591"/>
      <c r="O921" s="746"/>
    </row>
    <row r="922" spans="1:15" ht="12.75" customHeight="1" x14ac:dyDescent="0.2">
      <c r="A922" s="3806"/>
      <c r="B922" s="3743"/>
      <c r="C922" s="3746"/>
      <c r="D922" s="3800"/>
      <c r="E922" s="3792"/>
      <c r="F922" s="3767"/>
      <c r="G922" s="4066"/>
      <c r="H922" s="3787"/>
      <c r="I922" s="3795"/>
      <c r="J922" s="3848"/>
      <c r="K922" s="749" t="s">
        <v>216</v>
      </c>
      <c r="L922" s="593"/>
      <c r="M922" s="431"/>
      <c r="N922" s="591"/>
      <c r="O922" s="746"/>
    </row>
    <row r="923" spans="1:15" ht="12.75" customHeight="1" x14ac:dyDescent="0.2">
      <c r="A923" s="3806"/>
      <c r="B923" s="3743"/>
      <c r="C923" s="3746"/>
      <c r="D923" s="3800"/>
      <c r="E923" s="3792"/>
      <c r="F923" s="3767"/>
      <c r="G923" s="4066"/>
      <c r="H923" s="3787"/>
      <c r="I923" s="3795"/>
      <c r="J923" s="3848"/>
      <c r="K923" s="749" t="s">
        <v>161</v>
      </c>
      <c r="L923" s="593"/>
      <c r="M923" s="431"/>
      <c r="N923" s="591"/>
      <c r="O923" s="746"/>
    </row>
    <row r="924" spans="1:15" ht="12.75" customHeight="1" x14ac:dyDescent="0.2">
      <c r="A924" s="3806"/>
      <c r="B924" s="3743"/>
      <c r="C924" s="3746"/>
      <c r="D924" s="3800"/>
      <c r="E924" s="3792"/>
      <c r="F924" s="3767"/>
      <c r="G924" s="4066"/>
      <c r="H924" s="3787"/>
      <c r="I924" s="3795"/>
      <c r="J924" s="3848"/>
      <c r="K924" s="749" t="s">
        <v>140</v>
      </c>
      <c r="L924" s="593"/>
      <c r="M924" s="431"/>
      <c r="N924" s="591"/>
      <c r="O924" s="746"/>
    </row>
    <row r="925" spans="1:15" ht="12.75" customHeight="1" thickBot="1" x14ac:dyDescent="0.25">
      <c r="A925" s="3806"/>
      <c r="B925" s="3743"/>
      <c r="C925" s="3746"/>
      <c r="D925" s="3800"/>
      <c r="E925" s="3792"/>
      <c r="F925" s="3767"/>
      <c r="G925" s="4066"/>
      <c r="H925" s="3787"/>
      <c r="I925" s="3795"/>
      <c r="J925" s="3848"/>
      <c r="K925" s="748" t="s">
        <v>215</v>
      </c>
      <c r="L925" s="747"/>
      <c r="M925" s="431"/>
      <c r="N925" s="591"/>
      <c r="O925" s="746"/>
    </row>
    <row r="926" spans="1:15" ht="12.75" customHeight="1" thickBot="1" x14ac:dyDescent="0.25">
      <c r="A926" s="3807"/>
      <c r="B926" s="3744"/>
      <c r="C926" s="3747"/>
      <c r="D926" s="3801"/>
      <c r="E926" s="3793"/>
      <c r="F926" s="3768"/>
      <c r="G926" s="4067"/>
      <c r="H926" s="3826"/>
      <c r="I926" s="3796"/>
      <c r="J926" s="3879"/>
      <c r="K926" s="745" t="s">
        <v>33</v>
      </c>
      <c r="L926" s="579">
        <f>SUM(L919:L925)</f>
        <v>0</v>
      </c>
      <c r="M926" s="744"/>
      <c r="N926" s="743"/>
      <c r="O926" s="742"/>
    </row>
    <row r="927" spans="1:15" ht="15" thickBot="1" x14ac:dyDescent="0.25">
      <c r="A927" s="418" t="s">
        <v>87</v>
      </c>
      <c r="B927" s="417" t="s">
        <v>37</v>
      </c>
      <c r="C927" s="3889" t="s">
        <v>38</v>
      </c>
      <c r="D927" s="3889"/>
      <c r="E927" s="3889"/>
      <c r="F927" s="3889"/>
      <c r="G927" s="3889"/>
      <c r="H927" s="3889"/>
      <c r="I927" s="3890"/>
      <c r="J927" s="574"/>
      <c r="K927" s="573" t="s">
        <v>33</v>
      </c>
      <c r="L927" s="741">
        <f>L829*1</f>
        <v>6608</v>
      </c>
      <c r="M927" s="740"/>
      <c r="N927" s="739"/>
      <c r="O927" s="738"/>
    </row>
    <row r="928" spans="1:15" ht="23.25" customHeight="1" thickBot="1" x14ac:dyDescent="0.25">
      <c r="A928" s="737" t="s">
        <v>87</v>
      </c>
      <c r="B928" s="737"/>
      <c r="C928" s="3891" t="s">
        <v>36</v>
      </c>
      <c r="D928" s="3891"/>
      <c r="E928" s="3891"/>
      <c r="F928" s="3891"/>
      <c r="G928" s="3891"/>
      <c r="H928" s="3891"/>
      <c r="I928" s="3892"/>
      <c r="J928" s="568"/>
      <c r="K928" s="567" t="s">
        <v>33</v>
      </c>
      <c r="L928" s="736">
        <f>L927*1</f>
        <v>6608</v>
      </c>
      <c r="M928" s="735"/>
      <c r="N928" s="734"/>
      <c r="O928" s="733"/>
    </row>
    <row r="929" spans="1:28" ht="20.25" customHeight="1" thickBot="1" x14ac:dyDescent="0.25">
      <c r="A929" s="732" t="s">
        <v>84</v>
      </c>
      <c r="B929" s="731"/>
      <c r="C929" s="729" t="s">
        <v>266</v>
      </c>
      <c r="D929" s="729"/>
      <c r="E929" s="729"/>
      <c r="F929" s="730"/>
      <c r="G929" s="730"/>
      <c r="H929" s="729"/>
      <c r="I929" s="729"/>
      <c r="J929" s="729"/>
      <c r="K929" s="729"/>
      <c r="L929" s="729"/>
      <c r="M929" s="728"/>
      <c r="N929" s="728"/>
      <c r="O929" s="727"/>
    </row>
    <row r="930" spans="1:28" ht="27" customHeight="1" thickBot="1" x14ac:dyDescent="0.25">
      <c r="A930" s="726"/>
      <c r="B930" s="725"/>
      <c r="C930" s="723"/>
      <c r="D930" s="723"/>
      <c r="E930" s="715"/>
      <c r="F930" s="724"/>
      <c r="G930" s="724"/>
      <c r="H930" s="723"/>
      <c r="I930" s="723"/>
      <c r="J930" s="723"/>
      <c r="K930" s="723"/>
      <c r="L930" s="722"/>
      <c r="M930" s="721" t="s">
        <v>265</v>
      </c>
      <c r="N930" s="711" t="s">
        <v>50</v>
      </c>
      <c r="O930" s="710">
        <v>1</v>
      </c>
    </row>
    <row r="931" spans="1:28" ht="24" customHeight="1" thickBot="1" x14ac:dyDescent="0.25">
      <c r="A931" s="717" t="s">
        <v>84</v>
      </c>
      <c r="B931" s="417" t="s">
        <v>37</v>
      </c>
      <c r="C931" s="720" t="s">
        <v>264</v>
      </c>
      <c r="D931" s="719"/>
      <c r="E931" s="719"/>
      <c r="F931" s="719"/>
      <c r="G931" s="719"/>
      <c r="H931" s="719"/>
      <c r="I931" s="719"/>
      <c r="J931" s="719"/>
      <c r="K931" s="719"/>
      <c r="L931" s="719"/>
      <c r="M931" s="719"/>
      <c r="N931" s="719"/>
      <c r="O931" s="718"/>
    </row>
    <row r="932" spans="1:28" ht="36.6" customHeight="1" thickBot="1" x14ac:dyDescent="0.25">
      <c r="A932" s="717"/>
      <c r="B932" s="417"/>
      <c r="C932" s="714"/>
      <c r="D932" s="716"/>
      <c r="E932" s="714"/>
      <c r="F932" s="714"/>
      <c r="G932" s="714"/>
      <c r="H932" s="714"/>
      <c r="I932" s="714"/>
      <c r="J932" s="715"/>
      <c r="K932" s="714"/>
      <c r="L932" s="713"/>
      <c r="M932" s="712" t="s">
        <v>263</v>
      </c>
      <c r="N932" s="711" t="s">
        <v>50</v>
      </c>
      <c r="O932" s="710"/>
    </row>
    <row r="933" spans="1:28" ht="15" customHeight="1" thickBot="1" x14ac:dyDescent="0.25">
      <c r="A933" s="3805" t="s">
        <v>84</v>
      </c>
      <c r="B933" s="3742" t="s">
        <v>37</v>
      </c>
      <c r="C933" s="455" t="s">
        <v>37</v>
      </c>
      <c r="D933" s="3769" t="s">
        <v>262</v>
      </c>
      <c r="E933" s="3770"/>
      <c r="F933" s="3771"/>
      <c r="G933" s="3760" t="s">
        <v>240</v>
      </c>
      <c r="H933" s="3797" t="s">
        <v>44</v>
      </c>
      <c r="I933" s="3794" t="s">
        <v>43</v>
      </c>
      <c r="J933" s="3847" t="s">
        <v>42</v>
      </c>
      <c r="K933" s="708" t="s">
        <v>124</v>
      </c>
      <c r="L933" s="468">
        <f>L942+L951+L960+L970+L975+L1007</f>
        <v>127</v>
      </c>
      <c r="M933" s="478" t="s">
        <v>223</v>
      </c>
      <c r="N933" s="477" t="s">
        <v>50</v>
      </c>
      <c r="O933" s="697">
        <v>1</v>
      </c>
    </row>
    <row r="934" spans="1:28" ht="15" customHeight="1" thickBot="1" x14ac:dyDescent="0.25">
      <c r="A934" s="3806"/>
      <c r="B934" s="3743"/>
      <c r="C934" s="438"/>
      <c r="D934" s="3772"/>
      <c r="E934" s="3773"/>
      <c r="F934" s="3774"/>
      <c r="G934" s="3761"/>
      <c r="H934" s="3787"/>
      <c r="I934" s="3795"/>
      <c r="J934" s="3848"/>
      <c r="K934" s="708" t="s">
        <v>217</v>
      </c>
      <c r="L934" s="468">
        <f>L943+L952+L961+L971+L976+L1008</f>
        <v>0</v>
      </c>
      <c r="M934" s="659"/>
      <c r="N934" s="658"/>
      <c r="O934" s="683"/>
    </row>
    <row r="935" spans="1:28" ht="15.75" thickBot="1" x14ac:dyDescent="0.25">
      <c r="A935" s="3806"/>
      <c r="B935" s="3743"/>
      <c r="C935" s="438"/>
      <c r="D935" s="3775"/>
      <c r="E935" s="3773"/>
      <c r="F935" s="3774"/>
      <c r="G935" s="3761"/>
      <c r="H935" s="3787"/>
      <c r="I935" s="3795"/>
      <c r="J935" s="3848"/>
      <c r="K935" s="708" t="s">
        <v>141</v>
      </c>
      <c r="L935" s="559">
        <f>L944+L953+L962+L972+L977+L1009</f>
        <v>218.5</v>
      </c>
      <c r="M935" s="709"/>
      <c r="N935" s="684"/>
      <c r="O935" s="683"/>
      <c r="AA935" s="489"/>
    </row>
    <row r="936" spans="1:28" ht="15.75" thickBot="1" x14ac:dyDescent="0.25">
      <c r="A936" s="3806"/>
      <c r="B936" s="3743"/>
      <c r="C936" s="438"/>
      <c r="D936" s="3775"/>
      <c r="E936" s="3773"/>
      <c r="F936" s="3774"/>
      <c r="G936" s="3761"/>
      <c r="H936" s="3787"/>
      <c r="I936" s="3795"/>
      <c r="J936" s="470"/>
      <c r="K936" s="708" t="s">
        <v>216</v>
      </c>
      <c r="L936" s="468">
        <f>L945+L954+L963+L973+L978+L1010</f>
        <v>0</v>
      </c>
      <c r="M936" s="659"/>
      <c r="N936" s="684"/>
      <c r="O936" s="683"/>
    </row>
    <row r="937" spans="1:28" ht="15.75" thickBot="1" x14ac:dyDescent="0.25">
      <c r="A937" s="3806"/>
      <c r="B937" s="3743"/>
      <c r="C937" s="438"/>
      <c r="D937" s="3775"/>
      <c r="E937" s="3773"/>
      <c r="F937" s="3774"/>
      <c r="G937" s="3761"/>
      <c r="H937" s="3787"/>
      <c r="I937" s="3795"/>
      <c r="J937" s="470"/>
      <c r="K937" s="708" t="s">
        <v>161</v>
      </c>
      <c r="L937" s="468">
        <f>L946+L955+L964+L1011</f>
        <v>0</v>
      </c>
      <c r="M937" s="659"/>
      <c r="N937" s="684"/>
      <c r="O937" s="683"/>
    </row>
    <row r="938" spans="1:28" ht="15.75" thickBot="1" x14ac:dyDescent="0.25">
      <c r="A938" s="3806"/>
      <c r="B938" s="3743"/>
      <c r="C938" s="438"/>
      <c r="D938" s="3775"/>
      <c r="E938" s="3773"/>
      <c r="F938" s="3774"/>
      <c r="G938" s="3761"/>
      <c r="H938" s="3787"/>
      <c r="I938" s="3795"/>
      <c r="J938" s="470"/>
      <c r="K938" s="479" t="s">
        <v>215</v>
      </c>
      <c r="L938" s="468">
        <f>L956+L1012</f>
        <v>0</v>
      </c>
      <c r="M938" s="659"/>
      <c r="N938" s="684"/>
      <c r="O938" s="683"/>
    </row>
    <row r="939" spans="1:28" ht="15.75" thickBot="1" x14ac:dyDescent="0.25">
      <c r="A939" s="3806"/>
      <c r="B939" s="3743"/>
      <c r="C939" s="438"/>
      <c r="D939" s="3775"/>
      <c r="E939" s="3773"/>
      <c r="F939" s="3774"/>
      <c r="G939" s="3761"/>
      <c r="H939" s="3787"/>
      <c r="I939" s="3795"/>
      <c r="J939" s="470"/>
      <c r="K939" s="707" t="s">
        <v>140</v>
      </c>
      <c r="L939" s="468">
        <f>L957</f>
        <v>0</v>
      </c>
      <c r="M939" s="545"/>
      <c r="N939" s="656"/>
      <c r="O939" s="696"/>
    </row>
    <row r="940" spans="1:28" ht="15.75" thickBot="1" x14ac:dyDescent="0.25">
      <c r="A940" s="3806"/>
      <c r="B940" s="3743"/>
      <c r="C940" s="438"/>
      <c r="D940" s="3775"/>
      <c r="E940" s="3773"/>
      <c r="F940" s="3774"/>
      <c r="G940" s="3761"/>
      <c r="H940" s="3787"/>
      <c r="I940" s="3795"/>
      <c r="J940" s="605"/>
      <c r="K940" s="469" t="s">
        <v>214</v>
      </c>
      <c r="L940" s="468">
        <f>L949+L958+L967+L982</f>
        <v>0</v>
      </c>
      <c r="M940" s="631"/>
      <c r="N940" s="630"/>
      <c r="O940" s="695"/>
    </row>
    <row r="941" spans="1:28" ht="22.5" customHeight="1" thickBot="1" x14ac:dyDescent="0.25">
      <c r="A941" s="3807"/>
      <c r="B941" s="3744"/>
      <c r="C941" s="426"/>
      <c r="D941" s="3776"/>
      <c r="E941" s="3777"/>
      <c r="F941" s="3778"/>
      <c r="G941" s="3762"/>
      <c r="H941" s="3798"/>
      <c r="I941" s="3796"/>
      <c r="J941" s="676"/>
      <c r="K941" s="706" t="s">
        <v>33</v>
      </c>
      <c r="L941" s="705">
        <f>SUM(L933:L940)</f>
        <v>345.5</v>
      </c>
      <c r="M941" s="704"/>
      <c r="N941" s="703"/>
      <c r="O941" s="702"/>
    </row>
    <row r="942" spans="1:28" ht="15.75" hidden="1" thickBot="1" x14ac:dyDescent="0.25">
      <c r="A942" s="3805" t="s">
        <v>84</v>
      </c>
      <c r="B942" s="3742" t="s">
        <v>37</v>
      </c>
      <c r="C942" s="3745" t="s">
        <v>37</v>
      </c>
      <c r="D942" s="600" t="s">
        <v>37</v>
      </c>
      <c r="E942" s="649"/>
      <c r="F942" s="3788" t="s">
        <v>261</v>
      </c>
      <c r="G942" s="3760" t="s">
        <v>240</v>
      </c>
      <c r="H942" s="3797" t="s">
        <v>44</v>
      </c>
      <c r="I942" s="3794" t="s">
        <v>252</v>
      </c>
      <c r="J942" s="648" t="s">
        <v>42</v>
      </c>
      <c r="K942" s="597" t="s">
        <v>124</v>
      </c>
      <c r="L942" s="647"/>
      <c r="M942" s="701" t="s">
        <v>226</v>
      </c>
      <c r="N942" s="477" t="s">
        <v>50</v>
      </c>
      <c r="O942" s="700">
        <v>0</v>
      </c>
      <c r="AA942" s="489"/>
    </row>
    <row r="943" spans="1:28" ht="15.75" hidden="1" thickBot="1" x14ac:dyDescent="0.25">
      <c r="A943" s="3806"/>
      <c r="B943" s="3743"/>
      <c r="C943" s="3746"/>
      <c r="D943" s="596"/>
      <c r="E943" s="633"/>
      <c r="F943" s="3789"/>
      <c r="G943" s="3761"/>
      <c r="H943" s="3787"/>
      <c r="I943" s="3795"/>
      <c r="J943" s="645" t="s">
        <v>260</v>
      </c>
      <c r="K943" s="699" t="s">
        <v>242</v>
      </c>
      <c r="L943" s="644"/>
      <c r="M943" s="643"/>
      <c r="N943" s="642"/>
      <c r="O943" s="683"/>
    </row>
    <row r="944" spans="1:28" ht="15.75" hidden="1" thickBot="1" x14ac:dyDescent="0.3">
      <c r="A944" s="3806"/>
      <c r="B944" s="3743"/>
      <c r="C944" s="3746"/>
      <c r="D944" s="596"/>
      <c r="E944" s="633"/>
      <c r="F944" s="3789"/>
      <c r="G944" s="3761"/>
      <c r="H944" s="3787"/>
      <c r="I944" s="3795"/>
      <c r="J944" s="645"/>
      <c r="K944" s="595" t="s">
        <v>141</v>
      </c>
      <c r="L944" s="644"/>
      <c r="M944" s="639"/>
      <c r="N944" s="638"/>
      <c r="O944" s="683"/>
      <c r="AB944" s="489"/>
    </row>
    <row r="945" spans="1:27" ht="15.75" hidden="1" thickBot="1" x14ac:dyDescent="0.25">
      <c r="A945" s="3806"/>
      <c r="B945" s="3743"/>
      <c r="C945" s="3746"/>
      <c r="D945" s="589"/>
      <c r="E945" s="633"/>
      <c r="F945" s="3789"/>
      <c r="G945" s="3761"/>
      <c r="H945" s="3787"/>
      <c r="I945" s="3795"/>
      <c r="J945" s="470"/>
      <c r="K945" s="595" t="s">
        <v>216</v>
      </c>
      <c r="L945" s="644"/>
      <c r="M945" s="659"/>
      <c r="N945" s="684"/>
      <c r="O945" s="683"/>
    </row>
    <row r="946" spans="1:27" ht="15.75" hidden="1" thickBot="1" x14ac:dyDescent="0.25">
      <c r="A946" s="3806"/>
      <c r="B946" s="3743"/>
      <c r="C946" s="3746"/>
      <c r="D946" s="589"/>
      <c r="E946" s="633"/>
      <c r="F946" s="3789"/>
      <c r="G946" s="3761"/>
      <c r="H946" s="3787"/>
      <c r="I946" s="3795"/>
      <c r="J946" s="470"/>
      <c r="K946" s="595" t="s">
        <v>161</v>
      </c>
      <c r="L946" s="644"/>
      <c r="M946" s="659"/>
      <c r="N946" s="684"/>
      <c r="O946" s="683"/>
    </row>
    <row r="947" spans="1:27" ht="15.75" hidden="1" thickBot="1" x14ac:dyDescent="0.25">
      <c r="A947" s="3806"/>
      <c r="B947" s="3743"/>
      <c r="C947" s="3746"/>
      <c r="D947" s="589"/>
      <c r="E947" s="633"/>
      <c r="F947" s="3789"/>
      <c r="G947" s="3761"/>
      <c r="H947" s="3787"/>
      <c r="I947" s="3795"/>
      <c r="J947" s="470"/>
      <c r="K947" s="625" t="s">
        <v>215</v>
      </c>
      <c r="L947" s="654"/>
      <c r="M947" s="631"/>
      <c r="N947" s="630"/>
      <c r="O947" s="695"/>
    </row>
    <row r="948" spans="1:27" ht="15.75" hidden="1" thickBot="1" x14ac:dyDescent="0.25">
      <c r="A948" s="3806"/>
      <c r="B948" s="3743"/>
      <c r="C948" s="3746"/>
      <c r="D948" s="589"/>
      <c r="E948" s="633"/>
      <c r="F948" s="3789"/>
      <c r="G948" s="3761"/>
      <c r="H948" s="3787"/>
      <c r="I948" s="3795"/>
      <c r="J948" s="470"/>
      <c r="K948" s="595" t="s">
        <v>140</v>
      </c>
      <c r="L948" s="517"/>
      <c r="M948" s="545"/>
      <c r="N948" s="656"/>
      <c r="O948" s="696"/>
    </row>
    <row r="949" spans="1:27" ht="15.75" hidden="1" thickBot="1" x14ac:dyDescent="0.25">
      <c r="A949" s="3806"/>
      <c r="B949" s="3743"/>
      <c r="C949" s="3746"/>
      <c r="D949" s="589"/>
      <c r="E949" s="633"/>
      <c r="F949" s="3789"/>
      <c r="G949" s="3761"/>
      <c r="H949" s="3787"/>
      <c r="I949" s="3795"/>
      <c r="J949" s="605"/>
      <c r="K949" s="610" t="s">
        <v>214</v>
      </c>
      <c r="L949" s="654"/>
      <c r="M949" s="631"/>
      <c r="N949" s="630"/>
      <c r="O949" s="695"/>
    </row>
    <row r="950" spans="1:27" ht="13.5" hidden="1" customHeight="1" thickBot="1" x14ac:dyDescent="0.25">
      <c r="A950" s="3807"/>
      <c r="B950" s="3744"/>
      <c r="C950" s="3747"/>
      <c r="D950" s="582"/>
      <c r="E950" s="503"/>
      <c r="F950" s="3790"/>
      <c r="G950" s="3762"/>
      <c r="H950" s="3798"/>
      <c r="I950" s="3796"/>
      <c r="J950" s="676"/>
      <c r="K950" s="501" t="s">
        <v>33</v>
      </c>
      <c r="L950" s="579">
        <f>SUM(L942:L948)</f>
        <v>0</v>
      </c>
      <c r="M950" s="626"/>
      <c r="N950" s="661"/>
      <c r="O950" s="660"/>
    </row>
    <row r="951" spans="1:27" ht="15" x14ac:dyDescent="0.2">
      <c r="A951" s="3805" t="s">
        <v>84</v>
      </c>
      <c r="B951" s="3742" t="s">
        <v>37</v>
      </c>
      <c r="C951" s="3745" t="s">
        <v>37</v>
      </c>
      <c r="D951" s="650" t="s">
        <v>39</v>
      </c>
      <c r="E951" s="649"/>
      <c r="F951" s="3788" t="s">
        <v>259</v>
      </c>
      <c r="G951" s="3760" t="s">
        <v>240</v>
      </c>
      <c r="H951" s="3779" t="s">
        <v>44</v>
      </c>
      <c r="I951" s="3802" t="s">
        <v>250</v>
      </c>
      <c r="J951" s="648" t="s">
        <v>42</v>
      </c>
      <c r="K951" s="597" t="s">
        <v>124</v>
      </c>
      <c r="L951" s="647">
        <v>0</v>
      </c>
      <c r="M951" s="478" t="s">
        <v>226</v>
      </c>
      <c r="N951" s="477" t="s">
        <v>50</v>
      </c>
      <c r="O951" s="697">
        <v>1</v>
      </c>
      <c r="P951" s="694"/>
      <c r="R951" s="489"/>
    </row>
    <row r="952" spans="1:27" ht="15" x14ac:dyDescent="0.2">
      <c r="A952" s="3806"/>
      <c r="B952" s="3743"/>
      <c r="C952" s="3746"/>
      <c r="D952" s="589"/>
      <c r="E952" s="633"/>
      <c r="F952" s="3789"/>
      <c r="G952" s="3761"/>
      <c r="H952" s="3764"/>
      <c r="I952" s="3803"/>
      <c r="J952" s="645" t="s">
        <v>258</v>
      </c>
      <c r="K952" s="519" t="s">
        <v>217</v>
      </c>
      <c r="L952" s="644"/>
      <c r="M952" s="643"/>
      <c r="N952" s="642"/>
      <c r="O952" s="683"/>
      <c r="P952" s="694"/>
      <c r="R952" s="489"/>
    </row>
    <row r="953" spans="1:27" ht="15" x14ac:dyDescent="0.25">
      <c r="A953" s="3806"/>
      <c r="B953" s="3743"/>
      <c r="C953" s="3746"/>
      <c r="D953" s="589"/>
      <c r="E953" s="633"/>
      <c r="F953" s="3789"/>
      <c r="G953" s="3761"/>
      <c r="H953" s="3764"/>
      <c r="I953" s="3803"/>
      <c r="J953" s="645"/>
      <c r="K953" s="595" t="s">
        <v>141</v>
      </c>
      <c r="L953" s="644">
        <v>91</v>
      </c>
      <c r="M953" s="639"/>
      <c r="N953" s="638"/>
      <c r="O953" s="683"/>
      <c r="AA953" s="443"/>
    </row>
    <row r="954" spans="1:27" ht="15" x14ac:dyDescent="0.2">
      <c r="A954" s="3806"/>
      <c r="B954" s="3743"/>
      <c r="C954" s="3746"/>
      <c r="D954" s="589"/>
      <c r="E954" s="633"/>
      <c r="F954" s="3789"/>
      <c r="G954" s="3761"/>
      <c r="H954" s="3764"/>
      <c r="I954" s="3803"/>
      <c r="J954" s="470"/>
      <c r="K954" s="595" t="s">
        <v>216</v>
      </c>
      <c r="L954" s="644"/>
      <c r="M954" s="659"/>
      <c r="N954" s="684"/>
      <c r="O954" s="683"/>
    </row>
    <row r="955" spans="1:27" ht="15" x14ac:dyDescent="0.2">
      <c r="A955" s="3806"/>
      <c r="B955" s="3743"/>
      <c r="C955" s="3746"/>
      <c r="D955" s="589"/>
      <c r="E955" s="633"/>
      <c r="F955" s="3789"/>
      <c r="G955" s="3761"/>
      <c r="H955" s="3764"/>
      <c r="I955" s="3803"/>
      <c r="J955" s="470"/>
      <c r="K955" s="595" t="s">
        <v>161</v>
      </c>
      <c r="L955" s="644"/>
      <c r="M955" s="659"/>
      <c r="N955" s="684"/>
      <c r="O955" s="683"/>
    </row>
    <row r="956" spans="1:27" ht="15" x14ac:dyDescent="0.2">
      <c r="A956" s="3806"/>
      <c r="B956" s="3743"/>
      <c r="C956" s="3746"/>
      <c r="D956" s="589"/>
      <c r="E956" s="633"/>
      <c r="F956" s="3789"/>
      <c r="G956" s="3761"/>
      <c r="H956" s="3764"/>
      <c r="I956" s="3803"/>
      <c r="J956" s="470"/>
      <c r="K956" s="595" t="s">
        <v>215</v>
      </c>
      <c r="L956" s="644"/>
      <c r="M956" s="659"/>
      <c r="N956" s="684"/>
      <c r="O956" s="683"/>
    </row>
    <row r="957" spans="1:27" ht="15" x14ac:dyDescent="0.2">
      <c r="A957" s="3806"/>
      <c r="B957" s="3743"/>
      <c r="C957" s="3746"/>
      <c r="D957" s="589"/>
      <c r="E957" s="633"/>
      <c r="F957" s="3789"/>
      <c r="G957" s="3761"/>
      <c r="H957" s="3764"/>
      <c r="I957" s="3803"/>
      <c r="J957" s="470"/>
      <c r="K957" s="595" t="s">
        <v>140</v>
      </c>
      <c r="L957" s="517"/>
      <c r="M957" s="545"/>
      <c r="N957" s="656"/>
      <c r="O957" s="696"/>
    </row>
    <row r="958" spans="1:27" ht="15.75" thickBot="1" x14ac:dyDescent="0.25">
      <c r="A958" s="3806"/>
      <c r="B958" s="3743"/>
      <c r="C958" s="3746"/>
      <c r="D958" s="589"/>
      <c r="E958" s="633"/>
      <c r="F958" s="3789"/>
      <c r="G958" s="3761"/>
      <c r="H958" s="3764"/>
      <c r="I958" s="3803"/>
      <c r="J958" s="605"/>
      <c r="K958" s="610" t="s">
        <v>214</v>
      </c>
      <c r="L958" s="654"/>
      <c r="M958" s="631"/>
      <c r="N958" s="630"/>
      <c r="O958" s="695"/>
      <c r="P958" s="694"/>
      <c r="R958" s="489"/>
    </row>
    <row r="959" spans="1:27" ht="15" customHeight="1" thickBot="1" x14ac:dyDescent="0.25">
      <c r="A959" s="3807"/>
      <c r="B959" s="3744"/>
      <c r="C959" s="3747"/>
      <c r="D959" s="582"/>
      <c r="E959" s="503"/>
      <c r="F959" s="3790"/>
      <c r="G959" s="3762"/>
      <c r="H959" s="3780"/>
      <c r="I959" s="3804"/>
      <c r="J959" s="676"/>
      <c r="K959" s="501" t="s">
        <v>33</v>
      </c>
      <c r="L959" s="579">
        <f>SUM(L951:L958)</f>
        <v>91</v>
      </c>
      <c r="M959" s="626"/>
      <c r="N959" s="661"/>
      <c r="O959" s="660"/>
    </row>
    <row r="960" spans="1:27" ht="15" customHeight="1" x14ac:dyDescent="0.2">
      <c r="A960" s="3805" t="s">
        <v>84</v>
      </c>
      <c r="B960" s="3742" t="s">
        <v>37</v>
      </c>
      <c r="C960" s="3745" t="s">
        <v>37</v>
      </c>
      <c r="D960" s="693" t="s">
        <v>109</v>
      </c>
      <c r="E960" s="4134"/>
      <c r="F960" s="3788" t="s">
        <v>257</v>
      </c>
      <c r="G960" s="3783" t="s">
        <v>240</v>
      </c>
      <c r="H960" s="3763" t="s">
        <v>44</v>
      </c>
      <c r="I960" s="3794" t="s">
        <v>256</v>
      </c>
      <c r="J960" s="648" t="s">
        <v>42</v>
      </c>
      <c r="K960" s="692" t="s">
        <v>124</v>
      </c>
      <c r="L960" s="450">
        <v>76.2</v>
      </c>
      <c r="M960" s="691" t="s">
        <v>255</v>
      </c>
      <c r="N960" s="690" t="s">
        <v>50</v>
      </c>
      <c r="O960" s="689">
        <v>5</v>
      </c>
      <c r="AA960" s="443"/>
    </row>
    <row r="961" spans="1:30" ht="15" customHeight="1" x14ac:dyDescent="0.2">
      <c r="A961" s="3806"/>
      <c r="B961" s="3743"/>
      <c r="C961" s="3746"/>
      <c r="D961" s="688"/>
      <c r="E961" s="4135"/>
      <c r="F961" s="3789"/>
      <c r="G961" s="3784"/>
      <c r="H961" s="3764"/>
      <c r="I961" s="3795"/>
      <c r="J961" s="543" t="s">
        <v>197</v>
      </c>
      <c r="K961" s="519" t="s">
        <v>217</v>
      </c>
      <c r="L961" s="444"/>
      <c r="M961" s="687"/>
      <c r="N961" s="686"/>
      <c r="O961" s="685"/>
    </row>
    <row r="962" spans="1:30" ht="15" x14ac:dyDescent="0.25">
      <c r="A962" s="3806"/>
      <c r="B962" s="3743"/>
      <c r="C962" s="3746"/>
      <c r="D962" s="682"/>
      <c r="E962" s="4135"/>
      <c r="F962" s="3789"/>
      <c r="G962" s="3784"/>
      <c r="H962" s="3764"/>
      <c r="I962" s="3795"/>
      <c r="K962" s="594" t="s">
        <v>141</v>
      </c>
      <c r="L962" s="444">
        <v>0</v>
      </c>
      <c r="M962" s="639"/>
      <c r="N962" s="638"/>
      <c r="O962" s="683"/>
    </row>
    <row r="963" spans="1:30" ht="15" x14ac:dyDescent="0.2">
      <c r="A963" s="3806"/>
      <c r="B963" s="3743"/>
      <c r="C963" s="3746"/>
      <c r="D963" s="682"/>
      <c r="E963" s="4135"/>
      <c r="F963" s="3789"/>
      <c r="G963" s="3784"/>
      <c r="H963" s="3764"/>
      <c r="I963" s="3795"/>
      <c r="J963" s="470"/>
      <c r="K963" s="594" t="s">
        <v>216</v>
      </c>
      <c r="L963" s="444"/>
      <c r="M963" s="659"/>
      <c r="N963" s="684"/>
      <c r="O963" s="683"/>
    </row>
    <row r="964" spans="1:30" ht="15.75" thickBot="1" x14ac:dyDescent="0.25">
      <c r="A964" s="3806"/>
      <c r="B964" s="3743"/>
      <c r="C964" s="3746"/>
      <c r="D964" s="682"/>
      <c r="E964" s="4135"/>
      <c r="F964" s="3789"/>
      <c r="G964" s="3784"/>
      <c r="H964" s="3764"/>
      <c r="I964" s="3795"/>
      <c r="J964" s="470"/>
      <c r="K964" s="587" t="s">
        <v>161</v>
      </c>
      <c r="L964" s="681"/>
      <c r="M964" s="680"/>
      <c r="N964" s="679"/>
      <c r="O964" s="678"/>
    </row>
    <row r="965" spans="1:30" ht="13.9" customHeight="1" thickBot="1" x14ac:dyDescent="0.25">
      <c r="A965" s="3807"/>
      <c r="B965" s="3744"/>
      <c r="C965" s="3747"/>
      <c r="D965" s="677"/>
      <c r="E965" s="4136"/>
      <c r="F965" s="3790"/>
      <c r="G965" s="3784"/>
      <c r="H965" s="3764"/>
      <c r="I965" s="3796"/>
      <c r="J965" s="676"/>
      <c r="K965" s="501" t="s">
        <v>33</v>
      </c>
      <c r="L965" s="579">
        <f>SUM(L960:L964)</f>
        <v>76.2</v>
      </c>
      <c r="M965" s="499"/>
      <c r="N965" s="661"/>
      <c r="O965" s="660"/>
    </row>
    <row r="966" spans="1:30" ht="25.9" hidden="1" customHeight="1" x14ac:dyDescent="0.2">
      <c r="A966" s="440" t="s">
        <v>84</v>
      </c>
      <c r="B966" s="439" t="s">
        <v>37</v>
      </c>
      <c r="C966" s="513" t="s">
        <v>37</v>
      </c>
      <c r="D966" s="675" t="s">
        <v>109</v>
      </c>
      <c r="E966" s="3781" t="s">
        <v>37</v>
      </c>
      <c r="F966" s="674"/>
      <c r="G966" s="3784"/>
      <c r="H966" s="3764"/>
      <c r="I966" s="673"/>
      <c r="J966" s="672"/>
      <c r="K966" s="451" t="s">
        <v>124</v>
      </c>
      <c r="L966" s="622"/>
      <c r="M966" s="671"/>
      <c r="N966" s="670"/>
      <c r="O966" s="669"/>
      <c r="Y966" s="489"/>
      <c r="Z966" s="489"/>
    </row>
    <row r="967" spans="1:30" ht="18" hidden="1" customHeight="1" x14ac:dyDescent="0.2">
      <c r="A967" s="440"/>
      <c r="B967" s="439"/>
      <c r="C967" s="513"/>
      <c r="D967" s="664"/>
      <c r="E967" s="3781"/>
      <c r="F967" s="662"/>
      <c r="G967" s="3784"/>
      <c r="H967" s="3764"/>
      <c r="I967" s="434"/>
      <c r="J967" s="668"/>
      <c r="K967" s="446" t="s">
        <v>141</v>
      </c>
      <c r="L967" s="593"/>
      <c r="M967" s="467"/>
      <c r="N967" s="667"/>
      <c r="O967" s="429"/>
      <c r="Y967" s="489"/>
      <c r="Z967" s="489"/>
    </row>
    <row r="968" spans="1:30" ht="15.75" hidden="1" customHeight="1" thickBot="1" x14ac:dyDescent="0.25">
      <c r="A968" s="440"/>
      <c r="B968" s="439"/>
      <c r="C968" s="513"/>
      <c r="D968" s="664"/>
      <c r="E968" s="3781"/>
      <c r="F968" s="662"/>
      <c r="G968" s="3784"/>
      <c r="H968" s="3764"/>
      <c r="I968" s="434"/>
      <c r="J968" s="605"/>
      <c r="K968" s="433" t="s">
        <v>216</v>
      </c>
      <c r="L968" s="586"/>
      <c r="M968" s="460"/>
      <c r="N968" s="665"/>
      <c r="O968" s="458"/>
    </row>
    <row r="969" spans="1:30" ht="16.5" hidden="1" customHeight="1" thickBot="1" x14ac:dyDescent="0.25">
      <c r="A969" s="440"/>
      <c r="B969" s="439"/>
      <c r="C969" s="513"/>
      <c r="D969" s="664"/>
      <c r="E969" s="3782"/>
      <c r="F969" s="662"/>
      <c r="G969" s="3785"/>
      <c r="H969" s="3765"/>
      <c r="I969" s="434"/>
      <c r="J969" s="605"/>
      <c r="K969" s="501" t="s">
        <v>33</v>
      </c>
      <c r="L969" s="579">
        <f>SUM(L966:L968)</f>
        <v>0</v>
      </c>
      <c r="M969" s="499"/>
      <c r="N969" s="661"/>
      <c r="O969" s="660"/>
    </row>
    <row r="970" spans="1:30" ht="15" customHeight="1" x14ac:dyDescent="0.2">
      <c r="A970" s="3805" t="s">
        <v>84</v>
      </c>
      <c r="B970" s="3742" t="s">
        <v>37</v>
      </c>
      <c r="C970" s="3745" t="s">
        <v>37</v>
      </c>
      <c r="D970" s="650" t="s">
        <v>107</v>
      </c>
      <c r="E970" s="649"/>
      <c r="F970" s="3817" t="s">
        <v>254</v>
      </c>
      <c r="G970" s="3760" t="s">
        <v>240</v>
      </c>
      <c r="H970" s="3797" t="s">
        <v>44</v>
      </c>
      <c r="I970" s="3794" t="s">
        <v>252</v>
      </c>
      <c r="J970" s="648" t="s">
        <v>42</v>
      </c>
      <c r="K970" s="597" t="s">
        <v>124</v>
      </c>
      <c r="L970" s="644">
        <v>50.8</v>
      </c>
      <c r="M970" s="478"/>
      <c r="N970" s="658"/>
      <c r="O970" s="641"/>
      <c r="AA970" s="443"/>
      <c r="AB970" s="489"/>
      <c r="AC970" s="489"/>
      <c r="AD970" s="489"/>
    </row>
    <row r="971" spans="1:30" ht="15" customHeight="1" x14ac:dyDescent="0.2">
      <c r="A971" s="3806"/>
      <c r="B971" s="3743"/>
      <c r="C971" s="3746"/>
      <c r="D971" s="589"/>
      <c r="E971" s="633"/>
      <c r="F971" s="3818"/>
      <c r="G971" s="3761"/>
      <c r="H971" s="3787"/>
      <c r="I971" s="3795"/>
      <c r="J971" s="645" t="s">
        <v>197</v>
      </c>
      <c r="K971" s="519" t="s">
        <v>217</v>
      </c>
      <c r="L971" s="644"/>
      <c r="M971" s="659"/>
      <c r="N971" s="658"/>
      <c r="O971" s="641"/>
      <c r="AA971" s="489"/>
      <c r="AB971" s="489"/>
      <c r="AC971" s="489"/>
      <c r="AD971" s="489"/>
    </row>
    <row r="972" spans="1:30" ht="15" x14ac:dyDescent="0.25">
      <c r="A972" s="3806"/>
      <c r="B972" s="3743"/>
      <c r="C972" s="3746"/>
      <c r="D972" s="589"/>
      <c r="E972" s="633"/>
      <c r="F972" s="3818"/>
      <c r="G972" s="3761"/>
      <c r="H972" s="3787"/>
      <c r="I972" s="3795"/>
      <c r="J972" s="645"/>
      <c r="K972" s="595" t="s">
        <v>141</v>
      </c>
      <c r="L972" s="644"/>
      <c r="M972" s="657"/>
      <c r="N972" s="656"/>
      <c r="O972" s="637"/>
      <c r="AA972" s="489"/>
      <c r="AB972" s="489"/>
      <c r="AC972" s="489"/>
      <c r="AD972" s="489"/>
    </row>
    <row r="973" spans="1:30" ht="15.75" thickBot="1" x14ac:dyDescent="0.3">
      <c r="A973" s="3806"/>
      <c r="B973" s="3743"/>
      <c r="C973" s="3746"/>
      <c r="D973" s="589"/>
      <c r="E973" s="633"/>
      <c r="F973" s="632"/>
      <c r="G973" s="3761"/>
      <c r="H973" s="3787"/>
      <c r="I973" s="3795"/>
      <c r="J973" s="655"/>
      <c r="K973" s="610" t="s">
        <v>216</v>
      </c>
      <c r="L973" s="654"/>
      <c r="M973" s="653"/>
      <c r="N973" s="630"/>
      <c r="O973" s="629"/>
      <c r="AA973" s="489"/>
      <c r="AB973" s="489"/>
      <c r="AC973" s="489"/>
      <c r="AD973" s="489"/>
    </row>
    <row r="974" spans="1:30" ht="16.5" customHeight="1" thickBot="1" x14ac:dyDescent="0.25">
      <c r="A974" s="3807"/>
      <c r="B974" s="3744"/>
      <c r="C974" s="3747"/>
      <c r="D974" s="582"/>
      <c r="E974" s="503"/>
      <c r="F974" s="652"/>
      <c r="G974" s="3762"/>
      <c r="H974" s="3798"/>
      <c r="I974" s="3796"/>
      <c r="J974" s="651"/>
      <c r="K974" s="501" t="s">
        <v>33</v>
      </c>
      <c r="L974" s="579">
        <f>SUM(L970:L973)</f>
        <v>50.8</v>
      </c>
      <c r="M974" s="626"/>
      <c r="N974" s="577"/>
      <c r="O974" s="627"/>
      <c r="AA974" s="489"/>
      <c r="AB974" s="489"/>
      <c r="AC974" s="489"/>
      <c r="AD974" s="489"/>
    </row>
    <row r="975" spans="1:30" ht="15" x14ac:dyDescent="0.2">
      <c r="A975" s="3805" t="s">
        <v>84</v>
      </c>
      <c r="B975" s="3742" t="s">
        <v>37</v>
      </c>
      <c r="C975" s="3745" t="s">
        <v>37</v>
      </c>
      <c r="D975" s="650" t="s">
        <v>102</v>
      </c>
      <c r="E975" s="649"/>
      <c r="F975" s="3817" t="s">
        <v>253</v>
      </c>
      <c r="G975" s="3760" t="s">
        <v>240</v>
      </c>
      <c r="H975" s="3797" t="s">
        <v>44</v>
      </c>
      <c r="I975" s="3794" t="s">
        <v>252</v>
      </c>
      <c r="J975" s="648" t="s">
        <v>42</v>
      </c>
      <c r="K975" s="597" t="s">
        <v>124</v>
      </c>
      <c r="L975" s="647">
        <v>0</v>
      </c>
      <c r="M975" s="478"/>
      <c r="N975" s="477"/>
      <c r="O975" s="646"/>
      <c r="AA975" s="489"/>
      <c r="AB975" s="489"/>
      <c r="AC975" s="489"/>
      <c r="AD975" s="489"/>
    </row>
    <row r="976" spans="1:30" ht="15" x14ac:dyDescent="0.2">
      <c r="A976" s="3806"/>
      <c r="B976" s="3743"/>
      <c r="C976" s="3746"/>
      <c r="D976" s="589"/>
      <c r="E976" s="633"/>
      <c r="F976" s="3818"/>
      <c r="G976" s="3761"/>
      <c r="H976" s="3787"/>
      <c r="I976" s="3795"/>
      <c r="J976" s="645" t="s">
        <v>197</v>
      </c>
      <c r="K976" s="519" t="s">
        <v>217</v>
      </c>
      <c r="L976" s="644">
        <v>0</v>
      </c>
      <c r="M976" s="643"/>
      <c r="N976" s="642"/>
      <c r="O976" s="641"/>
      <c r="AA976" s="489"/>
      <c r="AB976" s="489"/>
      <c r="AC976" s="489"/>
      <c r="AD976" s="489"/>
    </row>
    <row r="977" spans="1:30" ht="15" x14ac:dyDescent="0.25">
      <c r="A977" s="3806"/>
      <c r="B977" s="3743"/>
      <c r="C977" s="3746"/>
      <c r="D977" s="589"/>
      <c r="E977" s="633"/>
      <c r="F977" s="3818"/>
      <c r="G977" s="3761"/>
      <c r="H977" s="3787"/>
      <c r="I977" s="3795"/>
      <c r="J977" s="470"/>
      <c r="K977" s="595" t="s">
        <v>141</v>
      </c>
      <c r="L977" s="640">
        <v>76.599999999999994</v>
      </c>
      <c r="M977" s="639"/>
      <c r="N977" s="638"/>
      <c r="O977" s="637"/>
      <c r="Q977" s="636"/>
      <c r="T977" s="635"/>
      <c r="U977" s="634">
        <v>0</v>
      </c>
      <c r="AA977" s="443"/>
      <c r="AB977" s="489"/>
      <c r="AC977" s="489"/>
      <c r="AD977" s="489"/>
    </row>
    <row r="978" spans="1:30" ht="15.75" thickBot="1" x14ac:dyDescent="0.25">
      <c r="A978" s="3806"/>
      <c r="B978" s="3743"/>
      <c r="C978" s="3746"/>
      <c r="D978" s="596"/>
      <c r="E978" s="633"/>
      <c r="F978" s="3818"/>
      <c r="G978" s="3761"/>
      <c r="H978" s="3787"/>
      <c r="I978" s="3795"/>
      <c r="J978" s="470"/>
      <c r="K978" s="625" t="s">
        <v>216</v>
      </c>
      <c r="L978" s="432">
        <v>0</v>
      </c>
      <c r="M978" s="631"/>
      <c r="N978" s="630"/>
      <c r="O978" s="629"/>
    </row>
    <row r="979" spans="1:30" ht="18" customHeight="1" thickBot="1" x14ac:dyDescent="0.25">
      <c r="A979" s="3807"/>
      <c r="B979" s="3744"/>
      <c r="C979" s="3747"/>
      <c r="D979" s="628"/>
      <c r="E979" s="503"/>
      <c r="F979" s="3819"/>
      <c r="G979" s="3762"/>
      <c r="H979" s="3798"/>
      <c r="I979" s="3796"/>
      <c r="J979" s="463"/>
      <c r="K979" s="501" t="s">
        <v>33</v>
      </c>
      <c r="L979" s="579">
        <f>SUM(L975:L978)</f>
        <v>76.599999999999994</v>
      </c>
      <c r="M979" s="626"/>
      <c r="N979" s="577"/>
      <c r="O979" s="627"/>
    </row>
    <row r="980" spans="1:30" ht="24" hidden="1" customHeight="1" x14ac:dyDescent="0.2">
      <c r="A980" s="3805" t="s">
        <v>84</v>
      </c>
      <c r="B980" s="3742" t="s">
        <v>37</v>
      </c>
      <c r="C980" s="3745" t="s">
        <v>37</v>
      </c>
      <c r="D980" s="600" t="s">
        <v>96</v>
      </c>
      <c r="E980" s="525"/>
      <c r="F980" s="3896" t="s">
        <v>251</v>
      </c>
      <c r="G980" s="3783" t="s">
        <v>240</v>
      </c>
      <c r="H980" s="3797" t="s">
        <v>44</v>
      </c>
      <c r="I980" s="453" t="s">
        <v>250</v>
      </c>
      <c r="J980" s="3847" t="s">
        <v>249</v>
      </c>
      <c r="K980" s="597" t="s">
        <v>124</v>
      </c>
      <c r="L980" s="622"/>
      <c r="M980" s="621"/>
      <c r="N980" s="620"/>
      <c r="O980" s="619"/>
    </row>
    <row r="981" spans="1:30" ht="24" hidden="1" customHeight="1" x14ac:dyDescent="0.2">
      <c r="A981" s="3806"/>
      <c r="B981" s="3743"/>
      <c r="C981" s="3746"/>
      <c r="D981" s="596"/>
      <c r="E981" s="511"/>
      <c r="F981" s="3897"/>
      <c r="G981" s="3784"/>
      <c r="H981" s="3787"/>
      <c r="I981" s="434"/>
      <c r="J981" s="3848"/>
      <c r="K981" s="618" t="s">
        <v>242</v>
      </c>
      <c r="L981" s="617"/>
      <c r="M981" s="616"/>
      <c r="N981" s="615"/>
      <c r="O981" s="614"/>
    </row>
    <row r="982" spans="1:30" ht="22.5" hidden="1" customHeight="1" x14ac:dyDescent="0.2">
      <c r="A982" s="3806"/>
      <c r="B982" s="3743"/>
      <c r="C982" s="3746"/>
      <c r="D982" s="596"/>
      <c r="E982" s="511"/>
      <c r="F982" s="3897"/>
      <c r="G982" s="3784"/>
      <c r="H982" s="3787"/>
      <c r="I982" s="434"/>
      <c r="J982" s="3848"/>
      <c r="K982" s="595" t="s">
        <v>141</v>
      </c>
      <c r="L982" s="593"/>
      <c r="M982" s="613"/>
      <c r="N982" s="612"/>
      <c r="O982" s="611"/>
    </row>
    <row r="983" spans="1:30" ht="27.75" hidden="1" customHeight="1" x14ac:dyDescent="0.2">
      <c r="A983" s="3806"/>
      <c r="B983" s="3743"/>
      <c r="C983" s="3746"/>
      <c r="D983" s="589"/>
      <c r="E983" s="511"/>
      <c r="F983" s="3897"/>
      <c r="G983" s="3784"/>
      <c r="H983" s="3787"/>
      <c r="I983" s="434"/>
      <c r="J983" s="605"/>
      <c r="K983" s="595" t="s">
        <v>216</v>
      </c>
      <c r="L983" s="593"/>
      <c r="M983" s="613"/>
      <c r="N983" s="612"/>
      <c r="O983" s="611"/>
    </row>
    <row r="984" spans="1:30" ht="25.5" hidden="1" customHeight="1" x14ac:dyDescent="0.2">
      <c r="A984" s="3806"/>
      <c r="B984" s="3743"/>
      <c r="C984" s="3746"/>
      <c r="D984" s="589"/>
      <c r="E984" s="511"/>
      <c r="F984" s="3897"/>
      <c r="G984" s="3784"/>
      <c r="H984" s="3787"/>
      <c r="I984" s="434"/>
      <c r="J984" s="605"/>
      <c r="K984" s="595" t="s">
        <v>161</v>
      </c>
      <c r="L984" s="593"/>
      <c r="M984" s="613"/>
      <c r="N984" s="612"/>
      <c r="O984" s="611"/>
    </row>
    <row r="985" spans="1:30" ht="27" hidden="1" customHeight="1" x14ac:dyDescent="0.2">
      <c r="A985" s="3806"/>
      <c r="B985" s="3743"/>
      <c r="C985" s="3746"/>
      <c r="D985" s="589"/>
      <c r="E985" s="511"/>
      <c r="F985" s="3897"/>
      <c r="G985" s="3784"/>
      <c r="H985" s="3787"/>
      <c r="I985" s="434"/>
      <c r="J985" s="605"/>
      <c r="K985" s="595" t="s">
        <v>215</v>
      </c>
      <c r="L985" s="593"/>
      <c r="M985" s="613"/>
      <c r="N985" s="612"/>
      <c r="O985" s="611"/>
    </row>
    <row r="986" spans="1:30" ht="22.5" hidden="1" customHeight="1" x14ac:dyDescent="0.2">
      <c r="A986" s="3806"/>
      <c r="B986" s="3743"/>
      <c r="C986" s="3746"/>
      <c r="D986" s="589"/>
      <c r="E986" s="511"/>
      <c r="F986" s="3897"/>
      <c r="G986" s="3784"/>
      <c r="H986" s="3787"/>
      <c r="I986" s="434"/>
      <c r="J986" s="605"/>
      <c r="K986" s="595" t="s">
        <v>140</v>
      </c>
      <c r="L986" s="593"/>
      <c r="M986" s="613"/>
      <c r="N986" s="612"/>
      <c r="O986" s="611"/>
    </row>
    <row r="987" spans="1:30" ht="21" hidden="1" customHeight="1" thickBot="1" x14ac:dyDescent="0.25">
      <c r="A987" s="3806"/>
      <c r="B987" s="3743"/>
      <c r="C987" s="3746"/>
      <c r="D987" s="589"/>
      <c r="E987" s="511"/>
      <c r="F987" s="3897"/>
      <c r="G987" s="3784"/>
      <c r="H987" s="3787"/>
      <c r="I987" s="434"/>
      <c r="J987" s="605"/>
      <c r="K987" s="610" t="s">
        <v>214</v>
      </c>
      <c r="L987" s="609"/>
      <c r="M987" s="608"/>
      <c r="N987" s="607"/>
      <c r="O987" s="606"/>
    </row>
    <row r="988" spans="1:30" ht="28.5" hidden="1" customHeight="1" thickBot="1" x14ac:dyDescent="0.25">
      <c r="A988" s="3807"/>
      <c r="B988" s="3744"/>
      <c r="C988" s="3747"/>
      <c r="D988" s="582"/>
      <c r="E988" s="503"/>
      <c r="F988" s="3898"/>
      <c r="G988" s="3785"/>
      <c r="H988" s="3798"/>
      <c r="I988" s="424"/>
      <c r="J988" s="605"/>
      <c r="K988" s="501" t="s">
        <v>33</v>
      </c>
      <c r="L988" s="604"/>
      <c r="M988" s="626"/>
      <c r="N988" s="602"/>
      <c r="O988" s="601"/>
    </row>
    <row r="989" spans="1:30" ht="24" hidden="1" customHeight="1" x14ac:dyDescent="0.2">
      <c r="A989" s="3805" t="s">
        <v>84</v>
      </c>
      <c r="B989" s="3742" t="s">
        <v>37</v>
      </c>
      <c r="C989" s="3745" t="s">
        <v>37</v>
      </c>
      <c r="D989" s="600" t="s">
        <v>92</v>
      </c>
      <c r="E989" s="525"/>
      <c r="F989" s="3896" t="s">
        <v>248</v>
      </c>
      <c r="G989" s="3783" t="s">
        <v>240</v>
      </c>
      <c r="H989" s="3797" t="s">
        <v>44</v>
      </c>
      <c r="I989" s="453" t="s">
        <v>247</v>
      </c>
      <c r="J989" s="3847" t="s">
        <v>246</v>
      </c>
      <c r="K989" s="597" t="s">
        <v>124</v>
      </c>
      <c r="L989" s="622"/>
      <c r="M989" s="621"/>
      <c r="N989" s="620"/>
      <c r="O989" s="619"/>
    </row>
    <row r="990" spans="1:30" ht="21.75" hidden="1" customHeight="1" x14ac:dyDescent="0.2">
      <c r="A990" s="3806"/>
      <c r="B990" s="3743"/>
      <c r="C990" s="3746"/>
      <c r="D990" s="596"/>
      <c r="E990" s="511"/>
      <c r="F990" s="3897"/>
      <c r="G990" s="3784"/>
      <c r="H990" s="3787"/>
      <c r="I990" s="434"/>
      <c r="J990" s="3848"/>
      <c r="K990" s="618" t="s">
        <v>242</v>
      </c>
      <c r="L990" s="617"/>
      <c r="M990" s="616"/>
      <c r="N990" s="615"/>
      <c r="O990" s="614"/>
    </row>
    <row r="991" spans="1:30" ht="22.5" hidden="1" customHeight="1" x14ac:dyDescent="0.2">
      <c r="A991" s="3806"/>
      <c r="B991" s="3743"/>
      <c r="C991" s="3746"/>
      <c r="D991" s="596"/>
      <c r="E991" s="511"/>
      <c r="F991" s="3897"/>
      <c r="G991" s="3784"/>
      <c r="H991" s="3787"/>
      <c r="I991" s="434"/>
      <c r="J991" s="3848"/>
      <c r="K991" s="595" t="s">
        <v>141</v>
      </c>
      <c r="L991" s="593"/>
      <c r="M991" s="613"/>
      <c r="N991" s="612"/>
      <c r="O991" s="611"/>
    </row>
    <row r="992" spans="1:30" ht="21" hidden="1" customHeight="1" x14ac:dyDescent="0.2">
      <c r="A992" s="3806"/>
      <c r="B992" s="3743"/>
      <c r="C992" s="3746"/>
      <c r="D992" s="589"/>
      <c r="E992" s="511"/>
      <c r="F992" s="3897"/>
      <c r="G992" s="3784"/>
      <c r="H992" s="3787"/>
      <c r="I992" s="434"/>
      <c r="J992" s="605"/>
      <c r="K992" s="595" t="s">
        <v>216</v>
      </c>
      <c r="L992" s="593"/>
      <c r="M992" s="613"/>
      <c r="N992" s="612"/>
      <c r="O992" s="611"/>
    </row>
    <row r="993" spans="1:27" ht="19.5" hidden="1" customHeight="1" x14ac:dyDescent="0.2">
      <c r="A993" s="3806"/>
      <c r="B993" s="3743"/>
      <c r="C993" s="3746"/>
      <c r="D993" s="589"/>
      <c r="E993" s="511"/>
      <c r="F993" s="3897"/>
      <c r="G993" s="3784"/>
      <c r="H993" s="3787"/>
      <c r="I993" s="434"/>
      <c r="J993" s="605"/>
      <c r="K993" s="595" t="s">
        <v>161</v>
      </c>
      <c r="L993" s="593"/>
      <c r="M993" s="613"/>
      <c r="N993" s="612"/>
      <c r="O993" s="611"/>
    </row>
    <row r="994" spans="1:27" ht="19.5" hidden="1" customHeight="1" x14ac:dyDescent="0.2">
      <c r="A994" s="3806"/>
      <c r="B994" s="3743"/>
      <c r="C994" s="3746"/>
      <c r="D994" s="589"/>
      <c r="E994" s="511"/>
      <c r="F994" s="3897"/>
      <c r="G994" s="3784"/>
      <c r="H994" s="3787"/>
      <c r="I994" s="434"/>
      <c r="J994" s="605"/>
      <c r="K994" s="625" t="s">
        <v>215</v>
      </c>
      <c r="L994" s="593"/>
      <c r="M994" s="613"/>
      <c r="N994" s="612"/>
      <c r="O994" s="611"/>
    </row>
    <row r="995" spans="1:27" ht="23.25" hidden="1" customHeight="1" x14ac:dyDescent="0.2">
      <c r="A995" s="3806"/>
      <c r="B995" s="3743"/>
      <c r="C995" s="3746"/>
      <c r="D995" s="589"/>
      <c r="E995" s="511"/>
      <c r="F995" s="3897"/>
      <c r="G995" s="3784"/>
      <c r="H995" s="3787"/>
      <c r="I995" s="434"/>
      <c r="J995" s="605"/>
      <c r="K995" s="595" t="s">
        <v>140</v>
      </c>
      <c r="L995" s="593"/>
      <c r="M995" s="613"/>
      <c r="N995" s="612"/>
      <c r="O995" s="611"/>
    </row>
    <row r="996" spans="1:27" ht="21" hidden="1" customHeight="1" thickBot="1" x14ac:dyDescent="0.25">
      <c r="A996" s="3806"/>
      <c r="B996" s="3743"/>
      <c r="C996" s="3746"/>
      <c r="D996" s="589"/>
      <c r="E996" s="511"/>
      <c r="F996" s="3897"/>
      <c r="G996" s="3784"/>
      <c r="H996" s="3787"/>
      <c r="I996" s="434"/>
      <c r="J996" s="605"/>
      <c r="K996" s="610" t="s">
        <v>214</v>
      </c>
      <c r="L996" s="609"/>
      <c r="M996" s="624"/>
      <c r="N996" s="607"/>
      <c r="O996" s="606"/>
    </row>
    <row r="997" spans="1:27" ht="19.5" hidden="1" customHeight="1" thickBot="1" x14ac:dyDescent="0.25">
      <c r="A997" s="3807"/>
      <c r="B997" s="3744"/>
      <c r="C997" s="3747"/>
      <c r="D997" s="582"/>
      <c r="E997" s="503"/>
      <c r="F997" s="3898"/>
      <c r="G997" s="3785"/>
      <c r="H997" s="3798"/>
      <c r="I997" s="424"/>
      <c r="J997" s="605"/>
      <c r="K997" s="501" t="s">
        <v>33</v>
      </c>
      <c r="L997" s="604"/>
      <c r="M997" s="623"/>
      <c r="N997" s="602"/>
      <c r="O997" s="601"/>
    </row>
    <row r="998" spans="1:27" ht="30" hidden="1" customHeight="1" x14ac:dyDescent="0.2">
      <c r="A998" s="3805" t="s">
        <v>84</v>
      </c>
      <c r="B998" s="3742" t="s">
        <v>37</v>
      </c>
      <c r="C998" s="3745" t="s">
        <v>37</v>
      </c>
      <c r="D998" s="600" t="s">
        <v>87</v>
      </c>
      <c r="E998" s="525"/>
      <c r="F998" s="3896" t="s">
        <v>245</v>
      </c>
      <c r="G998" s="3783" t="s">
        <v>240</v>
      </c>
      <c r="H998" s="3797" t="s">
        <v>44</v>
      </c>
      <c r="I998" s="588" t="s">
        <v>244</v>
      </c>
      <c r="J998" s="3847" t="s">
        <v>243</v>
      </c>
      <c r="K998" s="597" t="s">
        <v>124</v>
      </c>
      <c r="L998" s="622"/>
      <c r="M998" s="621"/>
      <c r="N998" s="620"/>
      <c r="O998" s="619"/>
    </row>
    <row r="999" spans="1:27" ht="24.75" hidden="1" customHeight="1" x14ac:dyDescent="0.2">
      <c r="A999" s="3806"/>
      <c r="B999" s="3743"/>
      <c r="C999" s="3746"/>
      <c r="D999" s="596"/>
      <c r="E999" s="511"/>
      <c r="F999" s="3897"/>
      <c r="G999" s="3784"/>
      <c r="H999" s="3787"/>
      <c r="I999" s="588"/>
      <c r="J999" s="3848"/>
      <c r="K999" s="618" t="s">
        <v>242</v>
      </c>
      <c r="L999" s="617"/>
      <c r="M999" s="616"/>
      <c r="N999" s="615"/>
      <c r="O999" s="614"/>
    </row>
    <row r="1000" spans="1:27" ht="17.25" hidden="1" customHeight="1" x14ac:dyDescent="0.2">
      <c r="A1000" s="3806"/>
      <c r="B1000" s="3743"/>
      <c r="C1000" s="3746"/>
      <c r="D1000" s="596"/>
      <c r="E1000" s="511"/>
      <c r="F1000" s="3897"/>
      <c r="G1000" s="3784"/>
      <c r="H1000" s="3787"/>
      <c r="I1000" s="588"/>
      <c r="J1000" s="3848"/>
      <c r="K1000" s="595" t="s">
        <v>141</v>
      </c>
      <c r="L1000" s="593"/>
      <c r="M1000" s="613"/>
      <c r="N1000" s="612"/>
      <c r="O1000" s="611"/>
    </row>
    <row r="1001" spans="1:27" ht="28.5" hidden="1" customHeight="1" x14ac:dyDescent="0.2">
      <c r="A1001" s="3806"/>
      <c r="B1001" s="3743"/>
      <c r="C1001" s="3746"/>
      <c r="D1001" s="589"/>
      <c r="E1001" s="511"/>
      <c r="F1001" s="3897"/>
      <c r="G1001" s="3784"/>
      <c r="H1001" s="3787"/>
      <c r="I1001" s="588"/>
      <c r="J1001" s="605"/>
      <c r="K1001" s="595" t="s">
        <v>216</v>
      </c>
      <c r="L1001" s="593"/>
      <c r="M1001" s="613"/>
      <c r="N1001" s="612"/>
      <c r="O1001" s="611"/>
    </row>
    <row r="1002" spans="1:27" ht="18" hidden="1" customHeight="1" x14ac:dyDescent="0.2">
      <c r="A1002" s="3806"/>
      <c r="B1002" s="3743"/>
      <c r="C1002" s="3746"/>
      <c r="D1002" s="589"/>
      <c r="E1002" s="511"/>
      <c r="F1002" s="3897"/>
      <c r="G1002" s="3784"/>
      <c r="H1002" s="3787"/>
      <c r="I1002" s="588"/>
      <c r="J1002" s="605"/>
      <c r="K1002" s="595" t="s">
        <v>161</v>
      </c>
      <c r="L1002" s="593"/>
      <c r="M1002" s="613"/>
      <c r="N1002" s="612"/>
      <c r="O1002" s="611"/>
    </row>
    <row r="1003" spans="1:27" ht="18" hidden="1" customHeight="1" x14ac:dyDescent="0.2">
      <c r="A1003" s="3806"/>
      <c r="B1003" s="3743"/>
      <c r="C1003" s="3746"/>
      <c r="D1003" s="589"/>
      <c r="E1003" s="511"/>
      <c r="F1003" s="3897"/>
      <c r="G1003" s="3784"/>
      <c r="H1003" s="3787"/>
      <c r="I1003" s="588"/>
      <c r="J1003" s="605"/>
      <c r="K1003" s="595" t="s">
        <v>215</v>
      </c>
      <c r="L1003" s="593"/>
      <c r="M1003" s="613"/>
      <c r="N1003" s="612"/>
      <c r="O1003" s="611"/>
    </row>
    <row r="1004" spans="1:27" ht="21" hidden="1" customHeight="1" x14ac:dyDescent="0.2">
      <c r="A1004" s="3806"/>
      <c r="B1004" s="3743"/>
      <c r="C1004" s="3746"/>
      <c r="D1004" s="589"/>
      <c r="E1004" s="511"/>
      <c r="F1004" s="3897"/>
      <c r="G1004" s="3784"/>
      <c r="H1004" s="3787"/>
      <c r="I1004" s="588"/>
      <c r="J1004" s="605"/>
      <c r="K1004" s="595" t="s">
        <v>140</v>
      </c>
      <c r="L1004" s="593"/>
      <c r="M1004" s="613"/>
      <c r="N1004" s="612"/>
      <c r="O1004" s="611"/>
    </row>
    <row r="1005" spans="1:27" ht="21" hidden="1" customHeight="1" thickBot="1" x14ac:dyDescent="0.25">
      <c r="A1005" s="3806"/>
      <c r="B1005" s="3743"/>
      <c r="C1005" s="3746"/>
      <c r="D1005" s="589"/>
      <c r="E1005" s="511"/>
      <c r="F1005" s="3897"/>
      <c r="G1005" s="3784"/>
      <c r="H1005" s="3787"/>
      <c r="I1005" s="588"/>
      <c r="J1005" s="605"/>
      <c r="K1005" s="610" t="s">
        <v>214</v>
      </c>
      <c r="L1005" s="609"/>
      <c r="M1005" s="608"/>
      <c r="N1005" s="607"/>
      <c r="O1005" s="606"/>
    </row>
    <row r="1006" spans="1:27" ht="0.75" hidden="1" customHeight="1" thickBot="1" x14ac:dyDescent="0.25">
      <c r="A1006" s="3807"/>
      <c r="B1006" s="3744"/>
      <c r="C1006" s="3747"/>
      <c r="D1006" s="582"/>
      <c r="E1006" s="503"/>
      <c r="F1006" s="3898"/>
      <c r="G1006" s="3785"/>
      <c r="H1006" s="3908"/>
      <c r="I1006" s="588"/>
      <c r="J1006" s="605"/>
      <c r="K1006" s="529" t="s">
        <v>33</v>
      </c>
      <c r="L1006" s="604"/>
      <c r="M1006" s="603"/>
      <c r="N1006" s="602"/>
      <c r="O1006" s="601"/>
    </row>
    <row r="1007" spans="1:27" ht="16.5" customHeight="1" x14ac:dyDescent="0.2">
      <c r="A1007" s="3805" t="s">
        <v>84</v>
      </c>
      <c r="B1007" s="3742" t="s">
        <v>37</v>
      </c>
      <c r="C1007" s="3745" t="s">
        <v>37</v>
      </c>
      <c r="D1007" s="600" t="s">
        <v>84</v>
      </c>
      <c r="E1007" s="3860" t="s">
        <v>222</v>
      </c>
      <c r="F1007" s="3766" t="s">
        <v>241</v>
      </c>
      <c r="G1007" s="3783" t="s">
        <v>240</v>
      </c>
      <c r="H1007" s="3797" t="s">
        <v>44</v>
      </c>
      <c r="I1007" s="598" t="s">
        <v>43</v>
      </c>
      <c r="J1007" s="3847" t="s">
        <v>239</v>
      </c>
      <c r="K1007" s="597" t="s">
        <v>124</v>
      </c>
      <c r="L1007" s="450">
        <v>0</v>
      </c>
      <c r="M1007" s="431" t="s">
        <v>238</v>
      </c>
      <c r="N1007" s="430" t="s">
        <v>50</v>
      </c>
      <c r="O1007" s="590"/>
      <c r="AA1007" s="443"/>
    </row>
    <row r="1008" spans="1:27" ht="20.25" customHeight="1" x14ac:dyDescent="0.2">
      <c r="A1008" s="3806"/>
      <c r="B1008" s="3743"/>
      <c r="C1008" s="3746"/>
      <c r="D1008" s="596"/>
      <c r="E1008" s="3861"/>
      <c r="F1008" s="3767"/>
      <c r="G1008" s="3784"/>
      <c r="H1008" s="3787"/>
      <c r="I1008" s="588"/>
      <c r="J1008" s="3848"/>
      <c r="K1008" s="519" t="s">
        <v>217</v>
      </c>
      <c r="L1008" s="593"/>
      <c r="M1008" s="592"/>
      <c r="N1008" s="591"/>
      <c r="O1008" s="590"/>
    </row>
    <row r="1009" spans="1:15" ht="20.25" customHeight="1" x14ac:dyDescent="0.2">
      <c r="A1009" s="3806"/>
      <c r="B1009" s="3743"/>
      <c r="C1009" s="3746"/>
      <c r="D1009" s="596"/>
      <c r="E1009" s="3861"/>
      <c r="F1009" s="3767"/>
      <c r="G1009" s="3784"/>
      <c r="H1009" s="3787"/>
      <c r="I1009" s="588"/>
      <c r="J1009" s="3848"/>
      <c r="K1009" s="595" t="s">
        <v>141</v>
      </c>
      <c r="L1009" s="441">
        <v>50.9</v>
      </c>
      <c r="M1009" s="592"/>
      <c r="N1009" s="591"/>
      <c r="O1009" s="590"/>
    </row>
    <row r="1010" spans="1:15" ht="18" customHeight="1" x14ac:dyDescent="0.2">
      <c r="A1010" s="3806"/>
      <c r="B1010" s="3743"/>
      <c r="C1010" s="3746"/>
      <c r="D1010" s="589"/>
      <c r="E1010" s="3861"/>
      <c r="F1010" s="3767"/>
      <c r="G1010" s="3784"/>
      <c r="H1010" s="3787"/>
      <c r="I1010" s="588"/>
      <c r="J1010" s="3848"/>
      <c r="K1010" s="595" t="s">
        <v>216</v>
      </c>
      <c r="L1010" s="593"/>
      <c r="M1010" s="592"/>
      <c r="N1010" s="591"/>
      <c r="O1010" s="590"/>
    </row>
    <row r="1011" spans="1:15" ht="16.5" customHeight="1" x14ac:dyDescent="0.2">
      <c r="A1011" s="3806"/>
      <c r="B1011" s="3743"/>
      <c r="C1011" s="3746"/>
      <c r="D1011" s="589"/>
      <c r="E1011" s="3861"/>
      <c r="F1011" s="3767"/>
      <c r="G1011" s="3784"/>
      <c r="H1011" s="3787"/>
      <c r="I1011" s="588"/>
      <c r="J1011" s="3848"/>
      <c r="K1011" s="594" t="s">
        <v>161</v>
      </c>
      <c r="L1011" s="593"/>
      <c r="M1011" s="592"/>
      <c r="N1011" s="591"/>
      <c r="O1011" s="590"/>
    </row>
    <row r="1012" spans="1:15" ht="18.75" customHeight="1" thickBot="1" x14ac:dyDescent="0.25">
      <c r="A1012" s="3806"/>
      <c r="B1012" s="3743"/>
      <c r="C1012" s="3746"/>
      <c r="D1012" s="589"/>
      <c r="E1012" s="3861"/>
      <c r="F1012" s="3767"/>
      <c r="G1012" s="3784"/>
      <c r="H1012" s="3787"/>
      <c r="I1012" s="588"/>
      <c r="J1012" s="3848"/>
      <c r="K1012" s="587" t="s">
        <v>215</v>
      </c>
      <c r="L1012" s="586"/>
      <c r="M1012" s="585"/>
      <c r="N1012" s="584"/>
      <c r="O1012" s="583"/>
    </row>
    <row r="1013" spans="1:15" ht="21.75" customHeight="1" thickBot="1" x14ac:dyDescent="0.25">
      <c r="A1013" s="3807"/>
      <c r="B1013" s="3744"/>
      <c r="C1013" s="3747"/>
      <c r="D1013" s="582"/>
      <c r="E1013" s="3862"/>
      <c r="F1013" s="3768"/>
      <c r="G1013" s="3785"/>
      <c r="H1013" s="3798"/>
      <c r="I1013" s="581"/>
      <c r="J1013" s="3879"/>
      <c r="K1013" s="580" t="s">
        <v>33</v>
      </c>
      <c r="L1013" s="579">
        <f>SUM(L1007:L1012)</f>
        <v>50.9</v>
      </c>
      <c r="M1013" s="578"/>
      <c r="N1013" s="577"/>
      <c r="O1013" s="576"/>
    </row>
    <row r="1014" spans="1:15" ht="18" customHeight="1" thickBot="1" x14ac:dyDescent="0.25">
      <c r="A1014" s="418" t="s">
        <v>84</v>
      </c>
      <c r="B1014" s="575" t="s">
        <v>37</v>
      </c>
      <c r="C1014" s="3889" t="s">
        <v>38</v>
      </c>
      <c r="D1014" s="3889"/>
      <c r="E1014" s="3889"/>
      <c r="F1014" s="3889"/>
      <c r="G1014" s="3889"/>
      <c r="H1014" s="3889"/>
      <c r="I1014" s="3890"/>
      <c r="J1014" s="574"/>
      <c r="K1014" s="573" t="s">
        <v>33</v>
      </c>
      <c r="L1014" s="494">
        <f>L941*1</f>
        <v>345.5</v>
      </c>
      <c r="M1014" s="572"/>
      <c r="N1014" s="571"/>
      <c r="O1014" s="570"/>
    </row>
    <row r="1015" spans="1:15" ht="18" customHeight="1" thickBot="1" x14ac:dyDescent="0.25">
      <c r="A1015" s="418" t="s">
        <v>84</v>
      </c>
      <c r="B1015" s="569"/>
      <c r="C1015" s="3891" t="s">
        <v>36</v>
      </c>
      <c r="D1015" s="3891"/>
      <c r="E1015" s="3891"/>
      <c r="F1015" s="3891"/>
      <c r="G1015" s="3891"/>
      <c r="H1015" s="3891"/>
      <c r="I1015" s="3892"/>
      <c r="J1015" s="409"/>
      <c r="K1015" s="567" t="s">
        <v>33</v>
      </c>
      <c r="L1015" s="566">
        <f>L1014*1</f>
        <v>345.5</v>
      </c>
      <c r="M1015" s="565"/>
      <c r="N1015" s="564"/>
      <c r="O1015" s="563"/>
    </row>
    <row r="1016" spans="1:15" ht="18" customHeight="1" thickBot="1" x14ac:dyDescent="0.25">
      <c r="A1016" s="410" t="s">
        <v>78</v>
      </c>
      <c r="B1016" s="3893" t="s">
        <v>237</v>
      </c>
      <c r="C1016" s="3894"/>
      <c r="D1016" s="3894"/>
      <c r="E1016" s="3894"/>
      <c r="F1016" s="3894"/>
      <c r="G1016" s="3894"/>
      <c r="H1016" s="3894"/>
      <c r="I1016" s="3894"/>
      <c r="J1016" s="3894"/>
      <c r="K1016" s="3894"/>
      <c r="L1016" s="3894"/>
      <c r="M1016" s="3894"/>
      <c r="N1016" s="3894"/>
      <c r="O1016" s="3895"/>
    </row>
    <row r="1017" spans="1:15" ht="26.25" customHeight="1" thickBot="1" x14ac:dyDescent="0.25">
      <c r="A1017" s="562"/>
      <c r="B1017" s="561"/>
      <c r="C1017" s="561"/>
      <c r="D1017" s="561"/>
      <c r="E1017" s="561"/>
      <c r="F1017" s="561"/>
      <c r="G1017" s="561"/>
      <c r="H1017" s="561"/>
      <c r="I1017" s="561"/>
      <c r="J1017" s="561"/>
      <c r="K1017" s="561"/>
      <c r="L1017" s="561"/>
      <c r="M1017" s="561"/>
      <c r="N1017" s="561"/>
      <c r="O1017" s="560"/>
    </row>
    <row r="1018" spans="1:15" ht="27.75" customHeight="1" thickBot="1" x14ac:dyDescent="0.25">
      <c r="A1018" s="410" t="s">
        <v>78</v>
      </c>
      <c r="B1018" s="417" t="s">
        <v>37</v>
      </c>
      <c r="C1018" s="490"/>
      <c r="D1018" s="3906" t="s">
        <v>236</v>
      </c>
      <c r="E1018" s="3906"/>
      <c r="F1018" s="3906"/>
      <c r="G1018" s="3906"/>
      <c r="H1018" s="3906"/>
      <c r="I1018" s="3906"/>
      <c r="J1018" s="3906"/>
      <c r="K1018" s="3906"/>
      <c r="L1018" s="3906"/>
      <c r="M1018" s="3906"/>
      <c r="N1018" s="3906"/>
      <c r="O1018" s="3907"/>
    </row>
    <row r="1019" spans="1:15" ht="26.25" customHeight="1" thickBot="1" x14ac:dyDescent="0.25">
      <c r="A1019" s="410"/>
      <c r="B1019" s="488"/>
      <c r="C1019" s="3903"/>
      <c r="D1019" s="3904"/>
      <c r="E1019" s="3904"/>
      <c r="F1019" s="3904"/>
      <c r="G1019" s="3904"/>
      <c r="H1019" s="3904"/>
      <c r="I1019" s="3904"/>
      <c r="J1019" s="3904"/>
      <c r="K1019" s="3904"/>
      <c r="L1019" s="3905"/>
      <c r="M1019" s="487"/>
      <c r="N1019" s="486"/>
      <c r="O1019" s="485"/>
    </row>
    <row r="1020" spans="1:15" ht="18" customHeight="1" thickBot="1" x14ac:dyDescent="0.25">
      <c r="A1020" s="3805" t="s">
        <v>78</v>
      </c>
      <c r="B1020" s="3742" t="s">
        <v>37</v>
      </c>
      <c r="C1020" s="455" t="s">
        <v>37</v>
      </c>
      <c r="D1020" s="484"/>
      <c r="E1020" s="483"/>
      <c r="F1020" s="3909" t="s">
        <v>235</v>
      </c>
      <c r="G1020" s="3783" t="s">
        <v>229</v>
      </c>
      <c r="H1020" s="3786" t="s">
        <v>44</v>
      </c>
      <c r="I1020" s="3794" t="s">
        <v>43</v>
      </c>
      <c r="J1020" s="3847" t="s">
        <v>42</v>
      </c>
      <c r="K1020" s="481" t="s">
        <v>124</v>
      </c>
      <c r="L1020" s="468">
        <f t="shared" ref="L1020:L1026" si="6">L1029+L1038</f>
        <v>0</v>
      </c>
      <c r="M1020" s="480"/>
      <c r="N1020" s="448"/>
      <c r="O1020" s="447"/>
    </row>
    <row r="1021" spans="1:15" ht="18" customHeight="1" thickBot="1" x14ac:dyDescent="0.25">
      <c r="A1021" s="3806"/>
      <c r="B1021" s="3743"/>
      <c r="C1021" s="438"/>
      <c r="D1021" s="473"/>
      <c r="E1021" s="472"/>
      <c r="F1021" s="3910"/>
      <c r="G1021" s="3784"/>
      <c r="H1021" s="3787"/>
      <c r="I1021" s="3795"/>
      <c r="J1021" s="3848"/>
      <c r="K1021" s="479" t="s">
        <v>217</v>
      </c>
      <c r="L1021" s="468">
        <f t="shared" si="6"/>
        <v>0</v>
      </c>
      <c r="M1021" s="478" t="s">
        <v>223</v>
      </c>
      <c r="N1021" s="477" t="s">
        <v>50</v>
      </c>
      <c r="O1021" s="476"/>
    </row>
    <row r="1022" spans="1:15" ht="18" customHeight="1" thickBot="1" x14ac:dyDescent="0.25">
      <c r="A1022" s="3806"/>
      <c r="B1022" s="3743"/>
      <c r="C1022" s="438"/>
      <c r="D1022" s="473"/>
      <c r="E1022" s="472"/>
      <c r="F1022" s="3910"/>
      <c r="G1022" s="3784"/>
      <c r="H1022" s="3787"/>
      <c r="I1022" s="3795"/>
      <c r="J1022" s="3848"/>
      <c r="K1022" s="474" t="s">
        <v>141</v>
      </c>
      <c r="L1022" s="559">
        <f t="shared" si="6"/>
        <v>247.2</v>
      </c>
      <c r="M1022" s="467"/>
      <c r="N1022" s="430"/>
      <c r="O1022" s="429"/>
    </row>
    <row r="1023" spans="1:15" ht="18" customHeight="1" thickBot="1" x14ac:dyDescent="0.25">
      <c r="A1023" s="3806"/>
      <c r="B1023" s="3743"/>
      <c r="C1023" s="438"/>
      <c r="D1023" s="473"/>
      <c r="E1023" s="472"/>
      <c r="F1023" s="3910"/>
      <c r="G1023" s="3784"/>
      <c r="H1023" s="3787"/>
      <c r="I1023" s="3795"/>
      <c r="J1023" s="470"/>
      <c r="K1023" s="474" t="s">
        <v>216</v>
      </c>
      <c r="L1023" s="468">
        <f t="shared" si="6"/>
        <v>0</v>
      </c>
      <c r="M1023" s="467"/>
      <c r="N1023" s="430"/>
      <c r="O1023" s="429"/>
    </row>
    <row r="1024" spans="1:15" ht="18" customHeight="1" thickBot="1" x14ac:dyDescent="0.25">
      <c r="A1024" s="3806"/>
      <c r="B1024" s="3743"/>
      <c r="C1024" s="438"/>
      <c r="D1024" s="473"/>
      <c r="E1024" s="472"/>
      <c r="F1024" s="3910"/>
      <c r="G1024" s="3784"/>
      <c r="H1024" s="3787"/>
      <c r="I1024" s="3795"/>
      <c r="J1024" s="470"/>
      <c r="K1024" s="474" t="s">
        <v>161</v>
      </c>
      <c r="L1024" s="468">
        <f t="shared" si="6"/>
        <v>136.80000000000001</v>
      </c>
      <c r="M1024" s="467"/>
      <c r="N1024" s="430"/>
      <c r="O1024" s="429"/>
    </row>
    <row r="1025" spans="1:27" ht="18" customHeight="1" thickBot="1" x14ac:dyDescent="0.25">
      <c r="A1025" s="3806"/>
      <c r="B1025" s="3743"/>
      <c r="C1025" s="438"/>
      <c r="D1025" s="473"/>
      <c r="E1025" s="472"/>
      <c r="F1025" s="3910"/>
      <c r="G1025" s="3784"/>
      <c r="H1025" s="3787"/>
      <c r="I1025" s="3795"/>
      <c r="J1025" s="470"/>
      <c r="K1025" s="474" t="s">
        <v>215</v>
      </c>
      <c r="L1025" s="468">
        <f t="shared" si="6"/>
        <v>0</v>
      </c>
      <c r="M1025" s="467"/>
      <c r="N1025" s="430"/>
      <c r="O1025" s="429"/>
    </row>
    <row r="1026" spans="1:27" ht="18" customHeight="1" thickBot="1" x14ac:dyDescent="0.25">
      <c r="A1026" s="3806"/>
      <c r="B1026" s="3743"/>
      <c r="C1026" s="438"/>
      <c r="D1026" s="473"/>
      <c r="E1026" s="472"/>
      <c r="F1026" s="3910"/>
      <c r="G1026" s="3784"/>
      <c r="H1026" s="3787"/>
      <c r="I1026" s="3795"/>
      <c r="J1026" s="470"/>
      <c r="K1026" s="474" t="s">
        <v>140</v>
      </c>
      <c r="L1026" s="468">
        <f t="shared" si="6"/>
        <v>0</v>
      </c>
      <c r="M1026" s="467"/>
      <c r="N1026" s="430"/>
      <c r="O1026" s="429"/>
    </row>
    <row r="1027" spans="1:27" ht="18" customHeight="1" thickBot="1" x14ac:dyDescent="0.25">
      <c r="A1027" s="3806"/>
      <c r="B1027" s="3743"/>
      <c r="C1027" s="438"/>
      <c r="D1027" s="473"/>
      <c r="E1027" s="472"/>
      <c r="F1027" s="471"/>
      <c r="G1027" s="3784"/>
      <c r="H1027" s="3787"/>
      <c r="I1027" s="3795"/>
      <c r="J1027" s="470"/>
      <c r="K1027" s="469" t="s">
        <v>214</v>
      </c>
      <c r="L1027" s="468">
        <f>L1036</f>
        <v>0</v>
      </c>
      <c r="M1027" s="467"/>
      <c r="N1027" s="430"/>
      <c r="O1027" s="429"/>
    </row>
    <row r="1028" spans="1:27" ht="21.6" customHeight="1" thickBot="1" x14ac:dyDescent="0.25">
      <c r="A1028" s="3807"/>
      <c r="B1028" s="3744"/>
      <c r="C1028" s="426"/>
      <c r="D1028" s="466"/>
      <c r="E1028" s="465"/>
      <c r="F1028" s="464"/>
      <c r="G1028" s="3785"/>
      <c r="H1028" s="3826"/>
      <c r="I1028" s="3796"/>
      <c r="J1028" s="463"/>
      <c r="K1028" s="558" t="s">
        <v>33</v>
      </c>
      <c r="L1028" s="557">
        <f>SUM(L1020:L1027)</f>
        <v>384</v>
      </c>
      <c r="M1028" s="556"/>
      <c r="N1028" s="420"/>
      <c r="O1028" s="419"/>
    </row>
    <row r="1029" spans="1:27" ht="18" customHeight="1" x14ac:dyDescent="0.2">
      <c r="A1029" s="555" t="s">
        <v>78</v>
      </c>
      <c r="B1029" s="554" t="s">
        <v>37</v>
      </c>
      <c r="C1029" s="455" t="s">
        <v>37</v>
      </c>
      <c r="D1029" s="553" t="s">
        <v>37</v>
      </c>
      <c r="E1029" s="525"/>
      <c r="F1029" s="3886" t="s">
        <v>234</v>
      </c>
      <c r="G1029" s="3783" t="s">
        <v>229</v>
      </c>
      <c r="H1029" s="3786" t="s">
        <v>44</v>
      </c>
      <c r="I1029" s="3794" t="s">
        <v>228</v>
      </c>
      <c r="J1029" s="552" t="s">
        <v>42</v>
      </c>
      <c r="K1029" s="551" t="s">
        <v>124</v>
      </c>
      <c r="L1029" s="550"/>
      <c r="M1029" s="549" t="s">
        <v>226</v>
      </c>
      <c r="N1029" s="548" t="s">
        <v>50</v>
      </c>
      <c r="O1029" s="447"/>
    </row>
    <row r="1030" spans="1:27" ht="15.75" customHeight="1" x14ac:dyDescent="0.2">
      <c r="A1030" s="538"/>
      <c r="B1030" s="537"/>
      <c r="C1030" s="438"/>
      <c r="D1030" s="547"/>
      <c r="E1030" s="511"/>
      <c r="F1030" s="3887"/>
      <c r="G1030" s="3784"/>
      <c r="H1030" s="3787"/>
      <c r="I1030" s="3795"/>
      <c r="J1030" s="546" t="s">
        <v>233</v>
      </c>
      <c r="K1030" s="519" t="s">
        <v>217</v>
      </c>
      <c r="L1030" s="444"/>
      <c r="M1030" s="545"/>
      <c r="N1030" s="544"/>
      <c r="O1030" s="476"/>
    </row>
    <row r="1031" spans="1:27" ht="51" customHeight="1" x14ac:dyDescent="0.2">
      <c r="A1031" s="538"/>
      <c r="B1031" s="537"/>
      <c r="C1031" s="438"/>
      <c r="D1031" s="536"/>
      <c r="E1031" s="511"/>
      <c r="F1031" s="3887"/>
      <c r="G1031" s="3784"/>
      <c r="H1031" s="3787"/>
      <c r="I1031" s="3795"/>
      <c r="J1031" s="543"/>
      <c r="K1031" s="442" t="s">
        <v>141</v>
      </c>
      <c r="L1031" s="542">
        <v>217.7</v>
      </c>
      <c r="M1031" s="541" t="s">
        <v>232</v>
      </c>
      <c r="N1031" s="430" t="s">
        <v>231</v>
      </c>
      <c r="O1031" s="540"/>
      <c r="AA1031" s="443"/>
    </row>
    <row r="1032" spans="1:27" ht="18" customHeight="1" x14ac:dyDescent="0.2">
      <c r="A1032" s="538"/>
      <c r="B1032" s="537"/>
      <c r="C1032" s="438"/>
      <c r="D1032" s="536"/>
      <c r="E1032" s="511"/>
      <c r="F1032" s="3887"/>
      <c r="G1032" s="3784"/>
      <c r="H1032" s="3787"/>
      <c r="I1032" s="3795"/>
      <c r="J1032" s="535"/>
      <c r="K1032" s="442" t="s">
        <v>216</v>
      </c>
      <c r="L1032" s="441"/>
      <c r="M1032" s="539"/>
      <c r="N1032" s="430"/>
      <c r="O1032" s="429"/>
    </row>
    <row r="1033" spans="1:27" ht="18" customHeight="1" x14ac:dyDescent="0.2">
      <c r="A1033" s="538"/>
      <c r="B1033" s="537"/>
      <c r="C1033" s="438"/>
      <c r="D1033" s="536"/>
      <c r="E1033" s="511"/>
      <c r="F1033" s="3887"/>
      <c r="G1033" s="3784"/>
      <c r="H1033" s="3787"/>
      <c r="I1033" s="3795"/>
      <c r="J1033" s="535"/>
      <c r="K1033" s="442" t="s">
        <v>161</v>
      </c>
      <c r="L1033" s="441">
        <v>102.3</v>
      </c>
      <c r="M1033" s="431"/>
      <c r="N1033" s="430"/>
      <c r="O1033" s="429"/>
      <c r="AA1033" s="443"/>
    </row>
    <row r="1034" spans="1:27" ht="18" customHeight="1" x14ac:dyDescent="0.2">
      <c r="A1034" s="538"/>
      <c r="B1034" s="537"/>
      <c r="C1034" s="438"/>
      <c r="D1034" s="536"/>
      <c r="E1034" s="511"/>
      <c r="F1034" s="3887"/>
      <c r="G1034" s="3784"/>
      <c r="H1034" s="3787"/>
      <c r="I1034" s="3795"/>
      <c r="J1034" s="535"/>
      <c r="K1034" s="442" t="s">
        <v>215</v>
      </c>
      <c r="L1034" s="441"/>
      <c r="M1034" s="431"/>
      <c r="N1034" s="430"/>
      <c r="O1034" s="429"/>
    </row>
    <row r="1035" spans="1:27" ht="18" customHeight="1" x14ac:dyDescent="0.2">
      <c r="A1035" s="538"/>
      <c r="B1035" s="537"/>
      <c r="C1035" s="438"/>
      <c r="D1035" s="536"/>
      <c r="E1035" s="511"/>
      <c r="F1035" s="3887"/>
      <c r="G1035" s="3784"/>
      <c r="H1035" s="3787"/>
      <c r="I1035" s="3795"/>
      <c r="J1035" s="535"/>
      <c r="K1035" s="442" t="s">
        <v>140</v>
      </c>
      <c r="L1035" s="441"/>
      <c r="M1035" s="431"/>
      <c r="N1035" s="430"/>
      <c r="O1035" s="429"/>
    </row>
    <row r="1036" spans="1:27" ht="18" customHeight="1" thickBot="1" x14ac:dyDescent="0.25">
      <c r="A1036" s="538"/>
      <c r="B1036" s="537"/>
      <c r="C1036" s="438"/>
      <c r="D1036" s="536"/>
      <c r="E1036" s="511"/>
      <c r="F1036" s="3887"/>
      <c r="G1036" s="3784"/>
      <c r="H1036" s="3787"/>
      <c r="I1036" s="3795"/>
      <c r="J1036" s="535"/>
      <c r="K1036" s="433" t="s">
        <v>214</v>
      </c>
      <c r="L1036" s="534"/>
      <c r="M1036" s="421"/>
      <c r="N1036" s="420"/>
      <c r="O1036" s="419"/>
    </row>
    <row r="1037" spans="1:27" ht="18" customHeight="1" thickBot="1" x14ac:dyDescent="0.25">
      <c r="A1037" s="533"/>
      <c r="B1037" s="532"/>
      <c r="C1037" s="426"/>
      <c r="D1037" s="531"/>
      <c r="E1037" s="503"/>
      <c r="F1037" s="3888"/>
      <c r="G1037" s="3785"/>
      <c r="H1037" s="3826"/>
      <c r="I1037" s="3796"/>
      <c r="J1037" s="530"/>
      <c r="K1037" s="529" t="s">
        <v>33</v>
      </c>
      <c r="L1037" s="500">
        <f>SUM(L1029:L1036)</f>
        <v>320</v>
      </c>
      <c r="M1037" s="528"/>
      <c r="N1037" s="527"/>
      <c r="O1037" s="497"/>
    </row>
    <row r="1038" spans="1:27" ht="18" customHeight="1" x14ac:dyDescent="0.2">
      <c r="A1038" s="3805" t="s">
        <v>78</v>
      </c>
      <c r="B1038" s="3742" t="s">
        <v>37</v>
      </c>
      <c r="C1038" s="3745" t="s">
        <v>37</v>
      </c>
      <c r="D1038" s="3799" t="s">
        <v>39</v>
      </c>
      <c r="E1038" s="3791"/>
      <c r="F1038" s="3921" t="s">
        <v>230</v>
      </c>
      <c r="G1038" s="3916" t="s">
        <v>229</v>
      </c>
      <c r="H1038" s="3786" t="s">
        <v>44</v>
      </c>
      <c r="I1038" s="3913" t="s">
        <v>228</v>
      </c>
      <c r="J1038" s="3911" t="s">
        <v>227</v>
      </c>
      <c r="K1038" s="524" t="s">
        <v>124</v>
      </c>
      <c r="L1038" s="523"/>
      <c r="M1038" s="522" t="s">
        <v>226</v>
      </c>
      <c r="N1038" s="521" t="s">
        <v>50</v>
      </c>
      <c r="O1038" s="520"/>
    </row>
    <row r="1039" spans="1:27" ht="18" customHeight="1" x14ac:dyDescent="0.2">
      <c r="A1039" s="3806"/>
      <c r="B1039" s="3743"/>
      <c r="C1039" s="3746"/>
      <c r="D1039" s="3800"/>
      <c r="E1039" s="3792"/>
      <c r="F1039" s="3922"/>
      <c r="G1039" s="3917"/>
      <c r="H1039" s="3787"/>
      <c r="I1039" s="3914"/>
      <c r="J1039" s="3912"/>
      <c r="K1039" s="519" t="s">
        <v>217</v>
      </c>
      <c r="L1039" s="517"/>
      <c r="M1039" s="516"/>
      <c r="N1039" s="515"/>
      <c r="O1039" s="514"/>
    </row>
    <row r="1040" spans="1:27" ht="18" customHeight="1" x14ac:dyDescent="0.2">
      <c r="A1040" s="3806"/>
      <c r="B1040" s="3743"/>
      <c r="C1040" s="3746"/>
      <c r="D1040" s="3800"/>
      <c r="E1040" s="3792"/>
      <c r="F1040" s="3922"/>
      <c r="G1040" s="3917"/>
      <c r="H1040" s="3787"/>
      <c r="I1040" s="3914"/>
      <c r="J1040" s="3912"/>
      <c r="K1040" s="518" t="s">
        <v>141</v>
      </c>
      <c r="L1040" s="517">
        <v>29.5</v>
      </c>
      <c r="M1040" s="516"/>
      <c r="N1040" s="515"/>
      <c r="O1040" s="514"/>
      <c r="AA1040" s="443"/>
    </row>
    <row r="1041" spans="1:33" ht="18" customHeight="1" x14ac:dyDescent="0.2">
      <c r="A1041" s="3806"/>
      <c r="B1041" s="3743"/>
      <c r="C1041" s="3746"/>
      <c r="D1041" s="3800"/>
      <c r="E1041" s="3792"/>
      <c r="F1041" s="3922"/>
      <c r="G1041" s="3917"/>
      <c r="H1041" s="3787"/>
      <c r="I1041" s="3914"/>
      <c r="J1041" s="3912"/>
      <c r="K1041" s="518" t="s">
        <v>216</v>
      </c>
      <c r="L1041" s="517"/>
      <c r="M1041" s="516"/>
      <c r="N1041" s="515"/>
      <c r="O1041" s="514"/>
    </row>
    <row r="1042" spans="1:33" ht="18" customHeight="1" x14ac:dyDescent="0.2">
      <c r="A1042" s="3806"/>
      <c r="B1042" s="3743"/>
      <c r="C1042" s="3746"/>
      <c r="D1042" s="3800"/>
      <c r="E1042" s="3792"/>
      <c r="F1042" s="3922"/>
      <c r="G1042" s="3917"/>
      <c r="H1042" s="3787"/>
      <c r="I1042" s="3914"/>
      <c r="J1042" s="3912"/>
      <c r="K1042" s="518" t="s">
        <v>161</v>
      </c>
      <c r="L1042" s="517">
        <v>34.5</v>
      </c>
      <c r="M1042" s="516"/>
      <c r="N1042" s="515"/>
      <c r="O1042" s="514"/>
      <c r="AA1042" s="443"/>
    </row>
    <row r="1043" spans="1:33" ht="18" customHeight="1" x14ac:dyDescent="0.2">
      <c r="A1043" s="3806"/>
      <c r="B1043" s="3743"/>
      <c r="C1043" s="3746"/>
      <c r="D1043" s="3800"/>
      <c r="E1043" s="3792"/>
      <c r="F1043" s="3922"/>
      <c r="G1043" s="3917"/>
      <c r="H1043" s="3787"/>
      <c r="I1043" s="3914"/>
      <c r="J1043" s="3912"/>
      <c r="K1043" s="518" t="s">
        <v>215</v>
      </c>
      <c r="L1043" s="517"/>
      <c r="M1043" s="516"/>
      <c r="N1043" s="515"/>
      <c r="O1043" s="514"/>
    </row>
    <row r="1044" spans="1:33" ht="18" customHeight="1" thickBot="1" x14ac:dyDescent="0.25">
      <c r="A1044" s="3806"/>
      <c r="B1044" s="3743"/>
      <c r="C1044" s="3746"/>
      <c r="D1044" s="3800"/>
      <c r="E1044" s="3792"/>
      <c r="F1044" s="3922"/>
      <c r="G1044" s="3917"/>
      <c r="H1044" s="3787"/>
      <c r="I1044" s="3914"/>
      <c r="J1044" s="3912"/>
      <c r="K1044" s="510" t="s">
        <v>140</v>
      </c>
      <c r="L1044" s="509"/>
      <c r="M1044" s="508"/>
      <c r="N1044" s="507"/>
      <c r="O1044" s="506"/>
    </row>
    <row r="1045" spans="1:33" ht="18" customHeight="1" thickBot="1" x14ac:dyDescent="0.25">
      <c r="A1045" s="3807"/>
      <c r="B1045" s="3744"/>
      <c r="C1045" s="3747"/>
      <c r="D1045" s="3801"/>
      <c r="E1045" s="3793"/>
      <c r="F1045" s="3923"/>
      <c r="G1045" s="3918"/>
      <c r="H1045" s="3826"/>
      <c r="I1045" s="3915"/>
      <c r="J1045" s="3878"/>
      <c r="K1045" s="501" t="s">
        <v>33</v>
      </c>
      <c r="L1045" s="500">
        <f>SUM(L1038:L1044)</f>
        <v>64</v>
      </c>
      <c r="M1045" s="499"/>
      <c r="N1045" s="498"/>
      <c r="O1045" s="497"/>
    </row>
    <row r="1046" spans="1:33" ht="18" customHeight="1" thickBot="1" x14ac:dyDescent="0.25">
      <c r="A1046" s="428" t="s">
        <v>78</v>
      </c>
      <c r="B1046" s="427" t="s">
        <v>37</v>
      </c>
      <c r="C1046" s="3902" t="s">
        <v>38</v>
      </c>
      <c r="D1046" s="3889"/>
      <c r="E1046" s="3889"/>
      <c r="F1046" s="3889"/>
      <c r="G1046" s="3889"/>
      <c r="H1046" s="3889"/>
      <c r="I1046" s="3889"/>
      <c r="J1046" s="496"/>
      <c r="K1046" s="495" t="s">
        <v>33</v>
      </c>
      <c r="L1046" s="494">
        <f>L1028*1</f>
        <v>384</v>
      </c>
      <c r="M1046" s="493"/>
      <c r="N1046" s="492"/>
      <c r="O1046" s="491"/>
    </row>
    <row r="1047" spans="1:33" ht="33" customHeight="1" thickBot="1" x14ac:dyDescent="0.25">
      <c r="A1047" s="410" t="s">
        <v>78</v>
      </c>
      <c r="B1047" s="417" t="s">
        <v>39</v>
      </c>
      <c r="C1047" s="490"/>
      <c r="D1047" s="3906" t="s">
        <v>225</v>
      </c>
      <c r="E1047" s="3906"/>
      <c r="F1047" s="3906"/>
      <c r="G1047" s="3906"/>
      <c r="H1047" s="3906"/>
      <c r="I1047" s="3906"/>
      <c r="J1047" s="3906"/>
      <c r="K1047" s="3906"/>
      <c r="L1047" s="3906"/>
      <c r="M1047" s="3906"/>
      <c r="N1047" s="3919"/>
      <c r="O1047" s="3920"/>
      <c r="AA1047" s="489"/>
      <c r="AB1047" s="489"/>
      <c r="AC1047" s="489"/>
      <c r="AD1047" s="489"/>
      <c r="AE1047" s="489"/>
      <c r="AF1047" s="489"/>
      <c r="AG1047" s="489"/>
    </row>
    <row r="1048" spans="1:33" ht="28.5" customHeight="1" thickBot="1" x14ac:dyDescent="0.25">
      <c r="A1048" s="410"/>
      <c r="B1048" s="488"/>
      <c r="C1048" s="3903"/>
      <c r="D1048" s="3904"/>
      <c r="E1048" s="3904"/>
      <c r="F1048" s="3904"/>
      <c r="G1048" s="3904"/>
      <c r="H1048" s="3904"/>
      <c r="I1048" s="3904"/>
      <c r="J1048" s="3904"/>
      <c r="K1048" s="3904"/>
      <c r="L1048" s="3905"/>
      <c r="M1048" s="487"/>
      <c r="N1048" s="486"/>
      <c r="O1048" s="485"/>
      <c r="AA1048" s="381"/>
      <c r="AB1048" s="381"/>
      <c r="AC1048" s="381"/>
    </row>
    <row r="1049" spans="1:33" ht="18" customHeight="1" thickBot="1" x14ac:dyDescent="0.25">
      <c r="A1049" s="3805" t="s">
        <v>78</v>
      </c>
      <c r="B1049" s="3742" t="s">
        <v>39</v>
      </c>
      <c r="C1049" s="455" t="s">
        <v>37</v>
      </c>
      <c r="D1049" s="484"/>
      <c r="E1049" s="483"/>
      <c r="F1049" s="482" t="s">
        <v>224</v>
      </c>
      <c r="G1049" s="3783" t="s">
        <v>220</v>
      </c>
      <c r="H1049" s="3786" t="s">
        <v>44</v>
      </c>
      <c r="I1049" s="3794" t="s">
        <v>43</v>
      </c>
      <c r="J1049" s="3847" t="s">
        <v>42</v>
      </c>
      <c r="K1049" s="481" t="s">
        <v>124</v>
      </c>
      <c r="L1049" s="468">
        <f t="shared" ref="L1049:L1056" si="7">L1058</f>
        <v>0</v>
      </c>
      <c r="M1049" s="480"/>
      <c r="N1049" s="448"/>
      <c r="O1049" s="447"/>
      <c r="AA1049" s="381"/>
      <c r="AB1049" s="381"/>
      <c r="AC1049" s="381"/>
    </row>
    <row r="1050" spans="1:33" ht="18" customHeight="1" thickBot="1" x14ac:dyDescent="0.25">
      <c r="A1050" s="3806"/>
      <c r="B1050" s="3743"/>
      <c r="C1050" s="438"/>
      <c r="D1050" s="473"/>
      <c r="E1050" s="472"/>
      <c r="F1050" s="475"/>
      <c r="G1050" s="3784"/>
      <c r="H1050" s="3787"/>
      <c r="I1050" s="3795"/>
      <c r="J1050" s="3848"/>
      <c r="K1050" s="479" t="s">
        <v>217</v>
      </c>
      <c r="L1050" s="468">
        <f t="shared" si="7"/>
        <v>0</v>
      </c>
      <c r="M1050" s="478" t="s">
        <v>223</v>
      </c>
      <c r="N1050" s="477" t="s">
        <v>50</v>
      </c>
      <c r="O1050" s="476"/>
    </row>
    <row r="1051" spans="1:33" ht="18" customHeight="1" thickBot="1" x14ac:dyDescent="0.25">
      <c r="A1051" s="3806"/>
      <c r="B1051" s="3743"/>
      <c r="C1051" s="438"/>
      <c r="D1051" s="473"/>
      <c r="E1051" s="472"/>
      <c r="F1051" s="475"/>
      <c r="G1051" s="3784"/>
      <c r="H1051" s="3787"/>
      <c r="I1051" s="3795"/>
      <c r="J1051" s="3848"/>
      <c r="K1051" s="474" t="s">
        <v>141</v>
      </c>
      <c r="L1051" s="468">
        <f t="shared" si="7"/>
        <v>50</v>
      </c>
      <c r="M1051" s="467"/>
      <c r="N1051" s="430"/>
      <c r="O1051" s="429"/>
    </row>
    <row r="1052" spans="1:33" ht="18" customHeight="1" thickBot="1" x14ac:dyDescent="0.25">
      <c r="A1052" s="3806"/>
      <c r="B1052" s="3743"/>
      <c r="C1052" s="438"/>
      <c r="D1052" s="473"/>
      <c r="E1052" s="472"/>
      <c r="F1052" s="475"/>
      <c r="G1052" s="3784"/>
      <c r="H1052" s="3787"/>
      <c r="I1052" s="3795"/>
      <c r="J1052" s="470"/>
      <c r="K1052" s="474" t="s">
        <v>216</v>
      </c>
      <c r="L1052" s="468">
        <f t="shared" si="7"/>
        <v>0</v>
      </c>
      <c r="M1052" s="467"/>
      <c r="N1052" s="430"/>
      <c r="O1052" s="429"/>
    </row>
    <row r="1053" spans="1:33" ht="18" customHeight="1" thickBot="1" x14ac:dyDescent="0.25">
      <c r="A1053" s="3806"/>
      <c r="B1053" s="3743"/>
      <c r="C1053" s="438"/>
      <c r="D1053" s="473"/>
      <c r="E1053" s="472"/>
      <c r="F1053" s="475"/>
      <c r="G1053" s="3784"/>
      <c r="H1053" s="3787"/>
      <c r="I1053" s="3795"/>
      <c r="J1053" s="470"/>
      <c r="K1053" s="474" t="s">
        <v>161</v>
      </c>
      <c r="L1053" s="468">
        <f t="shared" si="7"/>
        <v>144</v>
      </c>
      <c r="M1053" s="467"/>
      <c r="N1053" s="430"/>
      <c r="O1053" s="429"/>
    </row>
    <row r="1054" spans="1:33" ht="18" customHeight="1" thickBot="1" x14ac:dyDescent="0.25">
      <c r="A1054" s="3806"/>
      <c r="B1054" s="3743"/>
      <c r="C1054" s="438"/>
      <c r="D1054" s="473"/>
      <c r="E1054" s="472"/>
      <c r="F1054" s="475"/>
      <c r="G1054" s="3784"/>
      <c r="H1054" s="3787"/>
      <c r="I1054" s="3795"/>
      <c r="J1054" s="470"/>
      <c r="K1054" s="474" t="s">
        <v>215</v>
      </c>
      <c r="L1054" s="468">
        <f t="shared" si="7"/>
        <v>0</v>
      </c>
      <c r="M1054" s="467"/>
      <c r="N1054" s="430"/>
      <c r="O1054" s="429"/>
    </row>
    <row r="1055" spans="1:33" ht="18" customHeight="1" thickBot="1" x14ac:dyDescent="0.25">
      <c r="A1055" s="3806"/>
      <c r="B1055" s="3743"/>
      <c r="C1055" s="438"/>
      <c r="D1055" s="473"/>
      <c r="E1055" s="472"/>
      <c r="F1055" s="475"/>
      <c r="G1055" s="3784"/>
      <c r="H1055" s="3787"/>
      <c r="I1055" s="3795"/>
      <c r="J1055" s="470"/>
      <c r="K1055" s="474" t="s">
        <v>140</v>
      </c>
      <c r="L1055" s="468">
        <f t="shared" si="7"/>
        <v>0</v>
      </c>
      <c r="M1055" s="467"/>
      <c r="N1055" s="430"/>
      <c r="O1055" s="429"/>
    </row>
    <row r="1056" spans="1:33" ht="18" customHeight="1" thickBot="1" x14ac:dyDescent="0.25">
      <c r="A1056" s="3806"/>
      <c r="B1056" s="3743"/>
      <c r="C1056" s="438"/>
      <c r="D1056" s="473"/>
      <c r="E1056" s="472"/>
      <c r="F1056" s="471"/>
      <c r="G1056" s="3784"/>
      <c r="H1056" s="3787"/>
      <c r="I1056" s="3795"/>
      <c r="J1056" s="470"/>
      <c r="K1056" s="469" t="s">
        <v>214</v>
      </c>
      <c r="L1056" s="468">
        <f t="shared" si="7"/>
        <v>0</v>
      </c>
      <c r="M1056" s="467"/>
      <c r="N1056" s="430"/>
      <c r="O1056" s="429"/>
    </row>
    <row r="1057" spans="1:28" ht="18" customHeight="1" thickBot="1" x14ac:dyDescent="0.25">
      <c r="A1057" s="3807"/>
      <c r="B1057" s="3744"/>
      <c r="C1057" s="426"/>
      <c r="D1057" s="466"/>
      <c r="E1057" s="465"/>
      <c r="F1057" s="464"/>
      <c r="G1057" s="3785"/>
      <c r="H1057" s="3826"/>
      <c r="I1057" s="3796"/>
      <c r="J1057" s="463"/>
      <c r="K1057" s="462" t="s">
        <v>33</v>
      </c>
      <c r="L1057" s="461">
        <f>SUM(L1049:L1056)</f>
        <v>194</v>
      </c>
      <c r="M1057" s="460"/>
      <c r="N1057" s="459"/>
      <c r="O1057" s="458"/>
    </row>
    <row r="1058" spans="1:28" ht="18" customHeight="1" x14ac:dyDescent="0.2">
      <c r="A1058" s="3805" t="s">
        <v>78</v>
      </c>
      <c r="B1058" s="3742" t="s">
        <v>39</v>
      </c>
      <c r="C1058" s="455" t="s">
        <v>37</v>
      </c>
      <c r="D1058" s="3899" t="s">
        <v>37</v>
      </c>
      <c r="E1058" s="3823" t="s">
        <v>222</v>
      </c>
      <c r="F1058" s="3766" t="s">
        <v>221</v>
      </c>
      <c r="G1058" s="3783" t="s">
        <v>220</v>
      </c>
      <c r="H1058" s="3786" t="s">
        <v>44</v>
      </c>
      <c r="I1058" s="3794" t="s">
        <v>43</v>
      </c>
      <c r="J1058" s="3847" t="s">
        <v>219</v>
      </c>
      <c r="K1058" s="451" t="s">
        <v>124</v>
      </c>
      <c r="L1058" s="450">
        <v>0</v>
      </c>
      <c r="M1058" s="449" t="s">
        <v>218</v>
      </c>
      <c r="N1058" s="448" t="s">
        <v>50</v>
      </c>
      <c r="O1058" s="447"/>
    </row>
    <row r="1059" spans="1:28" ht="18" customHeight="1" x14ac:dyDescent="0.2">
      <c r="A1059" s="3806"/>
      <c r="B1059" s="3743"/>
      <c r="C1059" s="438"/>
      <c r="D1059" s="3900"/>
      <c r="E1059" s="3824"/>
      <c r="F1059" s="3767"/>
      <c r="G1059" s="3784"/>
      <c r="H1059" s="3787"/>
      <c r="I1059" s="3795"/>
      <c r="J1059" s="3848"/>
      <c r="K1059" s="446" t="s">
        <v>217</v>
      </c>
      <c r="L1059" s="444">
        <v>0</v>
      </c>
      <c r="M1059" s="431"/>
      <c r="N1059" s="430"/>
      <c r="O1059" s="429"/>
    </row>
    <row r="1060" spans="1:28" ht="18" customHeight="1" x14ac:dyDescent="0.2">
      <c r="A1060" s="3806"/>
      <c r="B1060" s="3743"/>
      <c r="C1060" s="438"/>
      <c r="D1060" s="3900"/>
      <c r="E1060" s="3824"/>
      <c r="F1060" s="3767"/>
      <c r="G1060" s="3784"/>
      <c r="H1060" s="3787"/>
      <c r="I1060" s="3795"/>
      <c r="J1060" s="3848"/>
      <c r="K1060" s="445" t="s">
        <v>141</v>
      </c>
      <c r="L1060" s="441">
        <v>50</v>
      </c>
      <c r="M1060" s="431"/>
      <c r="N1060" s="430"/>
      <c r="O1060" s="429"/>
      <c r="AA1060" s="443"/>
      <c r="AB1060" s="443"/>
    </row>
    <row r="1061" spans="1:28" ht="18" customHeight="1" x14ac:dyDescent="0.2">
      <c r="A1061" s="3806"/>
      <c r="B1061" s="3743"/>
      <c r="C1061" s="438"/>
      <c r="D1061" s="3900"/>
      <c r="E1061" s="3824"/>
      <c r="F1061" s="3767"/>
      <c r="G1061" s="3784"/>
      <c r="H1061" s="3787"/>
      <c r="I1061" s="3795"/>
      <c r="J1061" s="3848"/>
      <c r="K1061" s="442" t="s">
        <v>216</v>
      </c>
      <c r="L1061" s="441">
        <v>0</v>
      </c>
      <c r="M1061" s="431"/>
      <c r="N1061" s="430"/>
      <c r="O1061" s="429"/>
      <c r="AA1061" s="443"/>
      <c r="AB1061" s="443"/>
    </row>
    <row r="1062" spans="1:28" ht="18" customHeight="1" x14ac:dyDescent="0.2">
      <c r="A1062" s="3806"/>
      <c r="B1062" s="3743"/>
      <c r="C1062" s="438"/>
      <c r="D1062" s="3900"/>
      <c r="E1062" s="3824"/>
      <c r="F1062" s="3767"/>
      <c r="G1062" s="3784"/>
      <c r="H1062" s="3787"/>
      <c r="I1062" s="3795"/>
      <c r="J1062" s="3848"/>
      <c r="K1062" s="442" t="s">
        <v>161</v>
      </c>
      <c r="L1062" s="444">
        <v>144</v>
      </c>
      <c r="M1062" s="431"/>
      <c r="N1062" s="430"/>
      <c r="O1062" s="429"/>
      <c r="AA1062" s="443"/>
      <c r="AB1062" s="443"/>
    </row>
    <row r="1063" spans="1:28" ht="18" customHeight="1" x14ac:dyDescent="0.2">
      <c r="A1063" s="3806"/>
      <c r="B1063" s="3743"/>
      <c r="C1063" s="438"/>
      <c r="D1063" s="3900"/>
      <c r="E1063" s="3824"/>
      <c r="F1063" s="3767"/>
      <c r="G1063" s="3784"/>
      <c r="H1063" s="3787"/>
      <c r="I1063" s="3795"/>
      <c r="J1063" s="3848"/>
      <c r="K1063" s="442" t="s">
        <v>215</v>
      </c>
      <c r="L1063" s="441">
        <v>0</v>
      </c>
      <c r="M1063" s="431"/>
      <c r="N1063" s="430"/>
      <c r="O1063" s="429"/>
    </row>
    <row r="1064" spans="1:28" ht="18" customHeight="1" x14ac:dyDescent="0.2">
      <c r="A1064" s="3806"/>
      <c r="B1064" s="3743"/>
      <c r="C1064" s="438"/>
      <c r="D1064" s="3900"/>
      <c r="E1064" s="3824"/>
      <c r="F1064" s="3767"/>
      <c r="G1064" s="3784"/>
      <c r="H1064" s="3787"/>
      <c r="I1064" s="3795"/>
      <c r="J1064" s="3848"/>
      <c r="K1064" s="442" t="s">
        <v>140</v>
      </c>
      <c r="L1064" s="441">
        <v>0</v>
      </c>
      <c r="M1064" s="431"/>
      <c r="N1064" s="430"/>
      <c r="O1064" s="429"/>
    </row>
    <row r="1065" spans="1:28" ht="18" customHeight="1" thickBot="1" x14ac:dyDescent="0.25">
      <c r="A1065" s="3806"/>
      <c r="B1065" s="3743"/>
      <c r="C1065" s="438"/>
      <c r="D1065" s="3900"/>
      <c r="E1065" s="3824"/>
      <c r="F1065" s="3767"/>
      <c r="G1065" s="3784"/>
      <c r="H1065" s="3787"/>
      <c r="I1065" s="3795"/>
      <c r="J1065" s="3848"/>
      <c r="K1065" s="433" t="s">
        <v>214</v>
      </c>
      <c r="L1065" s="432">
        <v>0</v>
      </c>
      <c r="M1065" s="431"/>
      <c r="N1065" s="430"/>
      <c r="O1065" s="429"/>
    </row>
    <row r="1066" spans="1:28" ht="18" customHeight="1" thickBot="1" x14ac:dyDescent="0.25">
      <c r="A1066" s="3807"/>
      <c r="B1066" s="3744"/>
      <c r="C1066" s="426"/>
      <c r="D1066" s="3901"/>
      <c r="E1066" s="3825"/>
      <c r="F1066" s="3768"/>
      <c r="G1066" s="3785"/>
      <c r="H1066" s="3826"/>
      <c r="I1066" s="3796"/>
      <c r="J1066" s="3879"/>
      <c r="K1066" s="423" t="s">
        <v>33</v>
      </c>
      <c r="L1066" s="422">
        <f>SUM(L1058:L1065)</f>
        <v>194</v>
      </c>
      <c r="M1066" s="421"/>
      <c r="N1066" s="420"/>
      <c r="O1066" s="419"/>
    </row>
    <row r="1067" spans="1:28" ht="17.25" customHeight="1" thickBot="1" x14ac:dyDescent="0.25">
      <c r="A1067" s="418" t="s">
        <v>78</v>
      </c>
      <c r="B1067" s="417" t="s">
        <v>39</v>
      </c>
      <c r="C1067" s="3902" t="s">
        <v>38</v>
      </c>
      <c r="D1067" s="3889"/>
      <c r="E1067" s="3889"/>
      <c r="F1067" s="3889"/>
      <c r="G1067" s="3889"/>
      <c r="H1067" s="3889"/>
      <c r="I1067" s="3889"/>
      <c r="J1067" s="415"/>
      <c r="K1067" s="414" t="s">
        <v>33</v>
      </c>
      <c r="L1067" s="413">
        <f>L1057*1</f>
        <v>194</v>
      </c>
      <c r="M1067" s="412"/>
      <c r="N1067" s="412"/>
      <c r="O1067" s="411"/>
    </row>
    <row r="1068" spans="1:28" ht="20.45" customHeight="1" thickBot="1" x14ac:dyDescent="0.25">
      <c r="A1068" s="410" t="s">
        <v>78</v>
      </c>
      <c r="B1068" s="410"/>
      <c r="C1068" s="3924" t="s">
        <v>36</v>
      </c>
      <c r="D1068" s="3925"/>
      <c r="E1068" s="3925"/>
      <c r="F1068" s="3925"/>
      <c r="G1068" s="3925"/>
      <c r="H1068" s="3925"/>
      <c r="I1068" s="3925"/>
      <c r="J1068" s="408"/>
      <c r="K1068" s="407" t="s">
        <v>33</v>
      </c>
      <c r="L1068" s="406">
        <f>L1046+L1067</f>
        <v>578</v>
      </c>
      <c r="M1068" s="405"/>
      <c r="N1068" s="405"/>
      <c r="O1068" s="404"/>
    </row>
    <row r="1069" spans="1:28" ht="18" hidden="1" customHeight="1" thickBot="1" x14ac:dyDescent="0.25">
      <c r="A1069" s="403"/>
      <c r="B1069" s="403"/>
      <c r="C1069" s="3926" t="s">
        <v>35</v>
      </c>
      <c r="D1069" s="3926"/>
      <c r="E1069" s="3926"/>
      <c r="F1069" s="3926"/>
      <c r="G1069" s="3926"/>
      <c r="H1069" s="3926"/>
      <c r="I1069" s="3927"/>
      <c r="J1069" s="402"/>
      <c r="K1069" s="401" t="s">
        <v>33</v>
      </c>
      <c r="L1069" s="400" t="e">
        <f>L1070-#REF!</f>
        <v>#REF!</v>
      </c>
      <c r="M1069" s="399"/>
      <c r="N1069" s="399"/>
      <c r="O1069" s="398"/>
    </row>
    <row r="1070" spans="1:28" ht="15.75" customHeight="1" thickBot="1" x14ac:dyDescent="0.25">
      <c r="A1070" s="3928" t="s">
        <v>213</v>
      </c>
      <c r="B1070" s="3929"/>
      <c r="C1070" s="3929"/>
      <c r="D1070" s="3929"/>
      <c r="E1070" s="3929"/>
      <c r="F1070" s="3929"/>
      <c r="G1070" s="3929"/>
      <c r="H1070" s="3929"/>
      <c r="I1070" s="3929"/>
      <c r="J1070" s="3930"/>
      <c r="K1070" s="397" t="s">
        <v>33</v>
      </c>
      <c r="L1070" s="396">
        <f>L100+L217+L368+L481+L605+L784+L817+L928+L1015+L1068</f>
        <v>37298.199999999997</v>
      </c>
      <c r="M1070" s="395"/>
      <c r="N1070" s="395"/>
      <c r="O1070" s="394"/>
    </row>
    <row r="1071" spans="1:28" ht="149.25" customHeight="1" x14ac:dyDescent="0.2">
      <c r="A1071" s="32" t="s">
        <v>32</v>
      </c>
      <c r="B1071" s="32"/>
      <c r="C1071" s="32"/>
      <c r="D1071" s="32"/>
      <c r="E1071" s="32"/>
      <c r="F1071" s="32"/>
      <c r="G1071" s="32"/>
      <c r="H1071" s="33"/>
      <c r="I1071" s="32"/>
      <c r="J1071" s="32"/>
      <c r="K1071" s="32"/>
      <c r="L1071" s="32"/>
      <c r="M1071" s="32"/>
      <c r="N1071" s="31"/>
      <c r="O1071" s="30"/>
    </row>
    <row r="1072" spans="1:28" ht="21.75" customHeight="1" x14ac:dyDescent="0.2">
      <c r="A1072" s="3992" t="s">
        <v>31</v>
      </c>
      <c r="B1072" s="3992"/>
      <c r="C1072" s="3992"/>
      <c r="D1072" s="3992"/>
      <c r="E1072" s="3992"/>
      <c r="F1072" s="3992"/>
      <c r="G1072" s="3992"/>
      <c r="H1072" s="3992"/>
      <c r="I1072" s="3992"/>
      <c r="J1072" s="3992"/>
      <c r="K1072" s="3992"/>
      <c r="L1072" s="3992"/>
      <c r="M1072" s="377"/>
    </row>
    <row r="1073" spans="1:27" ht="24.75" customHeight="1" thickBot="1" x14ac:dyDescent="0.25">
      <c r="A1073" s="393"/>
      <c r="B1073" s="391"/>
      <c r="C1073" s="391"/>
      <c r="D1073" s="391"/>
      <c r="E1073" s="391"/>
      <c r="F1073" s="391"/>
      <c r="G1073" s="392"/>
      <c r="H1073" s="391"/>
      <c r="I1073" s="391"/>
      <c r="J1073" s="391"/>
      <c r="K1073" s="390"/>
      <c r="L1073" s="389" t="s">
        <v>30</v>
      </c>
    </row>
    <row r="1074" spans="1:27" ht="33.75" customHeight="1" thickBot="1" x14ac:dyDescent="0.25">
      <c r="A1074" s="388"/>
      <c r="B1074" s="387"/>
      <c r="C1074" s="3993" t="s">
        <v>29</v>
      </c>
      <c r="D1074" s="3993"/>
      <c r="E1074" s="3993"/>
      <c r="F1074" s="3993"/>
      <c r="G1074" s="3993"/>
      <c r="H1074" s="3993"/>
      <c r="I1074" s="3993"/>
      <c r="J1074" s="3993"/>
      <c r="K1074" s="3993"/>
      <c r="L1074" s="386" t="s">
        <v>28</v>
      </c>
      <c r="M1074" s="377"/>
      <c r="Y1074" s="385"/>
    </row>
    <row r="1075" spans="1:27" x14ac:dyDescent="0.2">
      <c r="A1075" s="3936" t="s">
        <v>27</v>
      </c>
      <c r="B1075" s="3937"/>
      <c r="C1075" s="3937"/>
      <c r="D1075" s="3937"/>
      <c r="E1075" s="3937"/>
      <c r="F1075" s="3937"/>
      <c r="G1075" s="3937"/>
      <c r="H1075" s="3937"/>
      <c r="I1075" s="3937"/>
      <c r="J1075" s="3937"/>
      <c r="K1075" s="3938"/>
      <c r="L1075" s="384">
        <f>L1076+L1080+L1087+L1089+L1090+L1091</f>
        <v>37053.199999999997</v>
      </c>
      <c r="M1075" s="366"/>
      <c r="N1075" s="373"/>
      <c r="O1075" s="383"/>
    </row>
    <row r="1076" spans="1:27" ht="15" customHeight="1" x14ac:dyDescent="0.2">
      <c r="A1076" s="3931" t="s">
        <v>26</v>
      </c>
      <c r="B1076" s="3932"/>
      <c r="C1076" s="3932"/>
      <c r="D1076" s="3932"/>
      <c r="E1076" s="3932"/>
      <c r="F1076" s="3932"/>
      <c r="G1076" s="3932"/>
      <c r="H1076" s="3932"/>
      <c r="I1076" s="3932"/>
      <c r="J1076" s="3932"/>
      <c r="K1076" s="3933"/>
      <c r="L1076" s="371">
        <f>L1077+L1078+L1079</f>
        <v>2412</v>
      </c>
      <c r="N1076" s="373"/>
    </row>
    <row r="1077" spans="1:27" ht="15" customHeight="1" x14ac:dyDescent="0.2">
      <c r="A1077" s="3607" t="s">
        <v>25</v>
      </c>
      <c r="B1077" s="3608"/>
      <c r="C1077" s="3608"/>
      <c r="D1077" s="3608"/>
      <c r="E1077" s="3608"/>
      <c r="F1077" s="3608"/>
      <c r="G1077" s="3608"/>
      <c r="H1077" s="3608"/>
      <c r="I1077" s="3608"/>
      <c r="J1077" s="3608"/>
      <c r="K1077" s="3609"/>
      <c r="L1077" s="382">
        <f>L14+L66+L105+L172+L223+L242+L346+L373+L486+L552+L590+L610+L637+L661+L789+L803+L822+L933+L1020+L1049</f>
        <v>2412</v>
      </c>
      <c r="AA1077" s="375"/>
    </row>
    <row r="1078" spans="1:27" ht="15" customHeight="1" x14ac:dyDescent="0.2">
      <c r="A1078" s="3931" t="s">
        <v>24</v>
      </c>
      <c r="B1078" s="3932"/>
      <c r="C1078" s="3932"/>
      <c r="D1078" s="3932"/>
      <c r="E1078" s="3934"/>
      <c r="F1078" s="3934"/>
      <c r="G1078" s="3934"/>
      <c r="H1078" s="3934"/>
      <c r="I1078" s="3934"/>
      <c r="J1078" s="3934"/>
      <c r="K1078" s="3935"/>
      <c r="L1078" s="379"/>
      <c r="AA1078" s="381"/>
    </row>
    <row r="1079" spans="1:27" ht="28.5" customHeight="1" x14ac:dyDescent="0.2">
      <c r="A1079" s="3931" t="s">
        <v>23</v>
      </c>
      <c r="B1079" s="3932"/>
      <c r="C1079" s="3932"/>
      <c r="D1079" s="3932"/>
      <c r="E1079" s="3932"/>
      <c r="F1079" s="3932"/>
      <c r="G1079" s="3932"/>
      <c r="H1079" s="3932"/>
      <c r="I1079" s="3932"/>
      <c r="J1079" s="3932"/>
      <c r="K1079" s="3933"/>
      <c r="L1079" s="371">
        <f>L1021+L934+L823+L804+L790+L662+L638+L611+L591+L553+L487+L374+L347+L243+L224+L173+L106+L67+L15</f>
        <v>0</v>
      </c>
      <c r="M1079" s="380"/>
    </row>
    <row r="1080" spans="1:27" ht="37.5" customHeight="1" x14ac:dyDescent="0.2">
      <c r="A1080" s="3607" t="s">
        <v>22</v>
      </c>
      <c r="B1080" s="3608"/>
      <c r="C1080" s="3608"/>
      <c r="D1080" s="3608"/>
      <c r="E1080" s="3608"/>
      <c r="F1080" s="3608"/>
      <c r="G1080" s="3608"/>
      <c r="H1080" s="3608"/>
      <c r="I1080" s="3608"/>
      <c r="J1080" s="3608"/>
      <c r="K1080" s="3609"/>
      <c r="L1080" s="371">
        <f>L1081+L1082+L1083+L1084+L1085+L1086</f>
        <v>4622</v>
      </c>
      <c r="O1080" s="373"/>
    </row>
    <row r="1081" spans="1:27" ht="15" customHeight="1" x14ac:dyDescent="0.2">
      <c r="A1081" s="3931" t="s">
        <v>21</v>
      </c>
      <c r="B1081" s="3932"/>
      <c r="C1081" s="3932"/>
      <c r="D1081" s="3932"/>
      <c r="E1081" s="3934"/>
      <c r="F1081" s="3934"/>
      <c r="G1081" s="3934"/>
      <c r="H1081" s="3934"/>
      <c r="I1081" s="3934"/>
      <c r="J1081" s="3934"/>
      <c r="K1081" s="3935"/>
      <c r="L1081" s="371">
        <f>L1055+L1026+L939+L827+L808+L794+L642+L616+L595+L557+L491+L351+L247+L228+L110+L71+L19</f>
        <v>0</v>
      </c>
    </row>
    <row r="1082" spans="1:27" ht="15" customHeight="1" x14ac:dyDescent="0.2">
      <c r="A1082" s="3931" t="s">
        <v>20</v>
      </c>
      <c r="B1082" s="3932"/>
      <c r="C1082" s="3932"/>
      <c r="D1082" s="3932"/>
      <c r="E1082" s="3934"/>
      <c r="F1082" s="3934"/>
      <c r="G1082" s="3934"/>
      <c r="H1082" s="3934"/>
      <c r="I1082" s="3934"/>
      <c r="J1082" s="3934"/>
      <c r="K1082" s="3935"/>
      <c r="L1082" s="379"/>
    </row>
    <row r="1083" spans="1:27" ht="15" customHeight="1" x14ac:dyDescent="0.2">
      <c r="A1083" s="3931" t="s">
        <v>19</v>
      </c>
      <c r="B1083" s="3932"/>
      <c r="C1083" s="3932"/>
      <c r="D1083" s="3932"/>
      <c r="E1083" s="3934"/>
      <c r="F1083" s="3934"/>
      <c r="G1083" s="3934"/>
      <c r="H1083" s="3934"/>
      <c r="I1083" s="3934"/>
      <c r="J1083" s="3934"/>
      <c r="K1083" s="3935"/>
      <c r="L1083" s="379"/>
    </row>
    <row r="1084" spans="1:27" ht="15" customHeight="1" x14ac:dyDescent="0.2">
      <c r="A1084" s="3931" t="s">
        <v>212</v>
      </c>
      <c r="B1084" s="3932"/>
      <c r="C1084" s="3932"/>
      <c r="D1084" s="3932"/>
      <c r="E1084" s="3932"/>
      <c r="F1084" s="3932"/>
      <c r="G1084" s="3932"/>
      <c r="H1084" s="3932"/>
      <c r="I1084" s="3932"/>
      <c r="J1084" s="3932"/>
      <c r="K1084" s="3933"/>
      <c r="L1084" s="379"/>
      <c r="Y1084" s="375"/>
      <c r="Z1084" s="375"/>
    </row>
    <row r="1085" spans="1:27" ht="18.75" customHeight="1" x14ac:dyDescent="0.2">
      <c r="A1085" s="3931" t="s">
        <v>17</v>
      </c>
      <c r="B1085" s="3932"/>
      <c r="C1085" s="3932"/>
      <c r="D1085" s="3932"/>
      <c r="E1085" s="3934"/>
      <c r="F1085" s="3934"/>
      <c r="G1085" s="3934"/>
      <c r="H1085" s="3934"/>
      <c r="I1085" s="3934"/>
      <c r="J1085" s="3934"/>
      <c r="K1085" s="3935"/>
      <c r="L1085" s="379"/>
      <c r="Y1085" s="375"/>
      <c r="Z1085" s="375"/>
    </row>
    <row r="1086" spans="1:27" ht="14.25" customHeight="1" x14ac:dyDescent="0.2">
      <c r="A1086" s="4001" t="s">
        <v>16</v>
      </c>
      <c r="B1086" s="4002"/>
      <c r="C1086" s="4002"/>
      <c r="D1086" s="4002"/>
      <c r="E1086" s="3934"/>
      <c r="F1086" s="3934"/>
      <c r="G1086" s="3934"/>
      <c r="H1086" s="3934"/>
      <c r="I1086" s="3934"/>
      <c r="J1086" s="3934"/>
      <c r="K1086" s="3935"/>
      <c r="L1086" s="371">
        <f>L20+L177+L378+L828+L938+L1025+L666</f>
        <v>4622</v>
      </c>
      <c r="M1086" s="373"/>
      <c r="N1086" s="373"/>
      <c r="Y1086" s="375"/>
      <c r="Z1086" s="375"/>
    </row>
    <row r="1087" spans="1:27" ht="15" customHeight="1" x14ac:dyDescent="0.2">
      <c r="A1087" s="3931" t="s">
        <v>15</v>
      </c>
      <c r="B1087" s="3934"/>
      <c r="C1087" s="3934"/>
      <c r="D1087" s="3934"/>
      <c r="E1087" s="3934"/>
      <c r="F1087" s="3934"/>
      <c r="G1087" s="3934"/>
      <c r="H1087" s="3934"/>
      <c r="I1087" s="3934"/>
      <c r="J1087" s="3934"/>
      <c r="K1087" s="3935"/>
      <c r="L1087" s="379"/>
      <c r="M1087" s="373"/>
      <c r="N1087" s="373"/>
      <c r="Y1087" s="375"/>
      <c r="Z1087" s="375"/>
    </row>
    <row r="1088" spans="1:27" ht="15" x14ac:dyDescent="0.2">
      <c r="A1088" s="3931" t="s">
        <v>14</v>
      </c>
      <c r="B1088" s="3932"/>
      <c r="C1088" s="3932"/>
      <c r="D1088" s="3932"/>
      <c r="E1088" s="3932"/>
      <c r="F1088" s="3932"/>
      <c r="G1088" s="3932"/>
      <c r="H1088" s="3932"/>
      <c r="I1088" s="3932"/>
      <c r="J1088" s="3932"/>
      <c r="K1088" s="3933"/>
      <c r="L1088" s="379"/>
      <c r="M1088" s="373"/>
      <c r="N1088" s="373"/>
      <c r="Y1088" s="375"/>
      <c r="Z1088" s="375"/>
    </row>
    <row r="1089" spans="1:26" ht="15" customHeight="1" x14ac:dyDescent="0.2">
      <c r="A1089" s="3613" t="s">
        <v>13</v>
      </c>
      <c r="B1089" s="3614"/>
      <c r="C1089" s="3614"/>
      <c r="D1089" s="3614"/>
      <c r="E1089" s="3614"/>
      <c r="F1089" s="3614"/>
      <c r="G1089" s="3614"/>
      <c r="H1089" s="3614"/>
      <c r="I1089" s="3614"/>
      <c r="J1089" s="3614"/>
      <c r="K1089" s="3615"/>
      <c r="L1089" s="371">
        <f>L18+L70+L109+L176+L227+L246+L350+L377+L490+L556+L594+L614+L641+L665+L793+L807+L826+L937+L1024+L1053</f>
        <v>13798.199999999999</v>
      </c>
      <c r="M1089" s="378"/>
      <c r="O1089" s="376"/>
      <c r="Y1089" s="375"/>
      <c r="Z1089" s="375"/>
    </row>
    <row r="1090" spans="1:26" ht="15" customHeight="1" x14ac:dyDescent="0.2">
      <c r="A1090" s="4003" t="s">
        <v>12</v>
      </c>
      <c r="B1090" s="4004"/>
      <c r="C1090" s="4004"/>
      <c r="D1090" s="4004"/>
      <c r="E1090" s="4004"/>
      <c r="F1090" s="4004"/>
      <c r="G1090" s="4004"/>
      <c r="H1090" s="4004"/>
      <c r="I1090" s="4004"/>
      <c r="J1090" s="4004"/>
      <c r="K1090" s="4005"/>
      <c r="L1090" s="371">
        <f>L1023+L936+L825+L806+L792+L664+L640+L613+L593+L555+L489+L376+L349+L245+L226+L175+L108+L69+L17</f>
        <v>6000</v>
      </c>
      <c r="M1090" s="377"/>
      <c r="O1090" s="376"/>
      <c r="Y1090" s="375"/>
    </row>
    <row r="1091" spans="1:26" ht="15" customHeight="1" x14ac:dyDescent="0.2">
      <c r="A1091" s="3931" t="s">
        <v>11</v>
      </c>
      <c r="B1091" s="3932"/>
      <c r="C1091" s="3932"/>
      <c r="D1091" s="3932"/>
      <c r="E1091" s="3934"/>
      <c r="F1091" s="3934"/>
      <c r="G1091" s="3934"/>
      <c r="H1091" s="3934"/>
      <c r="I1091" s="3934"/>
      <c r="J1091" s="3934"/>
      <c r="K1091" s="3935"/>
      <c r="L1091" s="371">
        <f>L1092+L1093</f>
        <v>10221</v>
      </c>
      <c r="M1091" s="377"/>
      <c r="O1091" s="376"/>
      <c r="Y1091" s="375"/>
    </row>
    <row r="1092" spans="1:26" ht="20.25" customHeight="1" x14ac:dyDescent="0.2">
      <c r="A1092" s="3931" t="s">
        <v>211</v>
      </c>
      <c r="B1092" s="3932"/>
      <c r="C1092" s="3932"/>
      <c r="D1092" s="3932"/>
      <c r="E1092" s="3934"/>
      <c r="F1092" s="3934"/>
      <c r="G1092" s="3934"/>
      <c r="H1092" s="3934"/>
      <c r="I1092" s="3934"/>
      <c r="J1092" s="3934"/>
      <c r="K1092" s="3935"/>
      <c r="L1092" s="371">
        <f>L16+L68+L107+L174+L225+L244+L348+L375+L488+L554+L592+L612+L639+L663+L791+L805+L824+L935+L1022+L1051</f>
        <v>10221</v>
      </c>
      <c r="M1092" s="373"/>
    </row>
    <row r="1093" spans="1:26" ht="16.5" customHeight="1" thickBot="1" x14ac:dyDescent="0.25">
      <c r="A1093" s="3931" t="s">
        <v>9</v>
      </c>
      <c r="B1093" s="3932"/>
      <c r="C1093" s="3932"/>
      <c r="D1093" s="3932"/>
      <c r="E1093" s="3932"/>
      <c r="F1093" s="3932"/>
      <c r="G1093" s="3932"/>
      <c r="H1093" s="3932"/>
      <c r="I1093" s="3932"/>
      <c r="J1093" s="3932"/>
      <c r="K1093" s="3933"/>
      <c r="L1093" s="374"/>
      <c r="M1093" s="373"/>
    </row>
    <row r="1094" spans="1:26" ht="15" customHeight="1" thickBot="1" x14ac:dyDescent="0.25">
      <c r="A1094" s="3998" t="s">
        <v>8</v>
      </c>
      <c r="B1094" s="3999"/>
      <c r="C1094" s="3999"/>
      <c r="D1094" s="3999"/>
      <c r="E1094" s="3999"/>
      <c r="F1094" s="3999"/>
      <c r="G1094" s="3999"/>
      <c r="H1094" s="3999"/>
      <c r="I1094" s="3999"/>
      <c r="J1094" s="3999"/>
      <c r="K1094" s="4000"/>
      <c r="L1094" s="372">
        <f>L1095+L1096</f>
        <v>245</v>
      </c>
    </row>
    <row r="1095" spans="1:26" ht="15" customHeight="1" x14ac:dyDescent="0.2">
      <c r="A1095" s="3994" t="s">
        <v>210</v>
      </c>
      <c r="B1095" s="3995"/>
      <c r="C1095" s="3995"/>
      <c r="D1095" s="3995"/>
      <c r="E1095" s="3996"/>
      <c r="F1095" s="3996"/>
      <c r="G1095" s="3996"/>
      <c r="H1095" s="3996"/>
      <c r="I1095" s="3996"/>
      <c r="J1095" s="3996"/>
      <c r="K1095" s="3997"/>
      <c r="L1095" s="365">
        <f>L248</f>
        <v>245</v>
      </c>
    </row>
    <row r="1096" spans="1:26" ht="15.75" customHeight="1" x14ac:dyDescent="0.2">
      <c r="A1096" s="3500" t="s">
        <v>6</v>
      </c>
      <c r="B1096" s="3501"/>
      <c r="C1096" s="3501"/>
      <c r="D1096" s="3501"/>
      <c r="E1096" s="3501"/>
      <c r="F1096" s="3501"/>
      <c r="G1096" s="3501"/>
      <c r="H1096" s="3501"/>
      <c r="I1096" s="3501"/>
      <c r="J1096" s="3501"/>
      <c r="K1096" s="3502"/>
      <c r="L1096" s="371">
        <v>0</v>
      </c>
      <c r="M1096" s="368"/>
    </row>
    <row r="1097" spans="1:26" ht="15" x14ac:dyDescent="0.2">
      <c r="A1097" s="3731" t="s">
        <v>5</v>
      </c>
      <c r="B1097" s="3732"/>
      <c r="C1097" s="3732"/>
      <c r="D1097" s="3732"/>
      <c r="E1097" s="3732"/>
      <c r="F1097" s="3732"/>
      <c r="G1097" s="3732"/>
      <c r="H1097" s="3732"/>
      <c r="I1097" s="3732"/>
      <c r="J1097" s="3732"/>
      <c r="K1097" s="3733"/>
      <c r="L1097" s="371"/>
      <c r="M1097" s="368"/>
    </row>
    <row r="1098" spans="1:26" ht="15" x14ac:dyDescent="0.2">
      <c r="A1098" s="3734" t="s">
        <v>4</v>
      </c>
      <c r="B1098" s="3735"/>
      <c r="C1098" s="3735"/>
      <c r="D1098" s="3735"/>
      <c r="E1098" s="3735"/>
      <c r="F1098" s="3735"/>
      <c r="G1098" s="3735"/>
      <c r="H1098" s="3735"/>
      <c r="I1098" s="3735"/>
      <c r="J1098" s="3735"/>
      <c r="K1098" s="3736"/>
      <c r="L1098" s="370"/>
      <c r="M1098" s="368"/>
    </row>
    <row r="1099" spans="1:26" ht="15.75" thickBot="1" x14ac:dyDescent="0.25">
      <c r="A1099" s="3737" t="s">
        <v>3</v>
      </c>
      <c r="B1099" s="3738"/>
      <c r="C1099" s="3738"/>
      <c r="D1099" s="3738"/>
      <c r="E1099" s="3738"/>
      <c r="F1099" s="3738"/>
      <c r="G1099" s="3738"/>
      <c r="H1099" s="3738"/>
      <c r="I1099" s="3738"/>
      <c r="J1099" s="3738"/>
      <c r="K1099" s="3739"/>
      <c r="L1099" s="369"/>
      <c r="M1099" s="368"/>
    </row>
    <row r="1100" spans="1:26" ht="15" customHeight="1" thickBot="1" x14ac:dyDescent="0.25">
      <c r="A1100" s="3503" t="s">
        <v>2</v>
      </c>
      <c r="B1100" s="3504"/>
      <c r="C1100" s="3504"/>
      <c r="D1100" s="3504"/>
      <c r="E1100" s="3504"/>
      <c r="F1100" s="3504"/>
      <c r="G1100" s="3504"/>
      <c r="H1100" s="3504"/>
      <c r="I1100" s="3504"/>
      <c r="J1100" s="3504"/>
      <c r="K1100" s="3505"/>
      <c r="L1100" s="367">
        <f>L1075+L1094</f>
        <v>37298.199999999997</v>
      </c>
      <c r="M1100" s="366"/>
      <c r="O1100" s="366"/>
    </row>
    <row r="1101" spans="1:26" ht="15" customHeight="1" x14ac:dyDescent="0.2">
      <c r="A1101" s="3506" t="s">
        <v>1</v>
      </c>
      <c r="B1101" s="3507"/>
      <c r="C1101" s="3507"/>
      <c r="D1101" s="3507"/>
      <c r="E1101" s="3507"/>
      <c r="F1101" s="3507"/>
      <c r="G1101" s="3507"/>
      <c r="H1101" s="3507"/>
      <c r="I1101" s="3507"/>
      <c r="J1101" s="3507"/>
      <c r="K1101" s="3508"/>
      <c r="L1101" s="365">
        <f>L54+L141+L155+L281+L295+L302+L309+L364+L497+L511+L512+L518+L525+L532+L539+L546+L570+L577+L584+L655+L745+L752+L759+L766+L773+L780+L1011+L915+L1062</f>
        <v>5150.0999999999995</v>
      </c>
    </row>
    <row r="1102" spans="1:26" ht="15.75" customHeight="1" thickBot="1" x14ac:dyDescent="0.25">
      <c r="A1102" s="3509" t="s">
        <v>0</v>
      </c>
      <c r="B1102" s="3510"/>
      <c r="C1102" s="3510"/>
      <c r="D1102" s="3510"/>
      <c r="E1102" s="3510"/>
      <c r="F1102" s="3510"/>
      <c r="G1102" s="3510"/>
      <c r="H1102" s="3510"/>
      <c r="I1102" s="3510"/>
      <c r="J1102" s="3510"/>
      <c r="K1102" s="3511"/>
      <c r="L1102" s="364">
        <v>12249.2</v>
      </c>
    </row>
  </sheetData>
  <mergeCells count="1011">
    <mergeCell ref="I911:I918"/>
    <mergeCell ref="J887:J894"/>
    <mergeCell ref="I871:I878"/>
    <mergeCell ref="I879:I886"/>
    <mergeCell ref="F911:F918"/>
    <mergeCell ref="G911:G918"/>
    <mergeCell ref="H857:H863"/>
    <mergeCell ref="F844:F849"/>
    <mergeCell ref="H722:H727"/>
    <mergeCell ref="C784:I784"/>
    <mergeCell ref="H879:H886"/>
    <mergeCell ref="J903:J910"/>
    <mergeCell ref="I895:I902"/>
    <mergeCell ref="H903:H910"/>
    <mergeCell ref="I903:I910"/>
    <mergeCell ref="G822:G829"/>
    <mergeCell ref="M1:N2"/>
    <mergeCell ref="J755:J761"/>
    <mergeCell ref="J762:J768"/>
    <mergeCell ref="J769:J775"/>
    <mergeCell ref="G755:G761"/>
    <mergeCell ref="C816:I816"/>
    <mergeCell ref="F796:F802"/>
    <mergeCell ref="H776:H782"/>
    <mergeCell ref="H762:H768"/>
    <mergeCell ref="D755:D761"/>
    <mergeCell ref="G810:G815"/>
    <mergeCell ref="A644:A650"/>
    <mergeCell ref="A610:A617"/>
    <mergeCell ref="B610:B617"/>
    <mergeCell ref="C783:I783"/>
    <mergeCell ref="B559:B565"/>
    <mergeCell ref="B393:B398"/>
    <mergeCell ref="B728:B734"/>
    <mergeCell ref="B722:B727"/>
    <mergeCell ref="F769:F775"/>
    <mergeCell ref="F776:F782"/>
    <mergeCell ref="E741:E747"/>
    <mergeCell ref="G728:G734"/>
    <mergeCell ref="F675:F678"/>
    <mergeCell ref="B803:B809"/>
    <mergeCell ref="G762:G768"/>
    <mergeCell ref="G769:G775"/>
    <mergeCell ref="B675:B681"/>
    <mergeCell ref="B682:B688"/>
    <mergeCell ref="B710:B715"/>
    <mergeCell ref="E735:E740"/>
    <mergeCell ref="G735:G740"/>
    <mergeCell ref="H735:H740"/>
    <mergeCell ref="A305:A311"/>
    <mergeCell ref="A776:A782"/>
    <mergeCell ref="C741:C747"/>
    <mergeCell ref="B741:B747"/>
    <mergeCell ref="A741:A747"/>
    <mergeCell ref="C749:C754"/>
    <mergeCell ref="B748:B754"/>
    <mergeCell ref="A748:A754"/>
    <mergeCell ref="C755:C761"/>
    <mergeCell ref="B755:B761"/>
    <mergeCell ref="G942:G950"/>
    <mergeCell ref="B933:B941"/>
    <mergeCell ref="G933:G941"/>
    <mergeCell ref="C871:C878"/>
    <mergeCell ref="A911:A918"/>
    <mergeCell ref="B887:B894"/>
    <mergeCell ref="A871:A878"/>
    <mergeCell ref="A879:A886"/>
    <mergeCell ref="B879:B886"/>
    <mergeCell ref="E879:E886"/>
    <mergeCell ref="E776:E782"/>
    <mergeCell ref="D887:D894"/>
    <mergeCell ref="C864:C870"/>
    <mergeCell ref="B919:B926"/>
    <mergeCell ref="B911:B918"/>
    <mergeCell ref="D857:D863"/>
    <mergeCell ref="D789:F795"/>
    <mergeCell ref="C903:C910"/>
    <mergeCell ref="G776:G782"/>
    <mergeCell ref="G789:G795"/>
    <mergeCell ref="G796:G802"/>
    <mergeCell ref="C887:C894"/>
    <mergeCell ref="J651:J657"/>
    <mergeCell ref="H651:H657"/>
    <mergeCell ref="F651:F657"/>
    <mergeCell ref="J998:J1000"/>
    <mergeCell ref="J980:J982"/>
    <mergeCell ref="J989:J991"/>
    <mergeCell ref="I810:I815"/>
    <mergeCell ref="I838:I839"/>
    <mergeCell ref="I822:I829"/>
    <mergeCell ref="J822:J825"/>
    <mergeCell ref="E748:E754"/>
    <mergeCell ref="E762:E768"/>
    <mergeCell ref="B796:B802"/>
    <mergeCell ref="B810:B815"/>
    <mergeCell ref="E769:E775"/>
    <mergeCell ref="B789:B795"/>
    <mergeCell ref="E755:E761"/>
    <mergeCell ref="B857:B863"/>
    <mergeCell ref="B864:B870"/>
    <mergeCell ref="C857:C863"/>
    <mergeCell ref="F857:F863"/>
    <mergeCell ref="D864:D870"/>
    <mergeCell ref="E864:E870"/>
    <mergeCell ref="C776:C782"/>
    <mergeCell ref="B762:B768"/>
    <mergeCell ref="B651:B657"/>
    <mergeCell ref="C651:C657"/>
    <mergeCell ref="H810:H815"/>
    <mergeCell ref="H871:H878"/>
    <mergeCell ref="H803:H809"/>
    <mergeCell ref="H769:H775"/>
    <mergeCell ref="J789:J791"/>
    <mergeCell ref="J552:J555"/>
    <mergeCell ref="F380:F386"/>
    <mergeCell ref="H380:H386"/>
    <mergeCell ref="F399:F404"/>
    <mergeCell ref="F405:F411"/>
    <mergeCell ref="G559:G565"/>
    <mergeCell ref="F542:F548"/>
    <mergeCell ref="F559:F565"/>
    <mergeCell ref="I542:I548"/>
    <mergeCell ref="E542:E548"/>
    <mergeCell ref="D542:D548"/>
    <mergeCell ref="G552:G558"/>
    <mergeCell ref="J911:J918"/>
    <mergeCell ref="H844:H849"/>
    <mergeCell ref="J933:J935"/>
    <mergeCell ref="C927:I927"/>
    <mergeCell ref="J566:J568"/>
    <mergeCell ref="H542:H548"/>
    <mergeCell ref="G542:G548"/>
    <mergeCell ref="H559:H565"/>
    <mergeCell ref="J542:J548"/>
    <mergeCell ref="C549:I549"/>
    <mergeCell ref="D871:D878"/>
    <mergeCell ref="F864:F870"/>
    <mergeCell ref="J803:J806"/>
    <mergeCell ref="I830:I837"/>
    <mergeCell ref="H822:H829"/>
    <mergeCell ref="H933:H941"/>
    <mergeCell ref="H864:H870"/>
    <mergeCell ref="H887:H894"/>
    <mergeCell ref="I857:I863"/>
    <mergeCell ref="H202:H208"/>
    <mergeCell ref="H209:H215"/>
    <mergeCell ref="I202:I208"/>
    <mergeCell ref="F242:F249"/>
    <mergeCell ref="G473:G479"/>
    <mergeCell ref="H466:H472"/>
    <mergeCell ref="F387:F392"/>
    <mergeCell ref="G236:G241"/>
    <mergeCell ref="G250:G255"/>
    <mergeCell ref="I187:I193"/>
    <mergeCell ref="F521:F527"/>
    <mergeCell ref="F528:F534"/>
    <mergeCell ref="I353:I359"/>
    <mergeCell ref="G425:G431"/>
    <mergeCell ref="H373:H379"/>
    <mergeCell ref="G380:G386"/>
    <mergeCell ref="E566:E572"/>
    <mergeCell ref="H552:H558"/>
    <mergeCell ref="F566:F572"/>
    <mergeCell ref="I373:I379"/>
    <mergeCell ref="G399:G404"/>
    <mergeCell ref="I412:I417"/>
    <mergeCell ref="I418:I424"/>
    <mergeCell ref="I393:I398"/>
    <mergeCell ref="E514:E520"/>
    <mergeCell ref="J399:J400"/>
    <mergeCell ref="J445:J451"/>
    <mergeCell ref="F298:F304"/>
    <mergeCell ref="C305:C311"/>
    <mergeCell ref="J373:J375"/>
    <mergeCell ref="F346:F352"/>
    <mergeCell ref="E305:E311"/>
    <mergeCell ref="G432:G438"/>
    <mergeCell ref="G412:G417"/>
    <mergeCell ref="J50:J56"/>
    <mergeCell ref="H50:H57"/>
    <mergeCell ref="J346:J348"/>
    <mergeCell ref="C367:I367"/>
    <mergeCell ref="G387:G392"/>
    <mergeCell ref="G393:G398"/>
    <mergeCell ref="F393:F398"/>
    <mergeCell ref="F373:F379"/>
    <mergeCell ref="H393:H397"/>
    <mergeCell ref="C368:I368"/>
    <mergeCell ref="J473:J479"/>
    <mergeCell ref="F256:F262"/>
    <mergeCell ref="H514:H520"/>
    <mergeCell ref="G500:G506"/>
    <mergeCell ref="F353:F359"/>
    <mergeCell ref="I391:I392"/>
    <mergeCell ref="I399:I404"/>
    <mergeCell ref="E960:E965"/>
    <mergeCell ref="J735:J740"/>
    <mergeCell ref="G722:G727"/>
    <mergeCell ref="F703:F706"/>
    <mergeCell ref="H703:H709"/>
    <mergeCell ref="G703:G709"/>
    <mergeCell ref="H748:H754"/>
    <mergeCell ref="B270:B276"/>
    <mergeCell ref="D270:D276"/>
    <mergeCell ref="E270:E276"/>
    <mergeCell ref="E277:E283"/>
    <mergeCell ref="G277:G283"/>
    <mergeCell ref="B284:B290"/>
    <mergeCell ref="B291:B297"/>
    <mergeCell ref="G50:G57"/>
    <mergeCell ref="F58:F65"/>
    <mergeCell ref="D277:D283"/>
    <mergeCell ref="F277:F283"/>
    <mergeCell ref="I137:I143"/>
    <mergeCell ref="B277:B283"/>
    <mergeCell ref="B256:B262"/>
    <mergeCell ref="B263:B269"/>
    <mergeCell ref="F263:F269"/>
    <mergeCell ref="B180:B186"/>
    <mergeCell ref="E144:E150"/>
    <mergeCell ref="E151:E157"/>
    <mergeCell ref="I112:I117"/>
    <mergeCell ref="E112:E117"/>
    <mergeCell ref="G112:G117"/>
    <mergeCell ref="I172:I179"/>
    <mergeCell ref="H172:H179"/>
    <mergeCell ref="F130:F136"/>
    <mergeCell ref="A3:Q3"/>
    <mergeCell ref="A7:A9"/>
    <mergeCell ref="B7:B9"/>
    <mergeCell ref="C7:C9"/>
    <mergeCell ref="D7:D9"/>
    <mergeCell ref="F7:F9"/>
    <mergeCell ref="H7:H9"/>
    <mergeCell ref="G7:G9"/>
    <mergeCell ref="L7:L9"/>
    <mergeCell ref="J7:J9"/>
    <mergeCell ref="I933:I941"/>
    <mergeCell ref="F887:F894"/>
    <mergeCell ref="G887:G894"/>
    <mergeCell ref="J741:J747"/>
    <mergeCell ref="I651:I657"/>
    <mergeCell ref="F710:F712"/>
    <mergeCell ref="F741:F747"/>
    <mergeCell ref="J776:J782"/>
    <mergeCell ref="F755:F761"/>
    <mergeCell ref="I668:I674"/>
    <mergeCell ref="I675:I681"/>
    <mergeCell ref="I710:I715"/>
    <mergeCell ref="M647:M648"/>
    <mergeCell ref="M612:M613"/>
    <mergeCell ref="J919:J926"/>
    <mergeCell ref="G668:G674"/>
    <mergeCell ref="H755:H761"/>
    <mergeCell ref="I850:I856"/>
    <mergeCell ref="H644:H650"/>
    <mergeCell ref="I610:I617"/>
    <mergeCell ref="N612:N613"/>
    <mergeCell ref="O612:O613"/>
    <mergeCell ref="O8:O9"/>
    <mergeCell ref="I7:I9"/>
    <mergeCell ref="C92:C97"/>
    <mergeCell ref="B79:B84"/>
    <mergeCell ref="H500:H506"/>
    <mergeCell ref="M16:M17"/>
    <mergeCell ref="H22:H28"/>
    <mergeCell ref="G105:G111"/>
    <mergeCell ref="H42:H49"/>
    <mergeCell ref="M8:M9"/>
    <mergeCell ref="N8:N9"/>
    <mergeCell ref="M7:O7"/>
    <mergeCell ref="A4:O4"/>
    <mergeCell ref="A5:O5"/>
    <mergeCell ref="E7:E9"/>
    <mergeCell ref="N6:O6"/>
    <mergeCell ref="K7:K9"/>
    <mergeCell ref="B130:B136"/>
    <mergeCell ref="F42:F49"/>
    <mergeCell ref="H79:H84"/>
    <mergeCell ref="I79:I84"/>
    <mergeCell ref="G92:G98"/>
    <mergeCell ref="J85:J87"/>
    <mergeCell ref="J270:J276"/>
    <mergeCell ref="I277:I283"/>
    <mergeCell ref="H242:H249"/>
    <mergeCell ref="C99:I99"/>
    <mergeCell ref="F412:F417"/>
    <mergeCell ref="G418:G424"/>
    <mergeCell ref="H418:H424"/>
    <mergeCell ref="I405:I411"/>
    <mergeCell ref="H405:H411"/>
    <mergeCell ref="J35:J37"/>
    <mergeCell ref="I85:I91"/>
    <mergeCell ref="J29:J30"/>
    <mergeCell ref="H66:H72"/>
    <mergeCell ref="I66:I72"/>
    <mergeCell ref="G35:G41"/>
    <mergeCell ref="C100:I100"/>
    <mergeCell ref="F73:F78"/>
    <mergeCell ref="H73:H78"/>
    <mergeCell ref="I73:I78"/>
    <mergeCell ref="G66:G72"/>
    <mergeCell ref="G73:G78"/>
    <mergeCell ref="H92:H98"/>
    <mergeCell ref="E79:E84"/>
    <mergeCell ref="G79:G84"/>
    <mergeCell ref="F79:F84"/>
    <mergeCell ref="J22:J24"/>
    <mergeCell ref="G29:G34"/>
    <mergeCell ref="I22:I28"/>
    <mergeCell ref="F22:F28"/>
    <mergeCell ref="I42:I49"/>
    <mergeCell ref="B66:B72"/>
    <mergeCell ref="F66:F72"/>
    <mergeCell ref="H35:H41"/>
    <mergeCell ref="I35:I41"/>
    <mergeCell ref="B14:B21"/>
    <mergeCell ref="F14:F21"/>
    <mergeCell ref="E73:E78"/>
    <mergeCell ref="F35:F41"/>
    <mergeCell ref="H14:H21"/>
    <mergeCell ref="I14:I21"/>
    <mergeCell ref="E22:E28"/>
    <mergeCell ref="E29:E34"/>
    <mergeCell ref="G14:G21"/>
    <mergeCell ref="G22:G28"/>
    <mergeCell ref="F29:F34"/>
    <mergeCell ref="H29:H34"/>
    <mergeCell ref="I29:I34"/>
    <mergeCell ref="A942:A950"/>
    <mergeCell ref="B942:B950"/>
    <mergeCell ref="C942:C950"/>
    <mergeCell ref="C928:I928"/>
    <mergeCell ref="I864:I870"/>
    <mergeCell ref="G242:G249"/>
    <mergeCell ref="E256:E262"/>
    <mergeCell ref="F291:F297"/>
    <mergeCell ref="G284:G290"/>
    <mergeCell ref="E284:E290"/>
    <mergeCell ref="B418:B424"/>
    <mergeCell ref="B399:B404"/>
    <mergeCell ref="B405:B411"/>
    <mergeCell ref="B346:B352"/>
    <mergeCell ref="B250:B255"/>
    <mergeCell ref="B73:B78"/>
    <mergeCell ref="E35:E41"/>
    <mergeCell ref="E42:E49"/>
    <mergeCell ref="F50:F57"/>
    <mergeCell ref="E58:E65"/>
    <mergeCell ref="G42:G49"/>
    <mergeCell ref="I105:I111"/>
    <mergeCell ref="B137:B143"/>
    <mergeCell ref="B144:B150"/>
    <mergeCell ref="E180:E186"/>
    <mergeCell ref="G270:G276"/>
    <mergeCell ref="I209:I215"/>
    <mergeCell ref="E194:E201"/>
    <mergeCell ref="F187:F193"/>
    <mergeCell ref="F202:F208"/>
    <mergeCell ref="I230:I235"/>
    <mergeCell ref="F85:F91"/>
    <mergeCell ref="A933:A941"/>
    <mergeCell ref="E298:E304"/>
    <mergeCell ref="E651:E657"/>
    <mergeCell ref="G651:G657"/>
    <mergeCell ref="F644:F650"/>
    <mergeCell ref="G644:G650"/>
    <mergeCell ref="G830:G837"/>
    <mergeCell ref="G850:G856"/>
    <mergeCell ref="F838:F843"/>
    <mergeCell ref="G919:G926"/>
    <mergeCell ref="A887:A894"/>
    <mergeCell ref="B895:B902"/>
    <mergeCell ref="B871:B878"/>
    <mergeCell ref="E871:E878"/>
    <mergeCell ref="F871:F877"/>
    <mergeCell ref="G871:G878"/>
    <mergeCell ref="A895:A902"/>
    <mergeCell ref="G895:G902"/>
    <mergeCell ref="G879:G886"/>
    <mergeCell ref="B373:B379"/>
    <mergeCell ref="B380:B386"/>
    <mergeCell ref="B387:B392"/>
    <mergeCell ref="F735:F740"/>
    <mergeCell ref="G528:G534"/>
    <mergeCell ref="G535:G541"/>
    <mergeCell ref="F535:F541"/>
    <mergeCell ref="C817:I817"/>
    <mergeCell ref="G803:G809"/>
    <mergeCell ref="I887:I894"/>
    <mergeCell ref="G864:G870"/>
    <mergeCell ref="A857:A863"/>
    <mergeCell ref="A864:A870"/>
    <mergeCell ref="B319:B326"/>
    <mergeCell ref="H580:H586"/>
    <mergeCell ref="E580:E586"/>
    <mergeCell ref="G610:G617"/>
    <mergeCell ref="F597:F603"/>
    <mergeCell ref="G580:G586"/>
    <mergeCell ref="G439:G444"/>
    <mergeCell ref="F432:F438"/>
    <mergeCell ref="H425:H431"/>
    <mergeCell ref="B493:B499"/>
    <mergeCell ref="B552:B558"/>
    <mergeCell ref="B689:B695"/>
    <mergeCell ref="B566:B572"/>
    <mergeCell ref="B668:B674"/>
    <mergeCell ref="B521:B527"/>
    <mergeCell ref="B528:B534"/>
    <mergeCell ref="B514:B520"/>
    <mergeCell ref="H432:H438"/>
    <mergeCell ref="H387:H392"/>
    <mergeCell ref="H521:H527"/>
    <mergeCell ref="H399:H404"/>
    <mergeCell ref="B618:B625"/>
    <mergeCell ref="B637:B643"/>
    <mergeCell ref="C637:C643"/>
    <mergeCell ref="C618:C625"/>
    <mergeCell ref="A903:A910"/>
    <mergeCell ref="H668:H674"/>
    <mergeCell ref="G689:G695"/>
    <mergeCell ref="C762:C768"/>
    <mergeCell ref="G618:G625"/>
    <mergeCell ref="H789:H795"/>
    <mergeCell ref="D822:F829"/>
    <mergeCell ref="G675:G681"/>
    <mergeCell ref="F716:F718"/>
    <mergeCell ref="H895:H902"/>
    <mergeCell ref="E895:E902"/>
    <mergeCell ref="D803:F809"/>
    <mergeCell ref="D661:F667"/>
    <mergeCell ref="G741:G747"/>
    <mergeCell ref="G748:G754"/>
    <mergeCell ref="D741:D747"/>
    <mergeCell ref="D748:D754"/>
    <mergeCell ref="F810:F815"/>
    <mergeCell ref="H696:H702"/>
    <mergeCell ref="H830:H837"/>
    <mergeCell ref="A618:A625"/>
    <mergeCell ref="A637:A643"/>
    <mergeCell ref="A755:A761"/>
    <mergeCell ref="A651:A657"/>
    <mergeCell ref="A762:A768"/>
    <mergeCell ref="H796:H801"/>
    <mergeCell ref="B903:B910"/>
    <mergeCell ref="D903:D910"/>
    <mergeCell ref="G903:G910"/>
    <mergeCell ref="H710:H715"/>
    <mergeCell ref="F722:F724"/>
    <mergeCell ref="G716:G721"/>
    <mergeCell ref="J466:J472"/>
    <mergeCell ref="H590:H596"/>
    <mergeCell ref="B535:B541"/>
    <mergeCell ref="I473:I479"/>
    <mergeCell ref="H528:H534"/>
    <mergeCell ref="H535:H541"/>
    <mergeCell ref="E535:E541"/>
    <mergeCell ref="F762:F768"/>
    <mergeCell ref="B776:B782"/>
    <mergeCell ref="B822:B829"/>
    <mergeCell ref="D895:D902"/>
    <mergeCell ref="H838:H843"/>
    <mergeCell ref="F850:F856"/>
    <mergeCell ref="H850:H856"/>
    <mergeCell ref="E857:E863"/>
    <mergeCell ref="F618:F625"/>
    <mergeCell ref="D637:F643"/>
    <mergeCell ref="G637:G643"/>
    <mergeCell ref="C634:I634"/>
    <mergeCell ref="G661:G667"/>
    <mergeCell ref="F696:F702"/>
    <mergeCell ref="F689:F695"/>
    <mergeCell ref="F668:F674"/>
    <mergeCell ref="G682:G688"/>
    <mergeCell ref="I507:I513"/>
    <mergeCell ref="I528:I534"/>
    <mergeCell ref="I535:I541"/>
    <mergeCell ref="J573:J575"/>
    <mergeCell ref="I844:I849"/>
    <mergeCell ref="I842:I843"/>
    <mergeCell ref="J895:J902"/>
    <mergeCell ref="I803:I809"/>
    <mergeCell ref="I432:I438"/>
    <mergeCell ref="I452:I458"/>
    <mergeCell ref="I439:I444"/>
    <mergeCell ref="E445:E451"/>
    <mergeCell ref="G452:G458"/>
    <mergeCell ref="C481:I481"/>
    <mergeCell ref="F452:F458"/>
    <mergeCell ref="H452:H458"/>
    <mergeCell ref="E507:E513"/>
    <mergeCell ref="G507:G513"/>
    <mergeCell ref="F507:F513"/>
    <mergeCell ref="I466:I472"/>
    <mergeCell ref="G466:G472"/>
    <mergeCell ref="I493:I499"/>
    <mergeCell ref="E903:E910"/>
    <mergeCell ref="F895:F902"/>
    <mergeCell ref="E887:E894"/>
    <mergeCell ref="F903:F910"/>
    <mergeCell ref="I796:I802"/>
    <mergeCell ref="I789:I795"/>
    <mergeCell ref="F830:F837"/>
    <mergeCell ref="G844:G849"/>
    <mergeCell ref="G857:G863"/>
    <mergeCell ref="C895:C902"/>
    <mergeCell ref="A1102:K1102"/>
    <mergeCell ref="A1085:K1085"/>
    <mergeCell ref="A1086:K1086"/>
    <mergeCell ref="A1087:K1087"/>
    <mergeCell ref="A1089:K1089"/>
    <mergeCell ref="A1090:K1090"/>
    <mergeCell ref="A1091:K1091"/>
    <mergeCell ref="H130:H136"/>
    <mergeCell ref="G130:G136"/>
    <mergeCell ref="F112:F117"/>
    <mergeCell ref="H112:H117"/>
    <mergeCell ref="B124:B129"/>
    <mergeCell ref="E124:E129"/>
    <mergeCell ref="G124:G129"/>
    <mergeCell ref="F124:F129"/>
    <mergeCell ref="H118:H123"/>
    <mergeCell ref="A85:A91"/>
    <mergeCell ref="B85:B91"/>
    <mergeCell ref="C85:C91"/>
    <mergeCell ref="E85:E91"/>
    <mergeCell ref="D85:D91"/>
    <mergeCell ref="H85:H91"/>
    <mergeCell ref="G85:G91"/>
    <mergeCell ref="F514:F520"/>
    <mergeCell ref="F500:F506"/>
    <mergeCell ref="H473:H479"/>
    <mergeCell ref="D552:F558"/>
    <mergeCell ref="G514:G520"/>
    <mergeCell ref="G521:G527"/>
    <mergeCell ref="F486:F492"/>
    <mergeCell ref="G486:G492"/>
    <mergeCell ref="H493:H499"/>
    <mergeCell ref="B312:B318"/>
    <mergeCell ref="C312:C318"/>
    <mergeCell ref="J209:J215"/>
    <mergeCell ref="G263:G269"/>
    <mergeCell ref="A1088:K1088"/>
    <mergeCell ref="A1097:K1097"/>
    <mergeCell ref="A1096:K1096"/>
    <mergeCell ref="A1100:K1100"/>
    <mergeCell ref="A1095:K1095"/>
    <mergeCell ref="A1084:K1084"/>
    <mergeCell ref="A1092:K1092"/>
    <mergeCell ref="A1093:K1093"/>
    <mergeCell ref="A1094:K1094"/>
    <mergeCell ref="A1101:K1101"/>
    <mergeCell ref="A1098:K1098"/>
    <mergeCell ref="A1099:K1099"/>
    <mergeCell ref="A92:A97"/>
    <mergeCell ref="B92:B97"/>
    <mergeCell ref="H124:H129"/>
    <mergeCell ref="F493:F499"/>
    <mergeCell ref="I383:I386"/>
    <mergeCell ref="C604:I604"/>
    <mergeCell ref="C605:I605"/>
    <mergeCell ref="H566:H572"/>
    <mergeCell ref="H573:H579"/>
    <mergeCell ref="C587:I587"/>
    <mergeCell ref="G597:G603"/>
    <mergeCell ref="G493:G499"/>
    <mergeCell ref="I559:I565"/>
    <mergeCell ref="F580:F586"/>
    <mergeCell ref="D590:F596"/>
    <mergeCell ref="H618:H625"/>
    <mergeCell ref="I637:I643"/>
    <mergeCell ref="J637:J639"/>
    <mergeCell ref="H637:H643"/>
    <mergeCell ref="B696:B702"/>
    <mergeCell ref="B716:B721"/>
    <mergeCell ref="H661:H667"/>
    <mergeCell ref="H689:H695"/>
    <mergeCell ref="B425:B431"/>
    <mergeCell ref="E452:E458"/>
    <mergeCell ref="E459:E465"/>
    <mergeCell ref="E466:E472"/>
    <mergeCell ref="A975:A979"/>
    <mergeCell ref="I696:I702"/>
    <mergeCell ref="H682:H688"/>
    <mergeCell ref="I597:I603"/>
    <mergeCell ref="G970:G974"/>
    <mergeCell ref="I942:I950"/>
    <mergeCell ref="A466:A472"/>
    <mergeCell ref="A445:A451"/>
    <mergeCell ref="B445:B451"/>
    <mergeCell ref="B439:B444"/>
    <mergeCell ref="D445:D451"/>
    <mergeCell ref="C445:C451"/>
    <mergeCell ref="B459:B465"/>
    <mergeCell ref="C452:C458"/>
    <mergeCell ref="D452:D458"/>
    <mergeCell ref="C459:C465"/>
    <mergeCell ref="H610:H617"/>
    <mergeCell ref="D610:F617"/>
    <mergeCell ref="E573:E579"/>
    <mergeCell ref="H597:H603"/>
    <mergeCell ref="G590:G596"/>
    <mergeCell ref="E187:E193"/>
    <mergeCell ref="G202:G208"/>
    <mergeCell ref="G209:G215"/>
    <mergeCell ref="G194:G201"/>
    <mergeCell ref="H194:H201"/>
    <mergeCell ref="H137:H143"/>
    <mergeCell ref="E202:E208"/>
    <mergeCell ref="H180:H186"/>
    <mergeCell ref="I180:I186"/>
    <mergeCell ref="G172:G179"/>
    <mergeCell ref="G180:G186"/>
    <mergeCell ref="H187:H193"/>
    <mergeCell ref="I128:I129"/>
    <mergeCell ref="G137:G143"/>
    <mergeCell ref="G144:G150"/>
    <mergeCell ref="G151:G157"/>
    <mergeCell ref="J610:J613"/>
    <mergeCell ref="J202:J208"/>
    <mergeCell ref="F573:F579"/>
    <mergeCell ref="E521:E527"/>
    <mergeCell ref="E528:E534"/>
    <mergeCell ref="C480:I480"/>
    <mergeCell ref="I459:I465"/>
    <mergeCell ref="D459:D465"/>
    <mergeCell ref="I500:I506"/>
    <mergeCell ref="F459:F465"/>
    <mergeCell ref="F466:F472"/>
    <mergeCell ref="H486:H492"/>
    <mergeCell ref="F445:F451"/>
    <mergeCell ref="G445:G451"/>
    <mergeCell ref="H445:H450"/>
    <mergeCell ref="I445:I451"/>
    <mergeCell ref="J284:J290"/>
    <mergeCell ref="J291:J297"/>
    <mergeCell ref="H346:H352"/>
    <mergeCell ref="J298:J304"/>
    <mergeCell ref="J305:J311"/>
    <mergeCell ref="J319:J326"/>
    <mergeCell ref="H312:H318"/>
    <mergeCell ref="I312:I318"/>
    <mergeCell ref="I298:I304"/>
    <mergeCell ref="I256:I262"/>
    <mergeCell ref="I250:I255"/>
    <mergeCell ref="H250:H255"/>
    <mergeCell ref="I263:I269"/>
    <mergeCell ref="I270:I276"/>
    <mergeCell ref="H277:H283"/>
    <mergeCell ref="H284:H290"/>
    <mergeCell ref="J266:J269"/>
    <mergeCell ref="H263:H269"/>
    <mergeCell ref="I346:I352"/>
    <mergeCell ref="I735:I740"/>
    <mergeCell ref="I728:I734"/>
    <mergeCell ref="I618:I625"/>
    <mergeCell ref="I644:I650"/>
    <mergeCell ref="I661:I667"/>
    <mergeCell ref="I726:I727"/>
    <mergeCell ref="I703:I709"/>
    <mergeCell ref="I689:I695"/>
    <mergeCell ref="H291:H297"/>
    <mergeCell ref="H298:H304"/>
    <mergeCell ref="H270:H276"/>
    <mergeCell ref="F270:F276"/>
    <mergeCell ref="M489:M490"/>
    <mergeCell ref="D879:D886"/>
    <mergeCell ref="F879:F886"/>
    <mergeCell ref="H716:H721"/>
    <mergeCell ref="F682:F685"/>
    <mergeCell ref="C658:I658"/>
    <mergeCell ref="J327:J334"/>
    <mergeCell ref="I319:I326"/>
    <mergeCell ref="J335:J342"/>
    <mergeCell ref="H360:H366"/>
    <mergeCell ref="I360:I366"/>
    <mergeCell ref="C343:I343"/>
    <mergeCell ref="C319:C326"/>
    <mergeCell ref="H319:H326"/>
    <mergeCell ref="G335:G342"/>
    <mergeCell ref="H335:H342"/>
    <mergeCell ref="J360:J362"/>
    <mergeCell ref="J312:J318"/>
    <mergeCell ref="J353:J355"/>
    <mergeCell ref="H353:H359"/>
    <mergeCell ref="J748:J754"/>
    <mergeCell ref="J590:J592"/>
    <mergeCell ref="I521:I527"/>
    <mergeCell ref="C580:C586"/>
    <mergeCell ref="D580:D586"/>
    <mergeCell ref="D573:D579"/>
    <mergeCell ref="C610:C617"/>
    <mergeCell ref="B607:F607"/>
    <mergeCell ref="B542:B548"/>
    <mergeCell ref="F626:F633"/>
    <mergeCell ref="J528:J534"/>
    <mergeCell ref="J537:J541"/>
    <mergeCell ref="I514:I520"/>
    <mergeCell ref="I590:I596"/>
    <mergeCell ref="G566:G572"/>
    <mergeCell ref="G573:G579"/>
    <mergeCell ref="H970:H974"/>
    <mergeCell ref="C879:C886"/>
    <mergeCell ref="F970:F972"/>
    <mergeCell ref="F728:F731"/>
    <mergeCell ref="H728:H734"/>
    <mergeCell ref="I748:I754"/>
    <mergeCell ref="I755:I761"/>
    <mergeCell ref="I762:I768"/>
    <mergeCell ref="J514:J520"/>
    <mergeCell ref="J580:J582"/>
    <mergeCell ref="D776:D782"/>
    <mergeCell ref="D762:D768"/>
    <mergeCell ref="H741:H747"/>
    <mergeCell ref="F748:F754"/>
    <mergeCell ref="H675:H681"/>
    <mergeCell ref="I741:I747"/>
    <mergeCell ref="C1068:I1068"/>
    <mergeCell ref="C1069:I1069"/>
    <mergeCell ref="A1070:J1070"/>
    <mergeCell ref="A1079:K1079"/>
    <mergeCell ref="C1067:I1067"/>
    <mergeCell ref="I1049:I1057"/>
    <mergeCell ref="A1058:A1066"/>
    <mergeCell ref="B1058:B1066"/>
    <mergeCell ref="G1049:G1057"/>
    <mergeCell ref="H1049:H1057"/>
    <mergeCell ref="A1083:K1083"/>
    <mergeCell ref="A1075:K1075"/>
    <mergeCell ref="A1076:K1076"/>
    <mergeCell ref="A1077:K1077"/>
    <mergeCell ref="A1078:K1078"/>
    <mergeCell ref="A1080:K1080"/>
    <mergeCell ref="A1081:K1081"/>
    <mergeCell ref="A1072:L1072"/>
    <mergeCell ref="C1074:K1074"/>
    <mergeCell ref="A1082:K1082"/>
    <mergeCell ref="C980:C988"/>
    <mergeCell ref="F980:F988"/>
    <mergeCell ref="B1038:B1045"/>
    <mergeCell ref="H980:H988"/>
    <mergeCell ref="H989:H997"/>
    <mergeCell ref="H998:H1006"/>
    <mergeCell ref="F1020:F1026"/>
    <mergeCell ref="A1007:A1013"/>
    <mergeCell ref="H1020:H1028"/>
    <mergeCell ref="H1029:H1037"/>
    <mergeCell ref="I1020:I1028"/>
    <mergeCell ref="B1020:B1028"/>
    <mergeCell ref="C1007:C1013"/>
    <mergeCell ref="F1007:F1013"/>
    <mergeCell ref="E1007:E1013"/>
    <mergeCell ref="G1007:G1013"/>
    <mergeCell ref="H1007:H1013"/>
    <mergeCell ref="B1007:B1013"/>
    <mergeCell ref="H1038:H1045"/>
    <mergeCell ref="I1038:I1045"/>
    <mergeCell ref="G1038:G1045"/>
    <mergeCell ref="F1038:F1045"/>
    <mergeCell ref="E1038:E1045"/>
    <mergeCell ref="D1038:D1045"/>
    <mergeCell ref="C1038:C1045"/>
    <mergeCell ref="A1038:A1045"/>
    <mergeCell ref="B998:B1006"/>
    <mergeCell ref="C998:C1006"/>
    <mergeCell ref="F998:F1006"/>
    <mergeCell ref="J1020:J1022"/>
    <mergeCell ref="F1029:F1037"/>
    <mergeCell ref="G1020:G1028"/>
    <mergeCell ref="G1029:G1037"/>
    <mergeCell ref="C1014:I1014"/>
    <mergeCell ref="C1015:I1015"/>
    <mergeCell ref="B1016:O1016"/>
    <mergeCell ref="F989:F997"/>
    <mergeCell ref="E1058:E1066"/>
    <mergeCell ref="D1058:D1066"/>
    <mergeCell ref="I1058:I1066"/>
    <mergeCell ref="H1058:H1066"/>
    <mergeCell ref="C1046:I1046"/>
    <mergeCell ref="C1048:L1048"/>
    <mergeCell ref="C989:C997"/>
    <mergeCell ref="A1020:A1028"/>
    <mergeCell ref="I1029:I1037"/>
    <mergeCell ref="D1018:O1018"/>
    <mergeCell ref="C1019:L1019"/>
    <mergeCell ref="J1007:J1013"/>
    <mergeCell ref="G989:G997"/>
    <mergeCell ref="G998:G1006"/>
    <mergeCell ref="A989:A997"/>
    <mergeCell ref="B989:B997"/>
    <mergeCell ref="J1038:J1045"/>
    <mergeCell ref="D1047:O1047"/>
    <mergeCell ref="J1058:J1066"/>
    <mergeCell ref="F1058:F1066"/>
    <mergeCell ref="G1058:G1066"/>
    <mergeCell ref="J1049:J1051"/>
    <mergeCell ref="A1049:A1057"/>
    <mergeCell ref="B1049:B1057"/>
    <mergeCell ref="J137:J139"/>
    <mergeCell ref="I144:I150"/>
    <mergeCell ref="J144:J146"/>
    <mergeCell ref="B105:B111"/>
    <mergeCell ref="C104:L104"/>
    <mergeCell ref="E118:E123"/>
    <mergeCell ref="B970:B974"/>
    <mergeCell ref="J66:J68"/>
    <mergeCell ref="E137:E143"/>
    <mergeCell ref="B158:B164"/>
    <mergeCell ref="J151:J157"/>
    <mergeCell ref="F165:F171"/>
    <mergeCell ref="F158:F164"/>
    <mergeCell ref="B165:B171"/>
    <mergeCell ref="G158:G164"/>
    <mergeCell ref="G165:G171"/>
    <mergeCell ref="B209:B215"/>
    <mergeCell ref="C209:C215"/>
    <mergeCell ref="J194:J201"/>
    <mergeCell ref="J223:J225"/>
    <mergeCell ref="I242:I249"/>
    <mergeCell ref="B187:B193"/>
    <mergeCell ref="G230:G235"/>
    <mergeCell ref="B236:B241"/>
    <mergeCell ref="B194:B201"/>
    <mergeCell ref="B230:B235"/>
    <mergeCell ref="J105:J107"/>
    <mergeCell ref="H305:H311"/>
    <mergeCell ref="J242:J249"/>
    <mergeCell ref="J187:J193"/>
    <mergeCell ref="H223:H229"/>
    <mergeCell ref="H230:H235"/>
    <mergeCell ref="D92:D97"/>
    <mergeCell ref="F92:F98"/>
    <mergeCell ref="E92:E98"/>
    <mergeCell ref="A312:A318"/>
    <mergeCell ref="D209:D215"/>
    <mergeCell ref="B172:B179"/>
    <mergeCell ref="B118:B123"/>
    <mergeCell ref="B112:B117"/>
    <mergeCell ref="A194:A201"/>
    <mergeCell ref="B242:B249"/>
    <mergeCell ref="I92:I98"/>
    <mergeCell ref="F105:F111"/>
    <mergeCell ref="H105:H111"/>
    <mergeCell ref="H144:H150"/>
    <mergeCell ref="G118:G123"/>
    <mergeCell ref="F118:F123"/>
    <mergeCell ref="F137:F143"/>
    <mergeCell ref="F144:F150"/>
    <mergeCell ref="B151:B157"/>
    <mergeCell ref="I194:I201"/>
    <mergeCell ref="H158:H164"/>
    <mergeCell ref="H165:H171"/>
    <mergeCell ref="H151:H157"/>
    <mergeCell ref="F172:F179"/>
    <mergeCell ref="G256:G262"/>
    <mergeCell ref="F250:F255"/>
    <mergeCell ref="I223:I229"/>
    <mergeCell ref="G223:G229"/>
    <mergeCell ref="F194:F201"/>
    <mergeCell ref="G187:G193"/>
    <mergeCell ref="F180:F185"/>
    <mergeCell ref="I118:I123"/>
    <mergeCell ref="I327:I334"/>
    <mergeCell ref="I425:I431"/>
    <mergeCell ref="G360:G366"/>
    <mergeCell ref="A202:A208"/>
    <mergeCell ref="C202:C208"/>
    <mergeCell ref="D202:D208"/>
    <mergeCell ref="J661:J663"/>
    <mergeCell ref="A335:A342"/>
    <mergeCell ref="B335:B342"/>
    <mergeCell ref="C335:C342"/>
    <mergeCell ref="D335:D342"/>
    <mergeCell ref="E335:E342"/>
    <mergeCell ref="F335:F342"/>
    <mergeCell ref="E312:E318"/>
    <mergeCell ref="F312:F318"/>
    <mergeCell ref="E263:E269"/>
    <mergeCell ref="C216:I216"/>
    <mergeCell ref="H236:H241"/>
    <mergeCell ref="I236:I241"/>
    <mergeCell ref="I284:I290"/>
    <mergeCell ref="I291:I297"/>
    <mergeCell ref="H256:H262"/>
    <mergeCell ref="G298:G304"/>
    <mergeCell ref="E291:E297"/>
    <mergeCell ref="B305:B311"/>
    <mergeCell ref="F223:F229"/>
    <mergeCell ref="F230:F235"/>
    <mergeCell ref="A209:A215"/>
    <mergeCell ref="F305:F311"/>
    <mergeCell ref="F284:F290"/>
    <mergeCell ref="E209:E215"/>
    <mergeCell ref="J521:J527"/>
    <mergeCell ref="I305:I311"/>
    <mergeCell ref="I626:I633"/>
    <mergeCell ref="A919:A926"/>
    <mergeCell ref="A473:A479"/>
    <mergeCell ref="B473:B479"/>
    <mergeCell ref="C473:C479"/>
    <mergeCell ref="D473:D479"/>
    <mergeCell ref="E473:E479"/>
    <mergeCell ref="B590:B596"/>
    <mergeCell ref="B597:B603"/>
    <mergeCell ref="B703:B709"/>
    <mergeCell ref="G373:G379"/>
    <mergeCell ref="D194:D201"/>
    <mergeCell ref="C194:C201"/>
    <mergeCell ref="D187:D193"/>
    <mergeCell ref="F236:F241"/>
    <mergeCell ref="B217:I217"/>
    <mergeCell ref="B223:B229"/>
    <mergeCell ref="B202:B208"/>
    <mergeCell ref="C187:C193"/>
    <mergeCell ref="F209:F215"/>
    <mergeCell ref="G319:G326"/>
    <mergeCell ref="A319:A326"/>
    <mergeCell ref="F319:F326"/>
    <mergeCell ref="E319:E326"/>
    <mergeCell ref="E327:E334"/>
    <mergeCell ref="G327:G334"/>
    <mergeCell ref="I335:I342"/>
    <mergeCell ref="A452:A458"/>
    <mergeCell ref="A327:A334"/>
    <mergeCell ref="B327:B334"/>
    <mergeCell ref="C327:C334"/>
    <mergeCell ref="A998:A1006"/>
    <mergeCell ref="B975:B979"/>
    <mergeCell ref="F473:F479"/>
    <mergeCell ref="A951:A959"/>
    <mergeCell ref="A970:A974"/>
    <mergeCell ref="A960:A965"/>
    <mergeCell ref="B960:B965"/>
    <mergeCell ref="A626:A633"/>
    <mergeCell ref="B626:B633"/>
    <mergeCell ref="C626:C633"/>
    <mergeCell ref="G291:G297"/>
    <mergeCell ref="A459:A465"/>
    <mergeCell ref="F439:F444"/>
    <mergeCell ref="H439:H443"/>
    <mergeCell ref="C970:C974"/>
    <mergeCell ref="C975:C979"/>
    <mergeCell ref="F975:F979"/>
    <mergeCell ref="E626:E633"/>
    <mergeCell ref="G626:G633"/>
    <mergeCell ref="H626:H633"/>
    <mergeCell ref="G305:G311"/>
    <mergeCell ref="G312:G318"/>
    <mergeCell ref="E911:E918"/>
    <mergeCell ref="D911:D918"/>
    <mergeCell ref="C911:C918"/>
    <mergeCell ref="H919:H926"/>
    <mergeCell ref="H911:H918"/>
    <mergeCell ref="F327:F334"/>
    <mergeCell ref="H327:H334"/>
    <mergeCell ref="G980:G988"/>
    <mergeCell ref="A980:A988"/>
    <mergeCell ref="B980:B988"/>
    <mergeCell ref="G975:G979"/>
    <mergeCell ref="D933:F941"/>
    <mergeCell ref="H960:H969"/>
    <mergeCell ref="H951:H959"/>
    <mergeCell ref="E966:E969"/>
    <mergeCell ref="G459:G465"/>
    <mergeCell ref="H459:H464"/>
    <mergeCell ref="F960:F965"/>
    <mergeCell ref="G960:G969"/>
    <mergeCell ref="E500:E506"/>
    <mergeCell ref="I960:I965"/>
    <mergeCell ref="I970:I974"/>
    <mergeCell ref="F942:F950"/>
    <mergeCell ref="H942:H950"/>
    <mergeCell ref="C919:C926"/>
    <mergeCell ref="D919:D926"/>
    <mergeCell ref="I951:I959"/>
    <mergeCell ref="C960:C965"/>
    <mergeCell ref="I919:I926"/>
    <mergeCell ref="I975:I979"/>
    <mergeCell ref="H975:H979"/>
    <mergeCell ref="G710:G715"/>
    <mergeCell ref="F951:F959"/>
    <mergeCell ref="I682:I688"/>
    <mergeCell ref="I552:I558"/>
    <mergeCell ref="I486:I492"/>
    <mergeCell ref="F919:F926"/>
    <mergeCell ref="E919:E926"/>
    <mergeCell ref="I716:I721"/>
    <mergeCell ref="G696:G702"/>
    <mergeCell ref="I769:I775"/>
    <mergeCell ref="I776:I782"/>
    <mergeCell ref="B466:B472"/>
    <mergeCell ref="C466:C472"/>
    <mergeCell ref="D466:D472"/>
    <mergeCell ref="B500:B506"/>
    <mergeCell ref="B486:B492"/>
    <mergeCell ref="B661:B667"/>
    <mergeCell ref="B644:B650"/>
    <mergeCell ref="C644:C650"/>
    <mergeCell ref="B432:B438"/>
    <mergeCell ref="G405:G411"/>
    <mergeCell ref="H412:H417"/>
    <mergeCell ref="G353:G359"/>
    <mergeCell ref="G346:G352"/>
    <mergeCell ref="B951:B959"/>
    <mergeCell ref="C951:C959"/>
    <mergeCell ref="G951:G959"/>
    <mergeCell ref="F360:F366"/>
    <mergeCell ref="H507:H513"/>
    <mergeCell ref="B507:B513"/>
    <mergeCell ref="B412:B417"/>
    <mergeCell ref="B452:B458"/>
  </mergeCells>
  <pageMargins left="0.70866141732283472" right="0.70866141732283472" top="0.74803149606299213" bottom="0.74803149606299213" header="0.31496062992125984" footer="0.31496062992125984"/>
  <pageSetup paperSize="9" scale="60" firstPageNumber="7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3ED5-A673-48CE-88CB-426F3933FB3F}">
  <sheetPr>
    <pageSetUpPr fitToPage="1"/>
  </sheetPr>
  <dimension ref="A1:U180"/>
  <sheetViews>
    <sheetView zoomScale="90" zoomScaleNormal="90" workbookViewId="0">
      <selection activeCell="O7" sqref="O7:O8"/>
    </sheetView>
  </sheetViews>
  <sheetFormatPr defaultRowHeight="12.75" x14ac:dyDescent="0.2"/>
  <cols>
    <col min="1" max="1" width="3.5703125" style="362" customWidth="1"/>
    <col min="2" max="2" width="2.5703125" style="362" customWidth="1"/>
    <col min="3" max="4" width="3.7109375" style="362" customWidth="1"/>
    <col min="5" max="5" width="2.5703125" style="362" customWidth="1"/>
    <col min="6" max="6" width="47.28515625" style="362" customWidth="1"/>
    <col min="7" max="7" width="5.7109375" style="362" customWidth="1"/>
    <col min="8" max="8" width="6.140625" style="362" customWidth="1"/>
    <col min="9" max="9" width="4.42578125" style="362" customWidth="1"/>
    <col min="10" max="10" width="31" style="362" customWidth="1"/>
    <col min="11" max="11" width="7.28515625" style="362" customWidth="1"/>
    <col min="12" max="12" width="12.85546875" style="362" customWidth="1"/>
    <col min="13" max="13" width="41.28515625" style="362" customWidth="1"/>
    <col min="14" max="14" width="11.7109375" style="362" customWidth="1"/>
    <col min="15" max="15" width="16.5703125" style="362" customWidth="1"/>
    <col min="16" max="21" width="9.140625" style="362"/>
    <col min="22" max="22" width="4.7109375" style="362" customWidth="1"/>
    <col min="23" max="16384" width="9.140625" style="362"/>
  </cols>
  <sheetData>
    <row r="1" spans="1:19" ht="66.75" customHeight="1" x14ac:dyDescent="0.2">
      <c r="M1" s="349" t="s">
        <v>1324</v>
      </c>
      <c r="N1" s="349"/>
      <c r="O1" s="349"/>
      <c r="P1" s="350"/>
      <c r="Q1" s="350"/>
      <c r="R1" s="350"/>
      <c r="S1" s="350"/>
    </row>
    <row r="2" spans="1:19" ht="21" customHeight="1" x14ac:dyDescent="0.2">
      <c r="A2" s="4286" t="s">
        <v>190</v>
      </c>
      <c r="B2" s="4286"/>
      <c r="C2" s="4286"/>
      <c r="D2" s="4286"/>
      <c r="E2" s="4286"/>
      <c r="F2" s="4286"/>
      <c r="G2" s="4286"/>
      <c r="H2" s="4286"/>
      <c r="I2" s="4286"/>
      <c r="J2" s="4286"/>
      <c r="K2" s="4286"/>
      <c r="L2" s="4286"/>
      <c r="M2" s="4286"/>
      <c r="N2" s="4286"/>
      <c r="O2" s="4286"/>
      <c r="P2" s="350"/>
      <c r="Q2" s="350"/>
      <c r="R2" s="350"/>
      <c r="S2" s="350"/>
    </row>
    <row r="3" spans="1:19" ht="18" customHeight="1" x14ac:dyDescent="0.2">
      <c r="A3" s="4100" t="s">
        <v>699</v>
      </c>
      <c r="B3" s="4100"/>
      <c r="C3" s="4100"/>
      <c r="D3" s="4100"/>
      <c r="E3" s="4100"/>
      <c r="F3" s="4100"/>
      <c r="G3" s="4100"/>
      <c r="H3" s="4100"/>
      <c r="I3" s="4100"/>
      <c r="J3" s="4100"/>
      <c r="K3" s="4100"/>
      <c r="L3" s="4100"/>
      <c r="M3" s="4100"/>
      <c r="N3" s="4100"/>
      <c r="O3" s="4100"/>
      <c r="P3" s="350"/>
      <c r="Q3" s="350"/>
      <c r="R3" s="350"/>
      <c r="S3" s="350"/>
    </row>
    <row r="4" spans="1:19" ht="14.25" customHeight="1" x14ac:dyDescent="0.2">
      <c r="A4" s="4286" t="s">
        <v>698</v>
      </c>
      <c r="B4" s="4286"/>
      <c r="C4" s="4286"/>
      <c r="D4" s="4286"/>
      <c r="E4" s="4286"/>
      <c r="F4" s="4286"/>
      <c r="G4" s="4286"/>
      <c r="H4" s="4286"/>
      <c r="I4" s="4286"/>
      <c r="J4" s="4286"/>
      <c r="K4" s="4286"/>
      <c r="L4" s="4286"/>
      <c r="M4" s="4286"/>
      <c r="N4" s="4286"/>
      <c r="O4" s="4286"/>
      <c r="P4" s="350"/>
      <c r="Q4" s="350"/>
      <c r="R4" s="350"/>
      <c r="S4" s="350"/>
    </row>
    <row r="5" spans="1:19" ht="16.5" thickBot="1" x14ac:dyDescent="0.25">
      <c r="A5" s="1396"/>
      <c r="B5" s="1396"/>
      <c r="C5" s="1396"/>
      <c r="D5" s="1396"/>
      <c r="E5" s="1396"/>
      <c r="F5" s="1396"/>
      <c r="G5" s="1396"/>
      <c r="H5" s="1396"/>
      <c r="I5" s="1396"/>
      <c r="J5" s="1396"/>
      <c r="K5" s="1396"/>
      <c r="L5" s="1396"/>
      <c r="M5" s="1800"/>
      <c r="N5" s="1396"/>
      <c r="O5" s="1799" t="s">
        <v>30</v>
      </c>
    </row>
    <row r="6" spans="1:19" ht="25.5" customHeight="1" thickBot="1" x14ac:dyDescent="0.25">
      <c r="A6" s="4107" t="s">
        <v>187</v>
      </c>
      <c r="B6" s="4110" t="s">
        <v>186</v>
      </c>
      <c r="C6" s="4113" t="s">
        <v>182</v>
      </c>
      <c r="D6" s="4276" t="s">
        <v>184</v>
      </c>
      <c r="E6" s="4101" t="s">
        <v>185</v>
      </c>
      <c r="F6" s="4116" t="s">
        <v>183</v>
      </c>
      <c r="G6" s="4279" t="s">
        <v>182</v>
      </c>
      <c r="H6" s="4104" t="s">
        <v>181</v>
      </c>
      <c r="I6" s="4085" t="s">
        <v>180</v>
      </c>
      <c r="J6" s="4282" t="s">
        <v>179</v>
      </c>
      <c r="K6" s="4104" t="s">
        <v>178</v>
      </c>
      <c r="L6" s="4282" t="s">
        <v>177</v>
      </c>
      <c r="M6" s="3595" t="s">
        <v>176</v>
      </c>
      <c r="N6" s="3596"/>
      <c r="O6" s="3597"/>
    </row>
    <row r="7" spans="1:19" x14ac:dyDescent="0.2">
      <c r="A7" s="4108"/>
      <c r="B7" s="4111"/>
      <c r="C7" s="4114"/>
      <c r="D7" s="4277"/>
      <c r="E7" s="4102"/>
      <c r="F7" s="4117"/>
      <c r="G7" s="4280"/>
      <c r="H7" s="4105"/>
      <c r="I7" s="4086"/>
      <c r="J7" s="4283"/>
      <c r="K7" s="4105"/>
      <c r="L7" s="4283"/>
      <c r="M7" s="4093" t="s">
        <v>175</v>
      </c>
      <c r="N7" s="4095" t="s">
        <v>174</v>
      </c>
      <c r="O7" s="4284" t="s">
        <v>173</v>
      </c>
    </row>
    <row r="8" spans="1:19" ht="168" customHeight="1" thickBot="1" x14ac:dyDescent="0.25">
      <c r="A8" s="4109"/>
      <c r="B8" s="4112"/>
      <c r="C8" s="4115"/>
      <c r="D8" s="4278"/>
      <c r="E8" s="4103"/>
      <c r="F8" s="4118"/>
      <c r="G8" s="4281"/>
      <c r="H8" s="4106"/>
      <c r="I8" s="4087"/>
      <c r="J8" s="4283"/>
      <c r="K8" s="4106"/>
      <c r="L8" s="4287"/>
      <c r="M8" s="4094"/>
      <c r="N8" s="4096"/>
      <c r="O8" s="4285"/>
    </row>
    <row r="9" spans="1:19" ht="16.899999999999999" customHeight="1" thickBot="1" x14ac:dyDescent="0.25">
      <c r="A9" s="1196" t="s">
        <v>37</v>
      </c>
      <c r="B9" s="1798"/>
      <c r="C9" s="1192" t="s">
        <v>391</v>
      </c>
      <c r="D9" s="1192"/>
      <c r="E9" s="1796"/>
      <c r="F9" s="1797"/>
      <c r="G9" s="1797"/>
      <c r="H9" s="1796"/>
      <c r="I9" s="1796"/>
      <c r="J9" s="1796"/>
      <c r="K9" s="1796"/>
      <c r="L9" s="1795"/>
      <c r="M9" s="1794"/>
      <c r="N9" s="1794"/>
      <c r="O9" s="1793"/>
    </row>
    <row r="10" spans="1:19" ht="18" customHeight="1" thickBot="1" x14ac:dyDescent="0.25">
      <c r="A10" s="1792"/>
      <c r="B10" s="1791"/>
      <c r="C10" s="1789"/>
      <c r="D10" s="1789"/>
      <c r="E10" s="1789"/>
      <c r="F10" s="1790"/>
      <c r="G10" s="1790"/>
      <c r="H10" s="1789"/>
      <c r="I10" s="1789"/>
      <c r="J10" s="1789"/>
      <c r="K10" s="1789"/>
      <c r="L10" s="1788"/>
      <c r="M10" s="1785" t="s">
        <v>697</v>
      </c>
      <c r="N10" s="1784" t="s">
        <v>66</v>
      </c>
      <c r="O10" s="1783">
        <v>76.25</v>
      </c>
    </row>
    <row r="11" spans="1:19" ht="28.5" customHeight="1" thickBot="1" x14ac:dyDescent="0.25">
      <c r="A11" s="4177" t="s">
        <v>37</v>
      </c>
      <c r="B11" s="4183" t="s">
        <v>37</v>
      </c>
      <c r="C11" s="1682" t="s">
        <v>696</v>
      </c>
      <c r="D11" s="1101"/>
      <c r="E11" s="1101"/>
      <c r="F11" s="1101"/>
      <c r="G11" s="1101"/>
      <c r="H11" s="1101"/>
      <c r="I11" s="1101"/>
      <c r="J11" s="1101"/>
      <c r="K11" s="1101"/>
      <c r="L11" s="1101"/>
      <c r="M11" s="1787"/>
      <c r="N11" s="1787"/>
      <c r="O11" s="1786"/>
    </row>
    <row r="12" spans="1:19" ht="21" customHeight="1" thickBot="1" x14ac:dyDescent="0.25">
      <c r="A12" s="4178"/>
      <c r="B12" s="4291"/>
      <c r="C12" s="4262"/>
      <c r="D12" s="4263"/>
      <c r="E12" s="4263"/>
      <c r="F12" s="4263"/>
      <c r="G12" s="4263"/>
      <c r="H12" s="4263"/>
      <c r="I12" s="4263"/>
      <c r="J12" s="4263"/>
      <c r="K12" s="4263"/>
      <c r="L12" s="4264"/>
      <c r="M12" s="1785" t="s">
        <v>695</v>
      </c>
      <c r="N12" s="1784" t="s">
        <v>119</v>
      </c>
      <c r="O12" s="1783">
        <v>1</v>
      </c>
    </row>
    <row r="13" spans="1:19" ht="27.6" customHeight="1" thickBot="1" x14ac:dyDescent="0.25">
      <c r="A13" s="4179"/>
      <c r="B13" s="4184"/>
      <c r="C13" s="4268"/>
      <c r="D13" s="4269"/>
      <c r="E13" s="4269"/>
      <c r="F13" s="4269"/>
      <c r="G13" s="4269"/>
      <c r="H13" s="4269"/>
      <c r="I13" s="4269"/>
      <c r="J13" s="4269"/>
      <c r="K13" s="4269"/>
      <c r="L13" s="4270"/>
      <c r="M13" s="1782" t="s">
        <v>694</v>
      </c>
      <c r="N13" s="1781" t="s">
        <v>119</v>
      </c>
      <c r="O13" s="1683">
        <v>1</v>
      </c>
    </row>
    <row r="14" spans="1:19" ht="30.75" customHeight="1" x14ac:dyDescent="0.2">
      <c r="A14" s="4232" t="s">
        <v>37</v>
      </c>
      <c r="B14" s="4218" t="s">
        <v>37</v>
      </c>
      <c r="C14" s="4243" t="s">
        <v>37</v>
      </c>
      <c r="D14" s="4055" t="s">
        <v>691</v>
      </c>
      <c r="E14" s="4209"/>
      <c r="F14" s="4210"/>
      <c r="G14" s="3760" t="s">
        <v>163</v>
      </c>
      <c r="H14" s="4037" t="s">
        <v>44</v>
      </c>
      <c r="I14" s="3950" t="s">
        <v>53</v>
      </c>
      <c r="J14" s="1676" t="s">
        <v>42</v>
      </c>
      <c r="K14" s="1598" t="s">
        <v>124</v>
      </c>
      <c r="L14" s="1726">
        <v>0</v>
      </c>
      <c r="M14" s="1634" t="s">
        <v>693</v>
      </c>
      <c r="N14" s="1725" t="s">
        <v>119</v>
      </c>
      <c r="O14" s="1621"/>
    </row>
    <row r="15" spans="1:19" ht="16.149999999999999" customHeight="1" x14ac:dyDescent="0.2">
      <c r="A15" s="4233"/>
      <c r="B15" s="3830"/>
      <c r="C15" s="4244"/>
      <c r="D15" s="4058"/>
      <c r="E15" s="4211"/>
      <c r="F15" s="4212"/>
      <c r="G15" s="3761"/>
      <c r="H15" s="4038"/>
      <c r="I15" s="3951"/>
      <c r="J15" s="4191" t="s">
        <v>52</v>
      </c>
      <c r="K15" s="922"/>
      <c r="L15" s="1480"/>
      <c r="M15" s="1780" t="s">
        <v>692</v>
      </c>
      <c r="N15" s="1722" t="s">
        <v>611</v>
      </c>
      <c r="O15" s="1651"/>
    </row>
    <row r="16" spans="1:19" ht="26.25" customHeight="1" thickBot="1" x14ac:dyDescent="0.25">
      <c r="A16" s="4234"/>
      <c r="B16" s="4219"/>
      <c r="C16" s="4300"/>
      <c r="D16" s="4213"/>
      <c r="E16" s="4214"/>
      <c r="F16" s="4215"/>
      <c r="G16" s="3761"/>
      <c r="H16" s="4038"/>
      <c r="I16" s="3951"/>
      <c r="J16" s="4197"/>
      <c r="K16" s="1094" t="s">
        <v>33</v>
      </c>
      <c r="L16" s="1719">
        <f>SUM(L14:L15)</f>
        <v>0</v>
      </c>
      <c r="M16" s="1779"/>
      <c r="N16" s="1652"/>
      <c r="O16" s="1543"/>
    </row>
    <row r="17" spans="1:18" ht="24.75" customHeight="1" x14ac:dyDescent="0.2">
      <c r="A17" s="1467" t="s">
        <v>37</v>
      </c>
      <c r="B17" s="1085" t="s">
        <v>37</v>
      </c>
      <c r="C17" s="1778" t="s">
        <v>37</v>
      </c>
      <c r="D17" s="4289" t="s">
        <v>37</v>
      </c>
      <c r="E17" s="1457"/>
      <c r="F17" s="1777" t="s">
        <v>691</v>
      </c>
      <c r="G17" s="3761"/>
      <c r="H17" s="4038"/>
      <c r="I17" s="3951"/>
      <c r="J17" s="4197"/>
      <c r="K17" s="925" t="s">
        <v>124</v>
      </c>
      <c r="L17" s="1454">
        <v>0</v>
      </c>
      <c r="M17" s="1773"/>
      <c r="N17" s="1772"/>
      <c r="O17" s="1599"/>
    </row>
    <row r="18" spans="1:18" ht="18.75" customHeight="1" thickBot="1" x14ac:dyDescent="0.25">
      <c r="A18" s="1467"/>
      <c r="B18" s="1085"/>
      <c r="C18" s="1776"/>
      <c r="D18" s="4290"/>
      <c r="E18" s="1449"/>
      <c r="F18" s="1775"/>
      <c r="G18" s="3762"/>
      <c r="H18" s="4039"/>
      <c r="I18" s="3952"/>
      <c r="J18" s="4198"/>
      <c r="K18" s="1462" t="s">
        <v>33</v>
      </c>
      <c r="L18" s="1774">
        <f>SUM(L17)</f>
        <v>0</v>
      </c>
      <c r="M18" s="1773"/>
      <c r="N18" s="1772"/>
      <c r="O18" s="1599"/>
    </row>
    <row r="19" spans="1:18" ht="27.75" customHeight="1" x14ac:dyDescent="0.2">
      <c r="A19" s="4232" t="s">
        <v>37</v>
      </c>
      <c r="B19" s="4218" t="s">
        <v>37</v>
      </c>
      <c r="C19" s="4248" t="s">
        <v>39</v>
      </c>
      <c r="D19" s="4209" t="s">
        <v>690</v>
      </c>
      <c r="E19" s="4209"/>
      <c r="F19" s="4210"/>
      <c r="G19" s="3783" t="s">
        <v>147</v>
      </c>
      <c r="H19" s="4193" t="s">
        <v>44</v>
      </c>
      <c r="I19" s="1742" t="s">
        <v>53</v>
      </c>
      <c r="J19" s="1676" t="s">
        <v>42</v>
      </c>
      <c r="K19" s="1598" t="s">
        <v>124</v>
      </c>
      <c r="L19" s="1726">
        <f>L22+L23+L24+L25+L26</f>
        <v>185</v>
      </c>
      <c r="M19" s="1771" t="s">
        <v>689</v>
      </c>
      <c r="N19" s="1770" t="s">
        <v>119</v>
      </c>
      <c r="O19" s="1769">
        <v>1</v>
      </c>
    </row>
    <row r="20" spans="1:18" ht="18" customHeight="1" x14ac:dyDescent="0.2">
      <c r="A20" s="4233"/>
      <c r="B20" s="3830"/>
      <c r="C20" s="4249"/>
      <c r="D20" s="4211"/>
      <c r="E20" s="4211"/>
      <c r="F20" s="4212"/>
      <c r="G20" s="3784"/>
      <c r="H20" s="4194"/>
      <c r="I20" s="1760"/>
      <c r="J20" s="4191" t="s">
        <v>52</v>
      </c>
      <c r="K20" s="1593"/>
      <c r="L20" s="1724"/>
      <c r="M20" s="1723"/>
      <c r="N20" s="1722"/>
      <c r="O20" s="1768"/>
    </row>
    <row r="21" spans="1:18" ht="24.6" customHeight="1" thickBot="1" x14ac:dyDescent="0.25">
      <c r="A21" s="4234"/>
      <c r="B21" s="4219"/>
      <c r="C21" s="4250"/>
      <c r="D21" s="4214"/>
      <c r="E21" s="4214"/>
      <c r="F21" s="4215"/>
      <c r="G21" s="3785"/>
      <c r="H21" s="4194"/>
      <c r="I21" s="1760"/>
      <c r="J21" s="4192"/>
      <c r="K21" s="1767" t="s">
        <v>33</v>
      </c>
      <c r="L21" s="1766">
        <f>SUM(L19:L20)</f>
        <v>185</v>
      </c>
      <c r="M21" s="1765"/>
      <c r="N21" s="1764"/>
      <c r="O21" s="1763"/>
      <c r="R21" s="489"/>
    </row>
    <row r="22" spans="1:18" ht="33.75" customHeight="1" thickBot="1" x14ac:dyDescent="0.25">
      <c r="A22" s="4177" t="s">
        <v>37</v>
      </c>
      <c r="B22" s="3829" t="s">
        <v>37</v>
      </c>
      <c r="C22" s="1762" t="s">
        <v>39</v>
      </c>
      <c r="D22" s="4260" t="s">
        <v>37</v>
      </c>
      <c r="E22" s="1761"/>
      <c r="F22" s="4175" t="s">
        <v>688</v>
      </c>
      <c r="G22" s="3783" t="s">
        <v>147</v>
      </c>
      <c r="H22" s="4194"/>
      <c r="I22" s="1760"/>
      <c r="J22" s="1209"/>
      <c r="K22" s="925" t="s">
        <v>124</v>
      </c>
      <c r="L22" s="1759">
        <v>57.3</v>
      </c>
      <c r="M22" s="1536" t="s">
        <v>687</v>
      </c>
      <c r="N22" s="1758" t="s">
        <v>119</v>
      </c>
      <c r="O22" s="1757">
        <v>3</v>
      </c>
      <c r="R22" s="489"/>
    </row>
    <row r="23" spans="1:18" ht="24" customHeight="1" thickBot="1" x14ac:dyDescent="0.25">
      <c r="A23" s="4179"/>
      <c r="B23" s="3831"/>
      <c r="C23" s="1756"/>
      <c r="D23" s="4261"/>
      <c r="E23" s="1732"/>
      <c r="F23" s="4176"/>
      <c r="G23" s="3784"/>
      <c r="H23" s="4195"/>
      <c r="I23" s="1731"/>
      <c r="J23" s="1203"/>
      <c r="K23" s="1576" t="s">
        <v>124</v>
      </c>
      <c r="L23" s="1730">
        <v>0</v>
      </c>
      <c r="M23" s="1755"/>
      <c r="N23" s="1754" t="s">
        <v>119</v>
      </c>
      <c r="O23" s="1753"/>
      <c r="Q23" s="694"/>
      <c r="R23" s="489"/>
    </row>
    <row r="24" spans="1:18" ht="38.25" customHeight="1" thickBot="1" x14ac:dyDescent="0.25">
      <c r="A24" s="1736" t="s">
        <v>37</v>
      </c>
      <c r="B24" s="1735" t="s">
        <v>37</v>
      </c>
      <c r="C24" s="1734" t="s">
        <v>39</v>
      </c>
      <c r="D24" s="1752" t="s">
        <v>39</v>
      </c>
      <c r="E24" s="1751"/>
      <c r="F24" s="1646" t="s">
        <v>686</v>
      </c>
      <c r="G24" s="3785"/>
      <c r="H24" s="4193" t="s">
        <v>44</v>
      </c>
      <c r="I24" s="1750"/>
      <c r="J24" s="1749"/>
      <c r="K24" s="1576" t="s">
        <v>124</v>
      </c>
      <c r="L24" s="1740">
        <v>37.700000000000003</v>
      </c>
      <c r="M24" s="1748" t="s">
        <v>685</v>
      </c>
      <c r="N24" s="1747" t="s">
        <v>119</v>
      </c>
      <c r="O24" s="1746">
        <v>3</v>
      </c>
      <c r="R24" s="489"/>
    </row>
    <row r="25" spans="1:18" ht="28.5" customHeight="1" thickBot="1" x14ac:dyDescent="0.25">
      <c r="A25" s="1745" t="s">
        <v>37</v>
      </c>
      <c r="B25" s="1744" t="s">
        <v>37</v>
      </c>
      <c r="C25" s="1743" t="s">
        <v>39</v>
      </c>
      <c r="D25" s="1733" t="s">
        <v>109</v>
      </c>
      <c r="E25" s="1630"/>
      <c r="F25" s="1617" t="s">
        <v>684</v>
      </c>
      <c r="G25" s="3783" t="s">
        <v>147</v>
      </c>
      <c r="H25" s="4194"/>
      <c r="I25" s="1742"/>
      <c r="J25" s="1741"/>
      <c r="K25" s="925" t="s">
        <v>124</v>
      </c>
      <c r="L25" s="1740">
        <v>30</v>
      </c>
      <c r="M25" s="1739" t="s">
        <v>683</v>
      </c>
      <c r="N25" s="1738" t="s">
        <v>682</v>
      </c>
      <c r="O25" s="1737">
        <v>2</v>
      </c>
    </row>
    <row r="26" spans="1:18" ht="40.5" customHeight="1" thickBot="1" x14ac:dyDescent="0.25">
      <c r="A26" s="1736" t="s">
        <v>37</v>
      </c>
      <c r="B26" s="1735" t="s">
        <v>37</v>
      </c>
      <c r="C26" s="1734" t="s">
        <v>39</v>
      </c>
      <c r="D26" s="1733" t="s">
        <v>107</v>
      </c>
      <c r="E26" s="1732"/>
      <c r="F26" s="1646" t="s">
        <v>681</v>
      </c>
      <c r="G26" s="3784"/>
      <c r="H26" s="4195"/>
      <c r="I26" s="1731"/>
      <c r="J26" s="1659"/>
      <c r="K26" s="1576" t="s">
        <v>124</v>
      </c>
      <c r="L26" s="1730">
        <v>60</v>
      </c>
      <c r="M26" s="1729" t="s">
        <v>226</v>
      </c>
      <c r="N26" s="1728" t="s">
        <v>119</v>
      </c>
      <c r="O26" s="1727">
        <v>1</v>
      </c>
      <c r="P26" s="1577"/>
      <c r="Q26" s="1577"/>
      <c r="R26" s="489"/>
    </row>
    <row r="27" spans="1:18" ht="24" customHeight="1" x14ac:dyDescent="0.2">
      <c r="A27" s="4232" t="s">
        <v>37</v>
      </c>
      <c r="B27" s="4218" t="s">
        <v>37</v>
      </c>
      <c r="C27" s="4248" t="s">
        <v>109</v>
      </c>
      <c r="D27" s="4055" t="s">
        <v>680</v>
      </c>
      <c r="E27" s="4209"/>
      <c r="F27" s="4210"/>
      <c r="G27" s="3783" t="s">
        <v>678</v>
      </c>
      <c r="H27" s="4193" t="s">
        <v>44</v>
      </c>
      <c r="I27" s="3978" t="s">
        <v>53</v>
      </c>
      <c r="J27" s="1676" t="s">
        <v>42</v>
      </c>
      <c r="K27" s="1598" t="s">
        <v>124</v>
      </c>
      <c r="L27" s="1726">
        <f>L31+L32+L33</f>
        <v>150</v>
      </c>
      <c r="M27" s="1634"/>
      <c r="N27" s="1725"/>
      <c r="O27" s="1621"/>
      <c r="R27" s="489"/>
    </row>
    <row r="28" spans="1:18" ht="18" customHeight="1" x14ac:dyDescent="0.2">
      <c r="A28" s="4233"/>
      <c r="B28" s="3830"/>
      <c r="C28" s="4249"/>
      <c r="D28" s="4058"/>
      <c r="E28" s="4211"/>
      <c r="F28" s="4212"/>
      <c r="G28" s="3784"/>
      <c r="H28" s="4194"/>
      <c r="I28" s="3979"/>
      <c r="J28" s="1672" t="s">
        <v>52</v>
      </c>
      <c r="K28" s="1593"/>
      <c r="L28" s="1724"/>
      <c r="M28" s="1723"/>
      <c r="N28" s="1722"/>
      <c r="O28" s="1651"/>
    </row>
    <row r="29" spans="1:18" ht="12" customHeight="1" x14ac:dyDescent="0.2">
      <c r="A29" s="4233"/>
      <c r="B29" s="3830"/>
      <c r="C29" s="4249"/>
      <c r="D29" s="4058"/>
      <c r="E29" s="4211"/>
      <c r="F29" s="4212"/>
      <c r="G29" s="3784"/>
      <c r="H29" s="4194"/>
      <c r="I29" s="3979"/>
      <c r="J29" s="1665"/>
      <c r="K29" s="1593"/>
      <c r="L29" s="1721"/>
      <c r="M29" s="1653"/>
      <c r="N29" s="1720"/>
      <c r="O29" s="1655"/>
    </row>
    <row r="30" spans="1:18" ht="22.5" customHeight="1" thickBot="1" x14ac:dyDescent="0.25">
      <c r="A30" s="4234"/>
      <c r="B30" s="4219"/>
      <c r="C30" s="4250"/>
      <c r="D30" s="4213"/>
      <c r="E30" s="4214"/>
      <c r="F30" s="4215"/>
      <c r="G30" s="3785"/>
      <c r="H30" s="4195"/>
      <c r="I30" s="3980"/>
      <c r="J30" s="1659"/>
      <c r="K30" s="1094" t="s">
        <v>33</v>
      </c>
      <c r="L30" s="1719">
        <f>SUM(L27:L29)</f>
        <v>150</v>
      </c>
      <c r="M30" s="1718"/>
      <c r="N30" s="1717"/>
      <c r="O30" s="1539"/>
    </row>
    <row r="31" spans="1:18" ht="28.5" customHeight="1" thickBot="1" x14ac:dyDescent="0.25">
      <c r="A31" s="1708" t="s">
        <v>37</v>
      </c>
      <c r="B31" s="1082" t="s">
        <v>37</v>
      </c>
      <c r="C31" s="1716" t="s">
        <v>109</v>
      </c>
      <c r="D31" s="1715" t="s">
        <v>37</v>
      </c>
      <c r="E31" s="1080"/>
      <c r="F31" s="1714" t="s">
        <v>679</v>
      </c>
      <c r="G31" s="4292" t="s">
        <v>678</v>
      </c>
      <c r="H31" s="4194" t="s">
        <v>44</v>
      </c>
      <c r="I31" s="3979"/>
      <c r="J31" s="1710"/>
      <c r="K31" s="1538" t="s">
        <v>124</v>
      </c>
      <c r="L31" s="1533">
        <v>70</v>
      </c>
      <c r="M31" s="1713" t="s">
        <v>677</v>
      </c>
      <c r="N31" s="1712" t="s">
        <v>611</v>
      </c>
      <c r="O31" s="1711">
        <v>100</v>
      </c>
      <c r="R31" s="489"/>
    </row>
    <row r="32" spans="1:18" ht="42.75" customHeight="1" thickBot="1" x14ac:dyDescent="0.25">
      <c r="A32" s="1708" t="s">
        <v>37</v>
      </c>
      <c r="B32" s="1082" t="s">
        <v>37</v>
      </c>
      <c r="C32" s="1707" t="s">
        <v>109</v>
      </c>
      <c r="D32" s="1631" t="s">
        <v>39</v>
      </c>
      <c r="E32" s="1080"/>
      <c r="F32" s="1646" t="s">
        <v>676</v>
      </c>
      <c r="G32" s="4292"/>
      <c r="H32" s="4194"/>
      <c r="I32" s="3979"/>
      <c r="J32" s="1710"/>
      <c r="K32" s="925" t="s">
        <v>124</v>
      </c>
      <c r="L32" s="1533">
        <v>10</v>
      </c>
      <c r="M32" s="1544" t="s">
        <v>675</v>
      </c>
      <c r="N32" s="1709" t="s">
        <v>119</v>
      </c>
      <c r="O32" s="1655">
        <v>2</v>
      </c>
      <c r="R32" s="489"/>
    </row>
    <row r="33" spans="1:18" ht="24.75" customHeight="1" thickBot="1" x14ac:dyDescent="0.25">
      <c r="A33" s="1708" t="s">
        <v>37</v>
      </c>
      <c r="B33" s="1082" t="s">
        <v>37</v>
      </c>
      <c r="C33" s="1707" t="s">
        <v>109</v>
      </c>
      <c r="D33" s="1631" t="s">
        <v>109</v>
      </c>
      <c r="E33" s="1080"/>
      <c r="F33" s="1448" t="s">
        <v>674</v>
      </c>
      <c r="G33" s="4293"/>
      <c r="H33" s="4195"/>
      <c r="I33" s="3980"/>
      <c r="J33" s="1659"/>
      <c r="K33" s="925" t="s">
        <v>124</v>
      </c>
      <c r="L33" s="1533">
        <v>70</v>
      </c>
      <c r="M33" s="1706" t="s">
        <v>673</v>
      </c>
      <c r="N33" s="1705" t="s">
        <v>119</v>
      </c>
      <c r="O33" s="1642">
        <v>2</v>
      </c>
      <c r="R33" s="489"/>
    </row>
    <row r="34" spans="1:18" ht="13.5" customHeight="1" thickBot="1" x14ac:dyDescent="0.25">
      <c r="A34" s="1201" t="s">
        <v>37</v>
      </c>
      <c r="B34" s="1704" t="s">
        <v>37</v>
      </c>
      <c r="C34" s="4180" t="s">
        <v>38</v>
      </c>
      <c r="D34" s="4181"/>
      <c r="E34" s="4181"/>
      <c r="F34" s="4181"/>
      <c r="G34" s="4181"/>
      <c r="H34" s="4181"/>
      <c r="I34" s="4181"/>
      <c r="J34" s="4182"/>
      <c r="K34" s="1703" t="s">
        <v>33</v>
      </c>
      <c r="L34" s="1702">
        <f>L16+L21+L30</f>
        <v>335</v>
      </c>
      <c r="M34" s="1701"/>
      <c r="N34" s="1700"/>
      <c r="O34" s="1699"/>
    </row>
    <row r="35" spans="1:18" ht="13.5" customHeight="1" thickBot="1" x14ac:dyDescent="0.25">
      <c r="A35" s="1201" t="s">
        <v>37</v>
      </c>
      <c r="B35" s="898"/>
      <c r="C35" s="4251" t="s">
        <v>36</v>
      </c>
      <c r="D35" s="4252"/>
      <c r="E35" s="4252"/>
      <c r="F35" s="4252"/>
      <c r="G35" s="4252"/>
      <c r="H35" s="4252"/>
      <c r="I35" s="4252"/>
      <c r="J35" s="4253"/>
      <c r="K35" s="896" t="s">
        <v>33</v>
      </c>
      <c r="L35" s="1698">
        <f>L16+L21+L30</f>
        <v>335</v>
      </c>
      <c r="M35" s="1697"/>
      <c r="N35" s="1696"/>
      <c r="O35" s="1695"/>
    </row>
    <row r="36" spans="1:18" ht="27" customHeight="1" thickBot="1" x14ac:dyDescent="0.25">
      <c r="A36" s="4177" t="s">
        <v>39</v>
      </c>
      <c r="B36" s="1694"/>
      <c r="C36" s="1693" t="s">
        <v>672</v>
      </c>
      <c r="D36" s="1692"/>
      <c r="E36" s="1692"/>
      <c r="F36" s="1692"/>
      <c r="G36" s="1692"/>
      <c r="H36" s="1692"/>
      <c r="I36" s="1692"/>
      <c r="J36" s="1692"/>
      <c r="K36" s="1692"/>
      <c r="L36" s="1692"/>
      <c r="M36" s="1692"/>
      <c r="N36" s="1692"/>
      <c r="O36" s="1691"/>
    </row>
    <row r="37" spans="1:18" ht="18" customHeight="1" thickBot="1" x14ac:dyDescent="0.25">
      <c r="A37" s="4178"/>
      <c r="B37" s="4183"/>
      <c r="C37" s="4262"/>
      <c r="D37" s="4263"/>
      <c r="E37" s="4263"/>
      <c r="F37" s="4263"/>
      <c r="G37" s="4263"/>
      <c r="H37" s="4263"/>
      <c r="I37" s="4263"/>
      <c r="J37" s="4263"/>
      <c r="K37" s="4263"/>
      <c r="L37" s="4264"/>
      <c r="M37" s="1690" t="s">
        <v>671</v>
      </c>
      <c r="N37" s="1689" t="s">
        <v>637</v>
      </c>
      <c r="O37" s="1688">
        <v>1</v>
      </c>
    </row>
    <row r="38" spans="1:18" ht="22.5" customHeight="1" thickBot="1" x14ac:dyDescent="0.25">
      <c r="A38" s="4178"/>
      <c r="B38" s="4291"/>
      <c r="C38" s="4265"/>
      <c r="D38" s="4266"/>
      <c r="E38" s="4266"/>
      <c r="F38" s="4266"/>
      <c r="G38" s="4266"/>
      <c r="H38" s="4266"/>
      <c r="I38" s="4266"/>
      <c r="J38" s="4266"/>
      <c r="K38" s="4266"/>
      <c r="L38" s="4267"/>
      <c r="M38" s="1685" t="s">
        <v>617</v>
      </c>
      <c r="N38" s="1687" t="s">
        <v>611</v>
      </c>
      <c r="O38" s="1686"/>
    </row>
    <row r="39" spans="1:18" ht="28.5" customHeight="1" thickBot="1" x14ac:dyDescent="0.25">
      <c r="A39" s="4178"/>
      <c r="B39" s="4291"/>
      <c r="C39" s="4265"/>
      <c r="D39" s="4266"/>
      <c r="E39" s="4266"/>
      <c r="F39" s="4266"/>
      <c r="G39" s="4266"/>
      <c r="H39" s="4266"/>
      <c r="I39" s="4266"/>
      <c r="J39" s="4266"/>
      <c r="K39" s="4266"/>
      <c r="L39" s="4267"/>
      <c r="M39" s="1685" t="s">
        <v>670</v>
      </c>
      <c r="N39" s="1687" t="s">
        <v>119</v>
      </c>
      <c r="O39" s="1686"/>
    </row>
    <row r="40" spans="1:18" ht="37.5" customHeight="1" thickBot="1" x14ac:dyDescent="0.25">
      <c r="A40" s="4178"/>
      <c r="B40" s="4291"/>
      <c r="C40" s="4265"/>
      <c r="D40" s="4266"/>
      <c r="E40" s="4266"/>
      <c r="F40" s="4266"/>
      <c r="G40" s="4266"/>
      <c r="H40" s="4266"/>
      <c r="I40" s="4266"/>
      <c r="J40" s="4266"/>
      <c r="K40" s="4266"/>
      <c r="L40" s="4267"/>
      <c r="M40" s="1685" t="s">
        <v>669</v>
      </c>
      <c r="N40" s="1687" t="s">
        <v>119</v>
      </c>
      <c r="O40" s="1686"/>
    </row>
    <row r="41" spans="1:18" ht="24.75" customHeight="1" thickBot="1" x14ac:dyDescent="0.25">
      <c r="A41" s="4179"/>
      <c r="B41" s="4184"/>
      <c r="C41" s="4268"/>
      <c r="D41" s="4269"/>
      <c r="E41" s="4269"/>
      <c r="F41" s="4269"/>
      <c r="G41" s="4269"/>
      <c r="H41" s="4269"/>
      <c r="I41" s="4269"/>
      <c r="J41" s="4269"/>
      <c r="K41" s="4269"/>
      <c r="L41" s="4270"/>
      <c r="M41" s="1685" t="s">
        <v>668</v>
      </c>
      <c r="N41" s="1684" t="s">
        <v>637</v>
      </c>
      <c r="O41" s="1683">
        <v>52</v>
      </c>
    </row>
    <row r="42" spans="1:18" ht="25.5" customHeight="1" thickBot="1" x14ac:dyDescent="0.25">
      <c r="A42" s="1246" t="s">
        <v>39</v>
      </c>
      <c r="B42" s="1519" t="s">
        <v>37</v>
      </c>
      <c r="C42" s="1682" t="s">
        <v>327</v>
      </c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  <c r="O42" s="1681"/>
    </row>
    <row r="43" spans="1:18" ht="29.25" customHeight="1" thickBot="1" x14ac:dyDescent="0.25">
      <c r="A43" s="1246"/>
      <c r="B43" s="1519"/>
      <c r="C43" s="4273"/>
      <c r="D43" s="4274"/>
      <c r="E43" s="4274"/>
      <c r="F43" s="4274"/>
      <c r="G43" s="4274"/>
      <c r="H43" s="4274"/>
      <c r="I43" s="4274"/>
      <c r="J43" s="4274"/>
      <c r="K43" s="4274"/>
      <c r="L43" s="4275"/>
      <c r="M43" s="1680" t="s">
        <v>667</v>
      </c>
      <c r="N43" s="1679" t="s">
        <v>666</v>
      </c>
      <c r="O43" s="1678"/>
    </row>
    <row r="44" spans="1:18" ht="30.6" customHeight="1" x14ac:dyDescent="0.2">
      <c r="A44" s="4232" t="s">
        <v>39</v>
      </c>
      <c r="B44" s="4218" t="s">
        <v>37</v>
      </c>
      <c r="C44" s="4248" t="s">
        <v>37</v>
      </c>
      <c r="D44" s="4055" t="s">
        <v>665</v>
      </c>
      <c r="E44" s="4209"/>
      <c r="F44" s="4210"/>
      <c r="G44" s="3783" t="s">
        <v>530</v>
      </c>
      <c r="H44" s="4271" t="s">
        <v>44</v>
      </c>
      <c r="I44" s="3978" t="s">
        <v>53</v>
      </c>
      <c r="J44" s="1676" t="s">
        <v>42</v>
      </c>
      <c r="K44" s="1675" t="s">
        <v>124</v>
      </c>
      <c r="L44" s="938">
        <f>L49+L50+L51+L52+L53+L54</f>
        <v>63</v>
      </c>
      <c r="M44" s="1561"/>
      <c r="N44" s="1674"/>
      <c r="O44" s="1673"/>
    </row>
    <row r="45" spans="1:18" ht="31.15" customHeight="1" x14ac:dyDescent="0.2">
      <c r="A45" s="4233"/>
      <c r="B45" s="3830"/>
      <c r="C45" s="4249"/>
      <c r="D45" s="4058"/>
      <c r="E45" s="4211"/>
      <c r="F45" s="4212"/>
      <c r="G45" s="3784"/>
      <c r="H45" s="4194"/>
      <c r="I45" s="3979"/>
      <c r="J45" s="1672" t="s">
        <v>52</v>
      </c>
      <c r="K45" s="1664"/>
      <c r="L45" s="933"/>
      <c r="M45" s="1671"/>
      <c r="N45" s="1670"/>
      <c r="O45" s="1667"/>
    </row>
    <row r="46" spans="1:18" x14ac:dyDescent="0.2">
      <c r="A46" s="4233"/>
      <c r="B46" s="3830"/>
      <c r="C46" s="4249"/>
      <c r="D46" s="4058"/>
      <c r="E46" s="4211"/>
      <c r="F46" s="4212"/>
      <c r="G46" s="3784"/>
      <c r="H46" s="4194"/>
      <c r="I46" s="3979"/>
      <c r="J46" s="1665"/>
      <c r="K46" s="1664"/>
      <c r="L46" s="933"/>
      <c r="M46" s="1669"/>
      <c r="N46" s="1668"/>
      <c r="O46" s="1667"/>
    </row>
    <row r="47" spans="1:18" x14ac:dyDescent="0.2">
      <c r="A47" s="4233"/>
      <c r="B47" s="3830"/>
      <c r="C47" s="4249"/>
      <c r="D47" s="4058"/>
      <c r="E47" s="4211"/>
      <c r="F47" s="4212"/>
      <c r="G47" s="3784"/>
      <c r="H47" s="4194"/>
      <c r="I47" s="3979"/>
      <c r="J47" s="1665"/>
      <c r="K47" s="1664"/>
      <c r="L47" s="1663"/>
      <c r="M47" s="1552"/>
      <c r="N47" s="1662"/>
      <c r="O47" s="1661"/>
    </row>
    <row r="48" spans="1:18" ht="13.5" thickBot="1" x14ac:dyDescent="0.25">
      <c r="A48" s="4234"/>
      <c r="B48" s="4219"/>
      <c r="C48" s="4250"/>
      <c r="D48" s="4213"/>
      <c r="E48" s="4214"/>
      <c r="F48" s="4215"/>
      <c r="G48" s="3785"/>
      <c r="H48" s="4272"/>
      <c r="I48" s="3979"/>
      <c r="J48" s="1659"/>
      <c r="K48" s="1658" t="s">
        <v>33</v>
      </c>
      <c r="L48" s="1233">
        <f>L44*1</f>
        <v>63</v>
      </c>
      <c r="M48" s="1657"/>
      <c r="N48" s="1656"/>
      <c r="O48" s="1655"/>
    </row>
    <row r="49" spans="1:16" ht="30" customHeight="1" thickBot="1" x14ac:dyDescent="0.25">
      <c r="A49" s="1092" t="s">
        <v>39</v>
      </c>
      <c r="B49" s="1216" t="s">
        <v>37</v>
      </c>
      <c r="C49" s="1632" t="s">
        <v>37</v>
      </c>
      <c r="D49" s="1631" t="s">
        <v>37</v>
      </c>
      <c r="E49" s="1637"/>
      <c r="F49" s="1636" t="s">
        <v>664</v>
      </c>
      <c r="G49" s="3783" t="s">
        <v>530</v>
      </c>
      <c r="H49" s="4193" t="s">
        <v>44</v>
      </c>
      <c r="I49" s="3979"/>
      <c r="J49" s="3978"/>
      <c r="K49" s="1635" t="s">
        <v>124</v>
      </c>
      <c r="L49" s="1654">
        <v>15</v>
      </c>
      <c r="M49" s="1653" t="s">
        <v>663</v>
      </c>
      <c r="N49" s="1652" t="s">
        <v>637</v>
      </c>
      <c r="O49" s="1651">
        <v>2</v>
      </c>
    </row>
    <row r="50" spans="1:16" ht="26.25" customHeight="1" thickBot="1" x14ac:dyDescent="0.25">
      <c r="A50" s="1092" t="s">
        <v>39</v>
      </c>
      <c r="B50" s="1216" t="s">
        <v>37</v>
      </c>
      <c r="C50" s="1632" t="s">
        <v>37</v>
      </c>
      <c r="D50" s="1631" t="s">
        <v>39</v>
      </c>
      <c r="E50" s="1637"/>
      <c r="F50" s="1646" t="s">
        <v>662</v>
      </c>
      <c r="G50" s="3784"/>
      <c r="H50" s="4194"/>
      <c r="I50" s="3979"/>
      <c r="J50" s="3979"/>
      <c r="K50" s="1650" t="s">
        <v>124</v>
      </c>
      <c r="L50" s="1649">
        <v>5</v>
      </c>
      <c r="M50" s="1648" t="s">
        <v>661</v>
      </c>
      <c r="N50" s="1647" t="s">
        <v>637</v>
      </c>
      <c r="O50" s="1638">
        <v>4</v>
      </c>
    </row>
    <row r="51" spans="1:16" ht="41.25" customHeight="1" thickBot="1" x14ac:dyDescent="0.25">
      <c r="A51" s="1092" t="s">
        <v>39</v>
      </c>
      <c r="B51" s="1216" t="s">
        <v>37</v>
      </c>
      <c r="C51" s="1632" t="s">
        <v>37</v>
      </c>
      <c r="D51" s="1631" t="s">
        <v>109</v>
      </c>
      <c r="E51" s="1637"/>
      <c r="F51" s="1646" t="s">
        <v>660</v>
      </c>
      <c r="G51" s="3785"/>
      <c r="H51" s="4194"/>
      <c r="I51" s="3979"/>
      <c r="J51" s="3979"/>
      <c r="K51" s="1628" t="s">
        <v>124</v>
      </c>
      <c r="L51" s="1645">
        <v>7</v>
      </c>
      <c r="M51" s="1644" t="s">
        <v>659</v>
      </c>
      <c r="N51" s="1643" t="s">
        <v>637</v>
      </c>
      <c r="O51" s="1642">
        <v>4</v>
      </c>
    </row>
    <row r="52" spans="1:16" ht="33" customHeight="1" thickBot="1" x14ac:dyDescent="0.25">
      <c r="A52" s="1092" t="s">
        <v>39</v>
      </c>
      <c r="B52" s="1216" t="s">
        <v>37</v>
      </c>
      <c r="C52" s="1632" t="s">
        <v>37</v>
      </c>
      <c r="D52" s="1631" t="s">
        <v>107</v>
      </c>
      <c r="E52" s="1637"/>
      <c r="F52" s="1636" t="s">
        <v>658</v>
      </c>
      <c r="G52" s="3783" t="s">
        <v>530</v>
      </c>
      <c r="H52" s="4194"/>
      <c r="I52" s="3979"/>
      <c r="J52" s="3979"/>
      <c r="K52" s="1641" t="s">
        <v>124</v>
      </c>
      <c r="L52" s="1640">
        <v>4</v>
      </c>
      <c r="M52" s="1639" t="s">
        <v>657</v>
      </c>
      <c r="N52" s="1600" t="s">
        <v>637</v>
      </c>
      <c r="O52" s="1638">
        <v>1</v>
      </c>
    </row>
    <row r="53" spans="1:16" ht="32.25" customHeight="1" thickBot="1" x14ac:dyDescent="0.25">
      <c r="A53" s="1092" t="s">
        <v>39</v>
      </c>
      <c r="B53" s="1216" t="s">
        <v>37</v>
      </c>
      <c r="C53" s="1632" t="s">
        <v>37</v>
      </c>
      <c r="D53" s="1631" t="s">
        <v>102</v>
      </c>
      <c r="E53" s="1637"/>
      <c r="F53" s="1636" t="s">
        <v>656</v>
      </c>
      <c r="G53" s="3784"/>
      <c r="H53" s="4194"/>
      <c r="I53" s="3979"/>
      <c r="J53" s="3979"/>
      <c r="K53" s="1635" t="s">
        <v>124</v>
      </c>
      <c r="L53" s="1228">
        <v>30</v>
      </c>
      <c r="M53" s="1634" t="s">
        <v>655</v>
      </c>
      <c r="N53" s="1633" t="s">
        <v>637</v>
      </c>
      <c r="O53" s="1621">
        <v>1</v>
      </c>
      <c r="P53" s="489"/>
    </row>
    <row r="54" spans="1:16" ht="33.75" customHeight="1" thickBot="1" x14ac:dyDescent="0.25">
      <c r="A54" s="1092" t="s">
        <v>39</v>
      </c>
      <c r="B54" s="1216" t="s">
        <v>37</v>
      </c>
      <c r="C54" s="1632" t="s">
        <v>37</v>
      </c>
      <c r="D54" s="1631" t="s">
        <v>96</v>
      </c>
      <c r="E54" s="1630"/>
      <c r="F54" s="1629" t="s">
        <v>654</v>
      </c>
      <c r="G54" s="3784"/>
      <c r="H54" s="4195"/>
      <c r="I54" s="3980"/>
      <c r="J54" s="3980"/>
      <c r="K54" s="1628" t="s">
        <v>124</v>
      </c>
      <c r="L54" s="1627">
        <v>2</v>
      </c>
      <c r="M54" s="1626" t="s">
        <v>653</v>
      </c>
      <c r="N54" s="1625" t="s">
        <v>637</v>
      </c>
      <c r="O54" s="1624">
        <v>1</v>
      </c>
    </row>
    <row r="55" spans="1:16" ht="24" customHeight="1" x14ac:dyDescent="0.2">
      <c r="A55" s="4232" t="s">
        <v>39</v>
      </c>
      <c r="B55" s="4218" t="s">
        <v>37</v>
      </c>
      <c r="C55" s="4220" t="s">
        <v>39</v>
      </c>
      <c r="D55" s="4055" t="s">
        <v>651</v>
      </c>
      <c r="E55" s="4209"/>
      <c r="F55" s="4210"/>
      <c r="G55" s="3760" t="s">
        <v>514</v>
      </c>
      <c r="H55" s="4037" t="s">
        <v>44</v>
      </c>
      <c r="I55" s="3950" t="s">
        <v>53</v>
      </c>
      <c r="J55" s="4196" t="s">
        <v>52</v>
      </c>
      <c r="K55" s="1623" t="s">
        <v>124</v>
      </c>
      <c r="L55" s="1597">
        <v>0</v>
      </c>
      <c r="M55" s="1622" t="s">
        <v>652</v>
      </c>
      <c r="N55" s="1608" t="s">
        <v>119</v>
      </c>
      <c r="O55" s="1621">
        <v>0</v>
      </c>
    </row>
    <row r="56" spans="1:16" ht="26.25" customHeight="1" thickBot="1" x14ac:dyDescent="0.25">
      <c r="A56" s="4234"/>
      <c r="B56" s="4219"/>
      <c r="C56" s="4222"/>
      <c r="D56" s="4213"/>
      <c r="E56" s="4214"/>
      <c r="F56" s="4215"/>
      <c r="G56" s="3761"/>
      <c r="H56" s="4038"/>
      <c r="I56" s="3951"/>
      <c r="J56" s="4197"/>
      <c r="K56" s="1094" t="s">
        <v>33</v>
      </c>
      <c r="L56" s="1606">
        <f>SUM(L55)</f>
        <v>0</v>
      </c>
      <c r="M56" s="1620"/>
      <c r="N56" s="1619"/>
      <c r="O56" s="1618"/>
    </row>
    <row r="57" spans="1:16" ht="26.25" customHeight="1" x14ac:dyDescent="0.2">
      <c r="A57" s="4232" t="s">
        <v>39</v>
      </c>
      <c r="B57" s="4218" t="s">
        <v>37</v>
      </c>
      <c r="C57" s="4220" t="s">
        <v>39</v>
      </c>
      <c r="D57" s="1458" t="s">
        <v>37</v>
      </c>
      <c r="E57" s="1493"/>
      <c r="F57" s="1617" t="s">
        <v>651</v>
      </c>
      <c r="G57" s="3761"/>
      <c r="H57" s="4038"/>
      <c r="I57" s="3951"/>
      <c r="J57" s="4197"/>
      <c r="K57" s="1616" t="s">
        <v>124</v>
      </c>
      <c r="L57" s="1454">
        <v>0</v>
      </c>
      <c r="M57" s="1615"/>
      <c r="N57" s="1614"/>
      <c r="O57" s="1613"/>
    </row>
    <row r="58" spans="1:16" ht="16.5" customHeight="1" thickBot="1" x14ac:dyDescent="0.25">
      <c r="A58" s="4234"/>
      <c r="B58" s="4219"/>
      <c r="C58" s="4222"/>
      <c r="D58" s="1224"/>
      <c r="E58" s="1493"/>
      <c r="F58" s="1499"/>
      <c r="G58" s="3762"/>
      <c r="H58" s="4039"/>
      <c r="I58" s="3952"/>
      <c r="J58" s="4198"/>
      <c r="K58" s="1446" t="s">
        <v>33</v>
      </c>
      <c r="L58" s="1497">
        <f>SUM(L57)</f>
        <v>0</v>
      </c>
      <c r="M58" s="1612"/>
      <c r="N58" s="1611"/>
      <c r="O58" s="1610"/>
    </row>
    <row r="59" spans="1:16" ht="25.5" customHeight="1" x14ac:dyDescent="0.2">
      <c r="A59" s="4232" t="s">
        <v>39</v>
      </c>
      <c r="B59" s="4218" t="s">
        <v>37</v>
      </c>
      <c r="C59" s="4246" t="s">
        <v>109</v>
      </c>
      <c r="D59" s="4055" t="s">
        <v>648</v>
      </c>
      <c r="E59" s="4209"/>
      <c r="F59" s="4210"/>
      <c r="G59" s="3760" t="s">
        <v>650</v>
      </c>
      <c r="H59" s="4037" t="s">
        <v>44</v>
      </c>
      <c r="I59" s="3950" t="s">
        <v>53</v>
      </c>
      <c r="J59" s="4196" t="s">
        <v>52</v>
      </c>
      <c r="K59" s="1598" t="s">
        <v>124</v>
      </c>
      <c r="L59" s="1597">
        <v>0</v>
      </c>
      <c r="M59" s="1609" t="s">
        <v>649</v>
      </c>
      <c r="N59" s="1608" t="s">
        <v>119</v>
      </c>
      <c r="O59" s="1607">
        <v>0</v>
      </c>
    </row>
    <row r="60" spans="1:16" ht="25.5" customHeight="1" thickBot="1" x14ac:dyDescent="0.25">
      <c r="A60" s="4234"/>
      <c r="B60" s="4219"/>
      <c r="C60" s="4247"/>
      <c r="D60" s="4213"/>
      <c r="E60" s="4214"/>
      <c r="F60" s="4215"/>
      <c r="G60" s="3761"/>
      <c r="H60" s="4038"/>
      <c r="I60" s="3951"/>
      <c r="J60" s="4238"/>
      <c r="K60" s="1094" t="s">
        <v>33</v>
      </c>
      <c r="L60" s="1606">
        <f>SUM(L59:L59)</f>
        <v>0</v>
      </c>
      <c r="M60" s="1605"/>
      <c r="N60" s="1604"/>
      <c r="O60" s="1543"/>
    </row>
    <row r="61" spans="1:16" ht="25.5" customHeight="1" x14ac:dyDescent="0.2">
      <c r="A61" s="4232" t="s">
        <v>39</v>
      </c>
      <c r="B61" s="4218" t="s">
        <v>37</v>
      </c>
      <c r="C61" s="4246" t="s">
        <v>109</v>
      </c>
      <c r="D61" s="1458" t="s">
        <v>37</v>
      </c>
      <c r="E61" s="1457"/>
      <c r="F61" s="1456" t="s">
        <v>648</v>
      </c>
      <c r="G61" s="3761"/>
      <c r="H61" s="4038"/>
      <c r="I61" s="3951"/>
      <c r="J61" s="4238"/>
      <c r="K61" s="1603" t="s">
        <v>124</v>
      </c>
      <c r="L61" s="1454">
        <v>0</v>
      </c>
      <c r="M61" s="1601"/>
      <c r="N61" s="1600"/>
      <c r="O61" s="1599"/>
    </row>
    <row r="62" spans="1:16" ht="25.5" customHeight="1" thickBot="1" x14ac:dyDescent="0.25">
      <c r="A62" s="4234"/>
      <c r="B62" s="4219"/>
      <c r="C62" s="4247"/>
      <c r="D62" s="910"/>
      <c r="E62" s="1449"/>
      <c r="F62" s="1602"/>
      <c r="G62" s="3762"/>
      <c r="H62" s="4039"/>
      <c r="I62" s="3952"/>
      <c r="J62" s="4242"/>
      <c r="K62" s="1446" t="s">
        <v>33</v>
      </c>
      <c r="L62" s="1497">
        <f>SUM(L61)</f>
        <v>0</v>
      </c>
      <c r="M62" s="1601"/>
      <c r="N62" s="1600"/>
      <c r="O62" s="1599"/>
    </row>
    <row r="63" spans="1:16" ht="36.75" customHeight="1" x14ac:dyDescent="0.2">
      <c r="A63" s="4177" t="s">
        <v>39</v>
      </c>
      <c r="B63" s="3829" t="s">
        <v>37</v>
      </c>
      <c r="C63" s="1091" t="s">
        <v>107</v>
      </c>
      <c r="D63" s="4209" t="s">
        <v>647</v>
      </c>
      <c r="E63" s="4209"/>
      <c r="F63" s="4210"/>
      <c r="G63" s="3760" t="s">
        <v>630</v>
      </c>
      <c r="H63" s="4037" t="s">
        <v>44</v>
      </c>
      <c r="I63" s="4240" t="s">
        <v>53</v>
      </c>
      <c r="J63" s="4196" t="s">
        <v>52</v>
      </c>
      <c r="K63" s="1598" t="s">
        <v>124</v>
      </c>
      <c r="L63" s="1597">
        <f>L67+L70+L74+L78+L80+L83+L86+L89</f>
        <v>37.6</v>
      </c>
      <c r="M63" s="1596"/>
      <c r="N63" s="1595"/>
      <c r="O63" s="1594"/>
    </row>
    <row r="64" spans="1:16" x14ac:dyDescent="0.2">
      <c r="A64" s="4178"/>
      <c r="B64" s="3830"/>
      <c r="C64" s="1084"/>
      <c r="D64" s="4211"/>
      <c r="E64" s="4211"/>
      <c r="F64" s="4212"/>
      <c r="G64" s="3761"/>
      <c r="H64" s="4038"/>
      <c r="I64" s="4241"/>
      <c r="J64" s="4238"/>
      <c r="K64" s="1593" t="s">
        <v>141</v>
      </c>
      <c r="L64" s="1592">
        <f>L68+L71+L73+L77+L81+L84+L87+L90</f>
        <v>368</v>
      </c>
      <c r="M64" s="1591"/>
      <c r="N64" s="1587"/>
      <c r="O64" s="1586"/>
      <c r="P64" s="489"/>
    </row>
    <row r="65" spans="1:21" x14ac:dyDescent="0.2">
      <c r="A65" s="4178"/>
      <c r="B65" s="3830"/>
      <c r="C65" s="1084"/>
      <c r="D65" s="4211"/>
      <c r="E65" s="4211"/>
      <c r="F65" s="4212"/>
      <c r="G65" s="3761"/>
      <c r="H65" s="4038"/>
      <c r="I65" s="4241"/>
      <c r="J65" s="4238"/>
      <c r="K65" s="1590" t="s">
        <v>140</v>
      </c>
      <c r="L65" s="1589">
        <f>L75</f>
        <v>4</v>
      </c>
      <c r="M65" s="1588"/>
      <c r="N65" s="1587"/>
      <c r="O65" s="1586"/>
    </row>
    <row r="66" spans="1:21" ht="13.5" thickBot="1" x14ac:dyDescent="0.25">
      <c r="A66" s="4179"/>
      <c r="B66" s="3831"/>
      <c r="C66" s="1585"/>
      <c r="D66" s="4214"/>
      <c r="E66" s="4214"/>
      <c r="F66" s="4215"/>
      <c r="G66" s="3762"/>
      <c r="H66" s="4039"/>
      <c r="I66" s="4241"/>
      <c r="J66" s="4238"/>
      <c r="K66" s="1094" t="s">
        <v>33</v>
      </c>
      <c r="L66" s="1584">
        <f>SUM(L63:L65)</f>
        <v>409.6</v>
      </c>
      <c r="M66" s="1583"/>
      <c r="N66" s="1582"/>
      <c r="O66" s="1581"/>
    </row>
    <row r="67" spans="1:21" ht="27" customHeight="1" thickBot="1" x14ac:dyDescent="0.25">
      <c r="A67" s="4177" t="s">
        <v>39</v>
      </c>
      <c r="B67" s="3829" t="s">
        <v>37</v>
      </c>
      <c r="C67" s="4243" t="s">
        <v>107</v>
      </c>
      <c r="D67" s="4205" t="s">
        <v>37</v>
      </c>
      <c r="E67" s="4185"/>
      <c r="F67" s="4202" t="s">
        <v>646</v>
      </c>
      <c r="G67" s="3953" t="s">
        <v>630</v>
      </c>
      <c r="H67" s="4037" t="s">
        <v>44</v>
      </c>
      <c r="I67" s="4238"/>
      <c r="J67" s="4238"/>
      <c r="K67" s="1576" t="s">
        <v>124</v>
      </c>
      <c r="L67" s="1537">
        <v>0</v>
      </c>
      <c r="M67" s="1580"/>
      <c r="N67" s="1579"/>
      <c r="O67" s="1578"/>
      <c r="P67" s="1577"/>
      <c r="Q67" s="489"/>
      <c r="U67" s="489"/>
    </row>
    <row r="68" spans="1:21" ht="27" customHeight="1" thickBot="1" x14ac:dyDescent="0.25">
      <c r="A68" s="4178"/>
      <c r="B68" s="3830"/>
      <c r="C68" s="4244"/>
      <c r="D68" s="4206"/>
      <c r="E68" s="4187"/>
      <c r="F68" s="4203"/>
      <c r="G68" s="3954"/>
      <c r="H68" s="4038"/>
      <c r="I68" s="4238"/>
      <c r="J68" s="4238"/>
      <c r="K68" s="1576" t="s">
        <v>141</v>
      </c>
      <c r="L68" s="1537"/>
      <c r="M68" s="1552"/>
      <c r="N68" s="1551"/>
      <c r="O68" s="1550"/>
    </row>
    <row r="69" spans="1:21" ht="27" customHeight="1" thickBot="1" x14ac:dyDescent="0.25">
      <c r="A69" s="4179"/>
      <c r="B69" s="3831"/>
      <c r="C69" s="4245"/>
      <c r="D69" s="4207"/>
      <c r="E69" s="4186"/>
      <c r="F69" s="4204"/>
      <c r="G69" s="3955"/>
      <c r="H69" s="4038"/>
      <c r="I69" s="4238"/>
      <c r="J69" s="4238"/>
      <c r="K69" s="1575" t="s">
        <v>33</v>
      </c>
      <c r="L69" s="1542">
        <f>SUM(L67:L68)</f>
        <v>0</v>
      </c>
      <c r="M69" s="1552"/>
      <c r="N69" s="1551"/>
      <c r="O69" s="1550"/>
    </row>
    <row r="70" spans="1:21" ht="27.75" customHeight="1" thickBot="1" x14ac:dyDescent="0.25">
      <c r="A70" s="4177" t="s">
        <v>39</v>
      </c>
      <c r="B70" s="3829" t="s">
        <v>37</v>
      </c>
      <c r="C70" s="4243" t="s">
        <v>107</v>
      </c>
      <c r="D70" s="4205" t="s">
        <v>39</v>
      </c>
      <c r="E70" s="4185"/>
      <c r="F70" s="4199" t="s">
        <v>645</v>
      </c>
      <c r="G70" s="3953" t="s">
        <v>630</v>
      </c>
      <c r="H70" s="4037" t="s">
        <v>44</v>
      </c>
      <c r="I70" s="4238"/>
      <c r="J70" s="4238"/>
      <c r="K70" s="925" t="s">
        <v>124</v>
      </c>
      <c r="L70" s="1537">
        <v>0</v>
      </c>
      <c r="M70" s="1552"/>
      <c r="N70" s="1551"/>
      <c r="O70" s="1550"/>
      <c r="Q70" s="489"/>
      <c r="R70" s="489"/>
    </row>
    <row r="71" spans="1:21" ht="21" customHeight="1" thickBot="1" x14ac:dyDescent="0.25">
      <c r="A71" s="4178"/>
      <c r="B71" s="3830"/>
      <c r="C71" s="4244"/>
      <c r="D71" s="4206"/>
      <c r="E71" s="4187"/>
      <c r="F71" s="4200"/>
      <c r="G71" s="3954"/>
      <c r="H71" s="4038"/>
      <c r="I71" s="4238"/>
      <c r="J71" s="4238"/>
      <c r="K71" s="922" t="s">
        <v>141</v>
      </c>
      <c r="L71" s="1537">
        <v>340</v>
      </c>
      <c r="M71" s="1552" t="s">
        <v>644</v>
      </c>
      <c r="N71" s="1551" t="s">
        <v>637</v>
      </c>
      <c r="O71" s="1558">
        <v>3</v>
      </c>
    </row>
    <row r="72" spans="1:21" ht="21" customHeight="1" thickBot="1" x14ac:dyDescent="0.25">
      <c r="A72" s="4179"/>
      <c r="B72" s="3831"/>
      <c r="C72" s="4245"/>
      <c r="D72" s="4207"/>
      <c r="E72" s="4186"/>
      <c r="F72" s="4201"/>
      <c r="G72" s="3955"/>
      <c r="H72" s="4039"/>
      <c r="I72" s="4238"/>
      <c r="J72" s="4238"/>
      <c r="K72" s="1462" t="s">
        <v>33</v>
      </c>
      <c r="L72" s="1542">
        <f>SUM(L70:L71)</f>
        <v>340</v>
      </c>
      <c r="M72" s="1552"/>
      <c r="N72" s="1551"/>
      <c r="O72" s="1550"/>
    </row>
    <row r="73" spans="1:21" ht="24.75" customHeight="1" thickBot="1" x14ac:dyDescent="0.25">
      <c r="A73" s="4177" t="s">
        <v>39</v>
      </c>
      <c r="B73" s="3829" t="s">
        <v>37</v>
      </c>
      <c r="C73" s="4243" t="s">
        <v>107</v>
      </c>
      <c r="D73" s="4205" t="s">
        <v>109</v>
      </c>
      <c r="E73" s="4185"/>
      <c r="F73" s="4199" t="s">
        <v>643</v>
      </c>
      <c r="G73" s="3953" t="s">
        <v>630</v>
      </c>
      <c r="H73" s="4037" t="s">
        <v>44</v>
      </c>
      <c r="I73" s="4238"/>
      <c r="J73" s="4238"/>
      <c r="K73" s="925" t="s">
        <v>141</v>
      </c>
      <c r="L73" s="1537">
        <v>12</v>
      </c>
      <c r="M73" s="1574" t="s">
        <v>642</v>
      </c>
      <c r="N73" s="1573" t="s">
        <v>637</v>
      </c>
      <c r="O73" s="1572">
        <v>6</v>
      </c>
    </row>
    <row r="74" spans="1:21" ht="13.5" customHeight="1" thickBot="1" x14ac:dyDescent="0.25">
      <c r="A74" s="4178"/>
      <c r="B74" s="3830"/>
      <c r="C74" s="4244"/>
      <c r="D74" s="4206"/>
      <c r="E74" s="4187"/>
      <c r="F74" s="4200"/>
      <c r="G74" s="3954"/>
      <c r="H74" s="4038"/>
      <c r="I74" s="4238"/>
      <c r="J74" s="4238"/>
      <c r="K74" s="922" t="s">
        <v>124</v>
      </c>
      <c r="L74" s="1537"/>
      <c r="M74" s="1552"/>
      <c r="N74" s="1559"/>
      <c r="O74" s="1550"/>
    </row>
    <row r="75" spans="1:21" ht="13.5" customHeight="1" thickBot="1" x14ac:dyDescent="0.25">
      <c r="A75" s="4178"/>
      <c r="B75" s="3830"/>
      <c r="C75" s="4244"/>
      <c r="D75" s="4206"/>
      <c r="E75" s="4187"/>
      <c r="F75" s="4200"/>
      <c r="G75" s="3954"/>
      <c r="H75" s="4038"/>
      <c r="I75" s="4238"/>
      <c r="J75" s="4238"/>
      <c r="K75" s="1571" t="s">
        <v>140</v>
      </c>
      <c r="L75" s="1570">
        <v>4</v>
      </c>
      <c r="M75" s="1567"/>
      <c r="N75" s="1566"/>
      <c r="O75" s="1565"/>
    </row>
    <row r="76" spans="1:21" ht="16.5" customHeight="1" thickBot="1" x14ac:dyDescent="0.25">
      <c r="A76" s="4178"/>
      <c r="B76" s="3830"/>
      <c r="C76" s="4244"/>
      <c r="D76" s="4206"/>
      <c r="E76" s="4187"/>
      <c r="F76" s="4200"/>
      <c r="G76" s="3954"/>
      <c r="H76" s="4038"/>
      <c r="I76" s="4238"/>
      <c r="J76" s="4238"/>
      <c r="K76" s="1569" t="s">
        <v>33</v>
      </c>
      <c r="L76" s="1568">
        <f>SUM(L73:L75)</f>
        <v>16</v>
      </c>
      <c r="M76" s="1567"/>
      <c r="N76" s="1566"/>
      <c r="O76" s="1565"/>
    </row>
    <row r="77" spans="1:21" ht="24.75" customHeight="1" thickBot="1" x14ac:dyDescent="0.25">
      <c r="A77" s="4177" t="s">
        <v>39</v>
      </c>
      <c r="B77" s="3829" t="s">
        <v>37</v>
      </c>
      <c r="C77" s="4243" t="s">
        <v>107</v>
      </c>
      <c r="D77" s="4205" t="s">
        <v>107</v>
      </c>
      <c r="E77" s="4185"/>
      <c r="F77" s="4199" t="s">
        <v>641</v>
      </c>
      <c r="G77" s="3953" t="s">
        <v>630</v>
      </c>
      <c r="H77" s="4037" t="s">
        <v>44</v>
      </c>
      <c r="I77" s="4238"/>
      <c r="J77" s="4238"/>
      <c r="K77" s="925" t="s">
        <v>141</v>
      </c>
      <c r="L77" s="1548">
        <v>5</v>
      </c>
      <c r="M77" s="1564" t="s">
        <v>640</v>
      </c>
      <c r="N77" s="1563" t="s">
        <v>637</v>
      </c>
      <c r="O77" s="1562">
        <v>15</v>
      </c>
    </row>
    <row r="78" spans="1:21" ht="19.5" customHeight="1" thickBot="1" x14ac:dyDescent="0.25">
      <c r="A78" s="4178"/>
      <c r="B78" s="3830"/>
      <c r="C78" s="4244"/>
      <c r="D78" s="4206"/>
      <c r="E78" s="4187"/>
      <c r="F78" s="4200"/>
      <c r="G78" s="3954"/>
      <c r="H78" s="4038"/>
      <c r="I78" s="4238"/>
      <c r="J78" s="4238"/>
      <c r="K78" s="922" t="s">
        <v>124</v>
      </c>
      <c r="L78" s="1537"/>
      <c r="M78" s="1552"/>
      <c r="N78" s="1559"/>
      <c r="O78" s="1550"/>
    </row>
    <row r="79" spans="1:21" ht="14.25" customHeight="1" thickBot="1" x14ac:dyDescent="0.25">
      <c r="A79" s="4179"/>
      <c r="B79" s="3831"/>
      <c r="C79" s="4245"/>
      <c r="D79" s="4207"/>
      <c r="E79" s="4186"/>
      <c r="F79" s="4201"/>
      <c r="G79" s="3955"/>
      <c r="H79" s="4039"/>
      <c r="I79" s="4238"/>
      <c r="J79" s="4238"/>
      <c r="K79" s="1462" t="s">
        <v>33</v>
      </c>
      <c r="L79" s="1542">
        <f>SUM(L77:L78)</f>
        <v>5</v>
      </c>
      <c r="M79" s="1557"/>
      <c r="N79" s="1556"/>
      <c r="O79" s="1555"/>
    </row>
    <row r="80" spans="1:21" ht="26.25" customHeight="1" thickBot="1" x14ac:dyDescent="0.25">
      <c r="A80" s="4177" t="s">
        <v>39</v>
      </c>
      <c r="B80" s="3829" t="s">
        <v>37</v>
      </c>
      <c r="C80" s="4243" t="s">
        <v>107</v>
      </c>
      <c r="D80" s="4205" t="s">
        <v>102</v>
      </c>
      <c r="E80" s="4185"/>
      <c r="F80" s="4202" t="s">
        <v>639</v>
      </c>
      <c r="G80" s="3953" t="s">
        <v>630</v>
      </c>
      <c r="H80" s="4037" t="s">
        <v>44</v>
      </c>
      <c r="I80" s="4238"/>
      <c r="J80" s="4238"/>
      <c r="K80" s="925" t="s">
        <v>124</v>
      </c>
      <c r="L80" s="1548"/>
      <c r="M80" s="1561"/>
      <c r="N80" s="1553"/>
      <c r="O80" s="1560"/>
    </row>
    <row r="81" spans="1:15" ht="24.75" customHeight="1" thickBot="1" x14ac:dyDescent="0.25">
      <c r="A81" s="4178"/>
      <c r="B81" s="3830"/>
      <c r="C81" s="4244"/>
      <c r="D81" s="4206"/>
      <c r="E81" s="4187"/>
      <c r="F81" s="4203"/>
      <c r="G81" s="3954"/>
      <c r="H81" s="4038"/>
      <c r="I81" s="4238"/>
      <c r="J81" s="4238"/>
      <c r="K81" s="922" t="s">
        <v>141</v>
      </c>
      <c r="L81" s="1537">
        <v>11</v>
      </c>
      <c r="M81" s="1552" t="s">
        <v>638</v>
      </c>
      <c r="N81" s="1559" t="s">
        <v>637</v>
      </c>
      <c r="O81" s="1558">
        <v>15</v>
      </c>
    </row>
    <row r="82" spans="1:15" ht="24.75" customHeight="1" thickBot="1" x14ac:dyDescent="0.25">
      <c r="A82" s="4179"/>
      <c r="B82" s="3831"/>
      <c r="C82" s="4245"/>
      <c r="D82" s="4207"/>
      <c r="E82" s="4186"/>
      <c r="F82" s="4204"/>
      <c r="G82" s="3955"/>
      <c r="H82" s="4039"/>
      <c r="I82" s="4238"/>
      <c r="J82" s="4238"/>
      <c r="K82" s="1462" t="s">
        <v>33</v>
      </c>
      <c r="L82" s="1542">
        <f>SUM(L80:L81)</f>
        <v>11</v>
      </c>
      <c r="M82" s="1557"/>
      <c r="N82" s="1556"/>
      <c r="O82" s="1555"/>
    </row>
    <row r="83" spans="1:15" ht="25.5" customHeight="1" thickBot="1" x14ac:dyDescent="0.25">
      <c r="A83" s="4177" t="s">
        <v>39</v>
      </c>
      <c r="B83" s="3829" t="s">
        <v>37</v>
      </c>
      <c r="C83" s="4243" t="s">
        <v>107</v>
      </c>
      <c r="D83" s="4205" t="s">
        <v>96</v>
      </c>
      <c r="E83" s="4185"/>
      <c r="F83" s="4202" t="s">
        <v>636</v>
      </c>
      <c r="G83" s="3953" t="s">
        <v>630</v>
      </c>
      <c r="H83" s="4037" t="s">
        <v>44</v>
      </c>
      <c r="I83" s="4238"/>
      <c r="J83" s="4238"/>
      <c r="K83" s="925" t="s">
        <v>124</v>
      </c>
      <c r="L83" s="1548">
        <v>0</v>
      </c>
      <c r="M83" s="1554"/>
      <c r="N83" s="1553" t="s">
        <v>635</v>
      </c>
      <c r="O83" s="1545">
        <v>0</v>
      </c>
    </row>
    <row r="84" spans="1:15" ht="17.25" customHeight="1" thickBot="1" x14ac:dyDescent="0.25">
      <c r="A84" s="4178"/>
      <c r="B84" s="3830"/>
      <c r="C84" s="4244"/>
      <c r="D84" s="4206"/>
      <c r="E84" s="4187"/>
      <c r="F84" s="4203"/>
      <c r="G84" s="3954"/>
      <c r="H84" s="4038"/>
      <c r="I84" s="4238"/>
      <c r="J84" s="4238"/>
      <c r="K84" s="922" t="s">
        <v>141</v>
      </c>
      <c r="L84" s="1537"/>
      <c r="M84" s="1552"/>
      <c r="N84" s="1551"/>
      <c r="O84" s="1550"/>
    </row>
    <row r="85" spans="1:15" ht="16.5" customHeight="1" thickBot="1" x14ac:dyDescent="0.25">
      <c r="A85" s="4179"/>
      <c r="B85" s="3831"/>
      <c r="C85" s="4245"/>
      <c r="D85" s="4207"/>
      <c r="E85" s="4186"/>
      <c r="F85" s="4204"/>
      <c r="G85" s="3955"/>
      <c r="H85" s="4039"/>
      <c r="I85" s="4238"/>
      <c r="J85" s="4238"/>
      <c r="K85" s="1462" t="s">
        <v>33</v>
      </c>
      <c r="L85" s="1542">
        <f>SUM(L83:L84)</f>
        <v>0</v>
      </c>
      <c r="M85" s="1541"/>
      <c r="N85" s="1540"/>
      <c r="O85" s="1549"/>
    </row>
    <row r="86" spans="1:15" ht="32.25" customHeight="1" thickBot="1" x14ac:dyDescent="0.25">
      <c r="A86" s="4177" t="s">
        <v>39</v>
      </c>
      <c r="B86" s="3829" t="s">
        <v>37</v>
      </c>
      <c r="C86" s="4243" t="s">
        <v>107</v>
      </c>
      <c r="D86" s="4205" t="s">
        <v>92</v>
      </c>
      <c r="E86" s="4185"/>
      <c r="F86" s="4202" t="s">
        <v>634</v>
      </c>
      <c r="G86" s="3953" t="s">
        <v>630</v>
      </c>
      <c r="H86" s="4037" t="s">
        <v>44</v>
      </c>
      <c r="I86" s="4238"/>
      <c r="J86" s="4238"/>
      <c r="K86" s="925" t="s">
        <v>124</v>
      </c>
      <c r="L86" s="1548">
        <v>0.6</v>
      </c>
      <c r="M86" s="1547" t="s">
        <v>633</v>
      </c>
      <c r="N86" s="1546"/>
      <c r="O86" s="1545" t="s">
        <v>632</v>
      </c>
    </row>
    <row r="87" spans="1:15" ht="12" customHeight="1" thickBot="1" x14ac:dyDescent="0.25">
      <c r="A87" s="4178"/>
      <c r="B87" s="3830"/>
      <c r="C87" s="4244"/>
      <c r="D87" s="4206"/>
      <c r="E87" s="4187"/>
      <c r="F87" s="4203"/>
      <c r="G87" s="3954"/>
      <c r="H87" s="4038"/>
      <c r="I87" s="4238"/>
      <c r="J87" s="4238"/>
      <c r="K87" s="922" t="s">
        <v>141</v>
      </c>
      <c r="L87" s="1537"/>
      <c r="M87" s="1544"/>
      <c r="N87" s="1532"/>
      <c r="O87" s="1543"/>
    </row>
    <row r="88" spans="1:15" ht="24" customHeight="1" thickBot="1" x14ac:dyDescent="0.25">
      <c r="A88" s="4179"/>
      <c r="B88" s="3831"/>
      <c r="C88" s="4245"/>
      <c r="D88" s="4207"/>
      <c r="E88" s="4186"/>
      <c r="F88" s="4204"/>
      <c r="G88" s="3955"/>
      <c r="H88" s="4039"/>
      <c r="I88" s="4238"/>
      <c r="J88" s="4238"/>
      <c r="K88" s="1462" t="s">
        <v>33</v>
      </c>
      <c r="L88" s="1542">
        <f>SUM(L86:L87)</f>
        <v>0.6</v>
      </c>
      <c r="M88" s="1541"/>
      <c r="N88" s="1540"/>
      <c r="O88" s="1539"/>
    </row>
    <row r="89" spans="1:15" ht="27.75" customHeight="1" thickBot="1" x14ac:dyDescent="0.25">
      <c r="A89" s="4177" t="s">
        <v>39</v>
      </c>
      <c r="B89" s="3829" t="s">
        <v>37</v>
      </c>
      <c r="C89" s="4243" t="s">
        <v>107</v>
      </c>
      <c r="D89" s="4205" t="s">
        <v>87</v>
      </c>
      <c r="E89" s="4185"/>
      <c r="F89" s="4202" t="s">
        <v>631</v>
      </c>
      <c r="G89" s="3954" t="s">
        <v>630</v>
      </c>
      <c r="H89" s="4038" t="s">
        <v>44</v>
      </c>
      <c r="I89" s="4238"/>
      <c r="J89" s="4238"/>
      <c r="K89" s="1538" t="s">
        <v>124</v>
      </c>
      <c r="L89" s="1537">
        <v>37</v>
      </c>
      <c r="M89" s="1536" t="s">
        <v>629</v>
      </c>
      <c r="N89" s="1535"/>
      <c r="O89" s="1534" t="s">
        <v>628</v>
      </c>
    </row>
    <row r="90" spans="1:15" ht="13.5" thickBot="1" x14ac:dyDescent="0.25">
      <c r="A90" s="4178"/>
      <c r="B90" s="3830"/>
      <c r="C90" s="4244"/>
      <c r="D90" s="4206"/>
      <c r="E90" s="4187"/>
      <c r="F90" s="4203"/>
      <c r="G90" s="3954"/>
      <c r="H90" s="4038"/>
      <c r="I90" s="4238"/>
      <c r="J90" s="4238"/>
      <c r="K90" s="922" t="s">
        <v>141</v>
      </c>
      <c r="L90" s="1533"/>
      <c r="M90" s="1414"/>
      <c r="N90" s="1532"/>
      <c r="O90" s="1531"/>
    </row>
    <row r="91" spans="1:15" ht="24" customHeight="1" thickBot="1" x14ac:dyDescent="0.25">
      <c r="A91" s="4179"/>
      <c r="B91" s="3831"/>
      <c r="C91" s="4245"/>
      <c r="D91" s="4207"/>
      <c r="E91" s="4186"/>
      <c r="F91" s="4204"/>
      <c r="G91" s="3955"/>
      <c r="H91" s="4039"/>
      <c r="I91" s="4242"/>
      <c r="J91" s="4239"/>
      <c r="K91" s="1462" t="s">
        <v>33</v>
      </c>
      <c r="L91" s="1530">
        <f>SUM(L89:L90)</f>
        <v>37</v>
      </c>
      <c r="M91" s="1411"/>
      <c r="N91" s="1529"/>
      <c r="O91" s="1528"/>
    </row>
    <row r="92" spans="1:15" ht="13.5" customHeight="1" thickBot="1" x14ac:dyDescent="0.25">
      <c r="A92" s="912" t="s">
        <v>39</v>
      </c>
      <c r="B92" s="1441" t="s">
        <v>37</v>
      </c>
      <c r="C92" s="4208" t="s">
        <v>38</v>
      </c>
      <c r="D92" s="4146"/>
      <c r="E92" s="4146"/>
      <c r="F92" s="4146"/>
      <c r="G92" s="4146"/>
      <c r="H92" s="4146"/>
      <c r="I92" s="4147"/>
      <c r="J92" s="1527"/>
      <c r="K92" s="1440" t="s">
        <v>33</v>
      </c>
      <c r="L92" s="1526">
        <f>L48+L56+L60+L66</f>
        <v>472.6</v>
      </c>
      <c r="M92" s="1525"/>
      <c r="N92" s="1524"/>
      <c r="O92" s="1523"/>
    </row>
    <row r="93" spans="1:15" ht="27" customHeight="1" thickBot="1" x14ac:dyDescent="0.25">
      <c r="A93" s="1246" t="s">
        <v>39</v>
      </c>
      <c r="B93" s="1519" t="s">
        <v>39</v>
      </c>
      <c r="C93" s="4235" t="s">
        <v>627</v>
      </c>
      <c r="D93" s="4236"/>
      <c r="E93" s="4236"/>
      <c r="F93" s="4236"/>
      <c r="G93" s="4236"/>
      <c r="H93" s="4236"/>
      <c r="I93" s="4236"/>
      <c r="J93" s="4236"/>
      <c r="K93" s="4236"/>
      <c r="L93" s="4237"/>
      <c r="M93" s="1522"/>
      <c r="N93" s="1521"/>
      <c r="O93" s="1520"/>
    </row>
    <row r="94" spans="1:15" ht="39" customHeight="1" x14ac:dyDescent="0.2">
      <c r="A94" s="4177"/>
      <c r="B94" s="4183"/>
      <c r="C94" s="1518"/>
      <c r="D94" s="1517"/>
      <c r="E94" s="1517"/>
      <c r="F94" s="1517"/>
      <c r="G94" s="1517"/>
      <c r="H94" s="1517"/>
      <c r="I94" s="1517"/>
      <c r="J94" s="1517"/>
      <c r="K94" s="1517"/>
      <c r="L94" s="1516"/>
      <c r="M94" s="1515" t="s">
        <v>626</v>
      </c>
      <c r="N94" s="1514" t="s">
        <v>119</v>
      </c>
      <c r="O94" s="1513"/>
    </row>
    <row r="95" spans="1:15" ht="39.75" customHeight="1" thickBot="1" x14ac:dyDescent="0.25">
      <c r="A95" s="4179"/>
      <c r="B95" s="4184"/>
      <c r="C95" s="1512"/>
      <c r="D95" s="1511"/>
      <c r="E95" s="1511"/>
      <c r="F95" s="1511"/>
      <c r="G95" s="1511"/>
      <c r="H95" s="1511"/>
      <c r="I95" s="1511"/>
      <c r="J95" s="1511"/>
      <c r="K95" s="1511"/>
      <c r="L95" s="1510"/>
      <c r="M95" s="1509" t="s">
        <v>625</v>
      </c>
      <c r="N95" s="1508" t="s">
        <v>119</v>
      </c>
      <c r="O95" s="1507"/>
    </row>
    <row r="96" spans="1:15" ht="32.25" customHeight="1" x14ac:dyDescent="0.2">
      <c r="A96" s="4177" t="s">
        <v>39</v>
      </c>
      <c r="B96" s="3829" t="s">
        <v>39</v>
      </c>
      <c r="C96" s="1459" t="s">
        <v>37</v>
      </c>
      <c r="D96" s="4055" t="s">
        <v>621</v>
      </c>
      <c r="E96" s="4209"/>
      <c r="F96" s="4210"/>
      <c r="G96" s="3760" t="s">
        <v>624</v>
      </c>
      <c r="H96" s="4037" t="s">
        <v>44</v>
      </c>
      <c r="I96" s="3950" t="s">
        <v>53</v>
      </c>
      <c r="J96" s="4196" t="s">
        <v>52</v>
      </c>
      <c r="K96" s="925" t="s">
        <v>124</v>
      </c>
      <c r="L96" s="1484">
        <v>0</v>
      </c>
      <c r="M96" s="1481" t="s">
        <v>623</v>
      </c>
      <c r="N96" s="1469" t="s">
        <v>119</v>
      </c>
      <c r="O96" s="1506"/>
    </row>
    <row r="97" spans="1:15" ht="35.25" customHeight="1" thickBot="1" x14ac:dyDescent="0.25">
      <c r="A97" s="4178"/>
      <c r="B97" s="3830"/>
      <c r="C97" s="919"/>
      <c r="D97" s="4058"/>
      <c r="E97" s="4211"/>
      <c r="F97" s="4212"/>
      <c r="G97" s="3761"/>
      <c r="H97" s="4038"/>
      <c r="I97" s="3951"/>
      <c r="J97" s="4197"/>
      <c r="K97" s="922"/>
      <c r="L97" s="1479"/>
      <c r="M97" s="1478" t="s">
        <v>622</v>
      </c>
      <c r="N97" s="1464" t="s">
        <v>119</v>
      </c>
      <c r="O97" s="1505"/>
    </row>
    <row r="98" spans="1:15" ht="13.5" thickBot="1" x14ac:dyDescent="0.25">
      <c r="A98" s="4179"/>
      <c r="B98" s="3831"/>
      <c r="C98" s="1504"/>
      <c r="D98" s="4213"/>
      <c r="E98" s="4214"/>
      <c r="F98" s="4215"/>
      <c r="G98" s="3761"/>
      <c r="H98" s="4038"/>
      <c r="I98" s="3951"/>
      <c r="J98" s="4197"/>
      <c r="K98" s="1462" t="s">
        <v>33</v>
      </c>
      <c r="L98" s="1477">
        <f>SUM(L96:L97)</f>
        <v>0</v>
      </c>
      <c r="M98" s="1494"/>
      <c r="N98" s="1452"/>
      <c r="O98" s="1503"/>
    </row>
    <row r="99" spans="1:15" ht="25.5" x14ac:dyDescent="0.2">
      <c r="A99" s="4177" t="s">
        <v>39</v>
      </c>
      <c r="B99" s="3829" t="s">
        <v>39</v>
      </c>
      <c r="C99" s="1459" t="s">
        <v>37</v>
      </c>
      <c r="D99" s="1458" t="s">
        <v>37</v>
      </c>
      <c r="E99" s="1493"/>
      <c r="F99" s="1492" t="s">
        <v>621</v>
      </c>
      <c r="G99" s="3761"/>
      <c r="H99" s="4038"/>
      <c r="I99" s="3951"/>
      <c r="J99" s="4197"/>
      <c r="K99" s="922" t="s">
        <v>124</v>
      </c>
      <c r="L99" s="1454">
        <v>0</v>
      </c>
      <c r="M99" s="1502"/>
      <c r="N99" s="1501"/>
      <c r="O99" s="1500"/>
    </row>
    <row r="100" spans="1:15" ht="17.25" customHeight="1" thickBot="1" x14ac:dyDescent="0.25">
      <c r="A100" s="4178"/>
      <c r="B100" s="3830"/>
      <c r="C100" s="1219"/>
      <c r="D100" s="1224"/>
      <c r="E100" s="1493"/>
      <c r="F100" s="1499"/>
      <c r="G100" s="3761"/>
      <c r="H100" s="4038"/>
      <c r="I100" s="3951"/>
      <c r="J100" s="4197"/>
      <c r="K100" s="1498" t="s">
        <v>33</v>
      </c>
      <c r="L100" s="1497">
        <f>SUM(L99)</f>
        <v>0</v>
      </c>
      <c r="M100" s="1491"/>
      <c r="N100" s="1490"/>
      <c r="O100" s="1496"/>
    </row>
    <row r="101" spans="1:15" ht="26.25" customHeight="1" thickBot="1" x14ac:dyDescent="0.25">
      <c r="A101" s="4232" t="s">
        <v>39</v>
      </c>
      <c r="B101" s="4218" t="s">
        <v>39</v>
      </c>
      <c r="C101" s="4220" t="s">
        <v>39</v>
      </c>
      <c r="D101" s="4055" t="s">
        <v>617</v>
      </c>
      <c r="E101" s="4209"/>
      <c r="F101" s="4210"/>
      <c r="G101" s="3760" t="s">
        <v>620</v>
      </c>
      <c r="H101" s="4037" t="s">
        <v>44</v>
      </c>
      <c r="I101" s="3950" t="s">
        <v>53</v>
      </c>
      <c r="J101" s="4196" t="s">
        <v>52</v>
      </c>
      <c r="K101" s="925" t="s">
        <v>124</v>
      </c>
      <c r="L101" s="1484">
        <v>0</v>
      </c>
      <c r="M101" s="1483" t="s">
        <v>619</v>
      </c>
      <c r="N101" s="1482" t="s">
        <v>119</v>
      </c>
      <c r="O101" s="1495"/>
    </row>
    <row r="102" spans="1:15" ht="34.5" customHeight="1" thickBot="1" x14ac:dyDescent="0.25">
      <c r="A102" s="4233"/>
      <c r="B102" s="3830"/>
      <c r="C102" s="4221"/>
      <c r="D102" s="4058"/>
      <c r="E102" s="4211"/>
      <c r="F102" s="4212"/>
      <c r="G102" s="3761"/>
      <c r="H102" s="4038"/>
      <c r="I102" s="3951"/>
      <c r="J102" s="4197"/>
      <c r="K102" s="922"/>
      <c r="L102" s="1479"/>
      <c r="M102" s="1478" t="s">
        <v>618</v>
      </c>
      <c r="N102" s="1464" t="s">
        <v>611</v>
      </c>
      <c r="O102" s="1463"/>
    </row>
    <row r="103" spans="1:15" ht="21" customHeight="1" thickBot="1" x14ac:dyDescent="0.25">
      <c r="A103" s="4234"/>
      <c r="B103" s="4219"/>
      <c r="C103" s="4222"/>
      <c r="D103" s="4213"/>
      <c r="E103" s="4214"/>
      <c r="F103" s="4215"/>
      <c r="G103" s="3761"/>
      <c r="H103" s="4038"/>
      <c r="I103" s="3951"/>
      <c r="J103" s="4197"/>
      <c r="K103" s="1462" t="s">
        <v>33</v>
      </c>
      <c r="L103" s="1477">
        <f>SUM(L101:L102)</f>
        <v>0</v>
      </c>
      <c r="M103" s="1494"/>
      <c r="N103" s="1452"/>
      <c r="O103" s="1451"/>
    </row>
    <row r="104" spans="1:15" ht="22.5" customHeight="1" x14ac:dyDescent="0.2">
      <c r="A104" s="4177" t="s">
        <v>39</v>
      </c>
      <c r="B104" s="3829" t="s">
        <v>39</v>
      </c>
      <c r="C104" s="1459" t="s">
        <v>39</v>
      </c>
      <c r="D104" s="1458" t="s">
        <v>37</v>
      </c>
      <c r="E104" s="1493"/>
      <c r="F104" s="1492" t="s">
        <v>617</v>
      </c>
      <c r="G104" s="3761"/>
      <c r="H104" s="4038"/>
      <c r="I104" s="3951"/>
      <c r="J104" s="4197"/>
      <c r="K104" s="922" t="s">
        <v>124</v>
      </c>
      <c r="L104" s="1454">
        <v>0</v>
      </c>
      <c r="M104" s="1491"/>
      <c r="N104" s="1490"/>
      <c r="O104" s="1489"/>
    </row>
    <row r="105" spans="1:15" ht="27" customHeight="1" thickBot="1" x14ac:dyDescent="0.25">
      <c r="A105" s="4179"/>
      <c r="B105" s="3831"/>
      <c r="C105" s="1450"/>
      <c r="D105" s="910"/>
      <c r="E105" s="1488"/>
      <c r="F105" s="1487"/>
      <c r="G105" s="3762"/>
      <c r="H105" s="4039"/>
      <c r="I105" s="3952"/>
      <c r="J105" s="4198"/>
      <c r="K105" s="1446" t="s">
        <v>33</v>
      </c>
      <c r="L105" s="1486">
        <f>SUM(L104)</f>
        <v>0</v>
      </c>
      <c r="M105" s="1485"/>
      <c r="N105" s="1443"/>
      <c r="O105" s="1442"/>
    </row>
    <row r="106" spans="1:15" ht="27.75" customHeight="1" thickBot="1" x14ac:dyDescent="0.25">
      <c r="A106" s="4232" t="s">
        <v>39</v>
      </c>
      <c r="B106" s="4218" t="s">
        <v>39</v>
      </c>
      <c r="C106" s="4220" t="s">
        <v>109</v>
      </c>
      <c r="D106" s="4055" t="s">
        <v>610</v>
      </c>
      <c r="E106" s="4209"/>
      <c r="F106" s="4210"/>
      <c r="G106" s="3760" t="s">
        <v>616</v>
      </c>
      <c r="H106" s="4037" t="s">
        <v>44</v>
      </c>
      <c r="I106" s="3950" t="s">
        <v>53</v>
      </c>
      <c r="J106" s="1476" t="s">
        <v>52</v>
      </c>
      <c r="K106" s="925" t="s">
        <v>124</v>
      </c>
      <c r="L106" s="1484">
        <v>0</v>
      </c>
      <c r="M106" s="1483" t="s">
        <v>615</v>
      </c>
      <c r="N106" s="1482" t="s">
        <v>119</v>
      </c>
      <c r="O106" s="1472"/>
    </row>
    <row r="107" spans="1:15" ht="25.5" x14ac:dyDescent="0.2">
      <c r="A107" s="4233"/>
      <c r="B107" s="3830"/>
      <c r="C107" s="4221"/>
      <c r="D107" s="4058"/>
      <c r="E107" s="4211"/>
      <c r="F107" s="4212"/>
      <c r="G107" s="3761"/>
      <c r="H107" s="4038"/>
      <c r="I107" s="3951"/>
      <c r="J107" s="1455"/>
      <c r="K107" s="922"/>
      <c r="L107" s="1480"/>
      <c r="M107" s="1481" t="s">
        <v>614</v>
      </c>
      <c r="N107" s="1464" t="s">
        <v>611</v>
      </c>
      <c r="O107" s="1468"/>
    </row>
    <row r="108" spans="1:15" ht="26.25" thickBot="1" x14ac:dyDescent="0.25">
      <c r="A108" s="4233"/>
      <c r="B108" s="3830"/>
      <c r="C108" s="4221"/>
      <c r="D108" s="4058"/>
      <c r="E108" s="4211"/>
      <c r="F108" s="4212"/>
      <c r="G108" s="3761"/>
      <c r="H108" s="4038"/>
      <c r="I108" s="3951"/>
      <c r="J108" s="1455"/>
      <c r="K108" s="922"/>
      <c r="L108" s="1480"/>
      <c r="M108" s="1478" t="s">
        <v>613</v>
      </c>
      <c r="N108" s="1469" t="s">
        <v>119</v>
      </c>
      <c r="O108" s="1468"/>
    </row>
    <row r="109" spans="1:15" ht="31.5" customHeight="1" thickBot="1" x14ac:dyDescent="0.25">
      <c r="A109" s="4233"/>
      <c r="B109" s="3830"/>
      <c r="C109" s="4221"/>
      <c r="D109" s="4058"/>
      <c r="E109" s="4211"/>
      <c r="F109" s="4212"/>
      <c r="G109" s="3761"/>
      <c r="H109" s="4038"/>
      <c r="I109" s="3951"/>
      <c r="J109" s="1455"/>
      <c r="K109" s="922"/>
      <c r="L109" s="1479"/>
      <c r="M109" s="1478" t="s">
        <v>612</v>
      </c>
      <c r="N109" s="1464" t="s">
        <v>611</v>
      </c>
      <c r="O109" s="1463"/>
    </row>
    <row r="110" spans="1:15" ht="13.5" thickBot="1" x14ac:dyDescent="0.25">
      <c r="A110" s="4234"/>
      <c r="B110" s="4219"/>
      <c r="C110" s="4222"/>
      <c r="D110" s="4213"/>
      <c r="E110" s="4214"/>
      <c r="F110" s="4215"/>
      <c r="G110" s="3761"/>
      <c r="H110" s="4038"/>
      <c r="I110" s="3951"/>
      <c r="J110" s="1455"/>
      <c r="K110" s="1462" t="s">
        <v>33</v>
      </c>
      <c r="L110" s="1477">
        <f>SUM(L106:L109)</f>
        <v>0</v>
      </c>
      <c r="M110" s="1414"/>
      <c r="N110" s="1452"/>
      <c r="O110" s="1451"/>
    </row>
    <row r="111" spans="1:15" ht="15.75" customHeight="1" x14ac:dyDescent="0.2">
      <c r="A111" s="4177" t="s">
        <v>39</v>
      </c>
      <c r="B111" s="3829" t="s">
        <v>39</v>
      </c>
      <c r="C111" s="1459" t="s">
        <v>109</v>
      </c>
      <c r="D111" s="1458" t="s">
        <v>37</v>
      </c>
      <c r="E111" s="4185"/>
      <c r="F111" s="4216" t="s">
        <v>610</v>
      </c>
      <c r="G111" s="3761"/>
      <c r="H111" s="4038"/>
      <c r="I111" s="3951"/>
      <c r="J111" s="1455"/>
      <c r="K111" s="922" t="s">
        <v>124</v>
      </c>
      <c r="L111" s="1454">
        <v>0</v>
      </c>
      <c r="M111" s="1414"/>
      <c r="N111" s="1452"/>
      <c r="O111" s="1451"/>
    </row>
    <row r="112" spans="1:15" ht="24" customHeight="1" thickBot="1" x14ac:dyDescent="0.25">
      <c r="A112" s="4179"/>
      <c r="B112" s="3831"/>
      <c r="C112" s="1450"/>
      <c r="D112" s="910"/>
      <c r="E112" s="4186"/>
      <c r="F112" s="4217"/>
      <c r="G112" s="3762"/>
      <c r="H112" s="4039"/>
      <c r="I112" s="3952"/>
      <c r="J112" s="1447"/>
      <c r="K112" s="1446" t="s">
        <v>33</v>
      </c>
      <c r="L112" s="1445">
        <f>SUM(L111)</f>
        <v>0</v>
      </c>
      <c r="M112" s="1411"/>
      <c r="N112" s="1443"/>
      <c r="O112" s="1442"/>
    </row>
    <row r="113" spans="1:15" ht="33.75" customHeight="1" x14ac:dyDescent="0.2">
      <c r="A113" s="4232" t="s">
        <v>39</v>
      </c>
      <c r="B113" s="4218" t="s">
        <v>39</v>
      </c>
      <c r="C113" s="4220" t="s">
        <v>107</v>
      </c>
      <c r="D113" s="4055" t="s">
        <v>607</v>
      </c>
      <c r="E113" s="4209"/>
      <c r="F113" s="4210"/>
      <c r="G113" s="3760" t="s">
        <v>609</v>
      </c>
      <c r="H113" s="4037" t="s">
        <v>44</v>
      </c>
      <c r="I113" s="3950" t="s">
        <v>53</v>
      </c>
      <c r="J113" s="1476" t="s">
        <v>52</v>
      </c>
      <c r="K113" s="925" t="s">
        <v>124</v>
      </c>
      <c r="L113" s="1475">
        <v>0</v>
      </c>
      <c r="M113" s="1474" t="s">
        <v>608</v>
      </c>
      <c r="N113" s="1473" t="s">
        <v>119</v>
      </c>
      <c r="O113" s="1472"/>
    </row>
    <row r="114" spans="1:15" ht="24" customHeight="1" x14ac:dyDescent="0.2">
      <c r="A114" s="4233"/>
      <c r="B114" s="3830"/>
      <c r="C114" s="4221"/>
      <c r="D114" s="4058"/>
      <c r="E114" s="4211"/>
      <c r="F114" s="4212"/>
      <c r="G114" s="3761"/>
      <c r="H114" s="4038"/>
      <c r="I114" s="3951"/>
      <c r="J114" s="1455"/>
      <c r="K114" s="922"/>
      <c r="L114" s="1470"/>
      <c r="M114" s="1471"/>
      <c r="N114" s="1464"/>
      <c r="O114" s="1468"/>
    </row>
    <row r="115" spans="1:15" ht="24" customHeight="1" thickBot="1" x14ac:dyDescent="0.25">
      <c r="A115" s="4233"/>
      <c r="B115" s="3830"/>
      <c r="C115" s="4221"/>
      <c r="D115" s="4058"/>
      <c r="E115" s="4211"/>
      <c r="F115" s="4212"/>
      <c r="G115" s="3761"/>
      <c r="H115" s="4038"/>
      <c r="I115" s="3951"/>
      <c r="J115" s="1455"/>
      <c r="K115" s="922"/>
      <c r="L115" s="1470"/>
      <c r="M115" s="1465"/>
      <c r="N115" s="1469"/>
      <c r="O115" s="1468"/>
    </row>
    <row r="116" spans="1:15" ht="24" customHeight="1" thickBot="1" x14ac:dyDescent="0.25">
      <c r="A116" s="4233"/>
      <c r="B116" s="3830"/>
      <c r="C116" s="4221"/>
      <c r="D116" s="4058"/>
      <c r="E116" s="4211"/>
      <c r="F116" s="4212"/>
      <c r="G116" s="3761"/>
      <c r="H116" s="4038"/>
      <c r="I116" s="3951"/>
      <c r="J116" s="1455"/>
      <c r="K116" s="922"/>
      <c r="L116" s="1466"/>
      <c r="M116" s="1465"/>
      <c r="N116" s="1464"/>
      <c r="O116" s="1463"/>
    </row>
    <row r="117" spans="1:15" ht="24" customHeight="1" thickBot="1" x14ac:dyDescent="0.25">
      <c r="A117" s="4234"/>
      <c r="B117" s="4219"/>
      <c r="C117" s="4222"/>
      <c r="D117" s="4213"/>
      <c r="E117" s="4214"/>
      <c r="F117" s="4215"/>
      <c r="G117" s="3761"/>
      <c r="H117" s="4038"/>
      <c r="I117" s="3951"/>
      <c r="J117" s="1455"/>
      <c r="K117" s="1462" t="s">
        <v>33</v>
      </c>
      <c r="L117" s="1461">
        <f>SUM(L113:L116)</f>
        <v>0</v>
      </c>
      <c r="M117" s="1460"/>
      <c r="N117" s="1452"/>
      <c r="O117" s="1451"/>
    </row>
    <row r="118" spans="1:15" ht="24" customHeight="1" x14ac:dyDescent="0.2">
      <c r="A118" s="4177" t="s">
        <v>39</v>
      </c>
      <c r="B118" s="3829" t="s">
        <v>39</v>
      </c>
      <c r="C118" s="1459" t="s">
        <v>107</v>
      </c>
      <c r="D118" s="1458" t="s">
        <v>37</v>
      </c>
      <c r="E118" s="4185"/>
      <c r="F118" s="4175" t="s">
        <v>607</v>
      </c>
      <c r="G118" s="3761"/>
      <c r="H118" s="4038"/>
      <c r="I118" s="3951"/>
      <c r="J118" s="1455"/>
      <c r="K118" s="922" t="s">
        <v>124</v>
      </c>
      <c r="L118" s="1454">
        <v>0</v>
      </c>
      <c r="M118" s="1453"/>
      <c r="N118" s="1452"/>
      <c r="O118" s="1451"/>
    </row>
    <row r="119" spans="1:15" ht="24" customHeight="1" thickBot="1" x14ac:dyDescent="0.25">
      <c r="A119" s="4179"/>
      <c r="B119" s="3831"/>
      <c r="C119" s="1450"/>
      <c r="D119" s="910"/>
      <c r="E119" s="4186"/>
      <c r="F119" s="4176"/>
      <c r="G119" s="3762"/>
      <c r="H119" s="4039"/>
      <c r="I119" s="3952"/>
      <c r="J119" s="1447"/>
      <c r="K119" s="1446" t="s">
        <v>33</v>
      </c>
      <c r="L119" s="1445">
        <f>SUM(L118)</f>
        <v>0</v>
      </c>
      <c r="M119" s="1444"/>
      <c r="N119" s="1443"/>
      <c r="O119" s="1442"/>
    </row>
    <row r="120" spans="1:15" ht="13.5" customHeight="1" thickBot="1" x14ac:dyDescent="0.25">
      <c r="A120" s="912" t="s">
        <v>39</v>
      </c>
      <c r="B120" s="1441" t="s">
        <v>39</v>
      </c>
      <c r="C120" s="4208" t="s">
        <v>38</v>
      </c>
      <c r="D120" s="4146"/>
      <c r="E120" s="4146"/>
      <c r="F120" s="4146"/>
      <c r="G120" s="4146"/>
      <c r="H120" s="4146"/>
      <c r="I120" s="4146"/>
      <c r="J120" s="4147"/>
      <c r="K120" s="1440" t="s">
        <v>33</v>
      </c>
      <c r="L120" s="1439">
        <f>L98+L103+L110+L117</f>
        <v>0</v>
      </c>
      <c r="M120" s="1438"/>
      <c r="N120" s="1437"/>
      <c r="O120" s="1436"/>
    </row>
    <row r="121" spans="1:15" ht="13.5" customHeight="1" thickBot="1" x14ac:dyDescent="0.25">
      <c r="A121" s="912" t="s">
        <v>39</v>
      </c>
      <c r="B121" s="1200"/>
      <c r="C121" s="3838" t="s">
        <v>36</v>
      </c>
      <c r="D121" s="3839"/>
      <c r="E121" s="3839"/>
      <c r="F121" s="3839"/>
      <c r="G121" s="3839"/>
      <c r="H121" s="3839"/>
      <c r="I121" s="3839"/>
      <c r="J121" s="3840"/>
      <c r="K121" s="1198" t="s">
        <v>33</v>
      </c>
      <c r="L121" s="1435">
        <f>L92+L120</f>
        <v>472.6</v>
      </c>
      <c r="M121" s="1434"/>
      <c r="N121" s="1433"/>
      <c r="O121" s="1432"/>
    </row>
    <row r="122" spans="1:15" ht="13.5" hidden="1" customHeight="1" thickBot="1" x14ac:dyDescent="0.25">
      <c r="A122" s="1431" t="s">
        <v>39</v>
      </c>
      <c r="B122" s="1430" t="s">
        <v>39</v>
      </c>
      <c r="C122" s="4180" t="s">
        <v>35</v>
      </c>
      <c r="D122" s="4181"/>
      <c r="E122" s="4181"/>
      <c r="F122" s="4181"/>
      <c r="G122" s="4181"/>
      <c r="H122" s="4181"/>
      <c r="I122" s="4181"/>
      <c r="J122" s="4182"/>
      <c r="K122" s="1106" t="s">
        <v>33</v>
      </c>
      <c r="L122" s="1428">
        <f>L123-L64</f>
        <v>439.6</v>
      </c>
      <c r="M122" s="1427"/>
      <c r="N122" s="1426"/>
      <c r="O122" s="1425"/>
    </row>
    <row r="123" spans="1:15" ht="13.5" thickBot="1" x14ac:dyDescent="0.25">
      <c r="A123" s="4254" t="s">
        <v>34</v>
      </c>
      <c r="B123" s="4255"/>
      <c r="C123" s="4255"/>
      <c r="D123" s="4255"/>
      <c r="E123" s="4255"/>
      <c r="F123" s="4255"/>
      <c r="G123" s="4255"/>
      <c r="H123" s="4255"/>
      <c r="I123" s="4255"/>
      <c r="J123" s="4255"/>
      <c r="K123" s="4256"/>
      <c r="L123" s="1424">
        <f>L121+L35</f>
        <v>807.6</v>
      </c>
      <c r="M123" s="4257"/>
      <c r="N123" s="4258"/>
      <c r="O123" s="4259"/>
    </row>
    <row r="124" spans="1:15" ht="15" x14ac:dyDescent="0.2">
      <c r="A124" s="1422" t="s">
        <v>32</v>
      </c>
      <c r="B124" s="1422"/>
      <c r="C124" s="1422"/>
      <c r="D124" s="1422"/>
      <c r="E124" s="1422"/>
      <c r="F124" s="1422"/>
      <c r="G124" s="1422"/>
      <c r="H124" s="1423"/>
      <c r="I124" s="1422"/>
      <c r="J124" s="1422"/>
      <c r="K124" s="1422"/>
      <c r="L124" s="1422"/>
      <c r="M124" s="1422"/>
      <c r="N124" s="1421"/>
      <c r="O124" s="1420"/>
    </row>
    <row r="125" spans="1:15" ht="8.25" customHeight="1" x14ac:dyDescent="0.2">
      <c r="A125" s="1419"/>
      <c r="B125" s="1419"/>
      <c r="C125" s="1419"/>
      <c r="D125" s="1419"/>
      <c r="E125" s="1419"/>
      <c r="F125" s="1419"/>
      <c r="G125" s="1419"/>
      <c r="H125" s="1419"/>
      <c r="I125" s="1419"/>
      <c r="J125" s="1419"/>
      <c r="K125" s="1419"/>
      <c r="L125" s="1419"/>
      <c r="M125" s="1405"/>
      <c r="N125" s="1405"/>
      <c r="O125" s="1404"/>
    </row>
    <row r="126" spans="1:15" ht="15" customHeight="1" x14ac:dyDescent="0.2">
      <c r="A126" s="3559" t="s">
        <v>31</v>
      </c>
      <c r="B126" s="3559"/>
      <c r="C126" s="3559"/>
      <c r="D126" s="3559"/>
      <c r="E126" s="3559"/>
      <c r="F126" s="3559"/>
      <c r="G126" s="3559"/>
      <c r="H126" s="3559"/>
      <c r="I126" s="3559"/>
      <c r="J126" s="3559"/>
      <c r="K126" s="3559"/>
      <c r="L126" s="3559"/>
      <c r="M126" s="1405"/>
      <c r="N126" s="1405"/>
      <c r="O126" s="1404"/>
    </row>
    <row r="127" spans="1:15" ht="18.75" customHeight="1" thickBot="1" x14ac:dyDescent="0.25">
      <c r="A127" s="28"/>
      <c r="B127" s="26"/>
      <c r="C127" s="26"/>
      <c r="D127" s="26"/>
      <c r="E127" s="26"/>
      <c r="F127" s="26"/>
      <c r="G127" s="27"/>
      <c r="H127" s="26"/>
      <c r="I127" s="26"/>
      <c r="J127" s="26"/>
      <c r="K127" s="17"/>
      <c r="L127" s="24" t="s">
        <v>30</v>
      </c>
      <c r="M127" s="1405"/>
      <c r="N127" s="1405"/>
      <c r="O127" s="1404"/>
    </row>
    <row r="128" spans="1:15" ht="27.6" customHeight="1" thickBot="1" x14ac:dyDescent="0.25">
      <c r="A128" s="22"/>
      <c r="B128" s="21"/>
      <c r="C128" s="3512" t="s">
        <v>606</v>
      </c>
      <c r="D128" s="3512"/>
      <c r="E128" s="3512"/>
      <c r="F128" s="3512"/>
      <c r="G128" s="3512"/>
      <c r="H128" s="3512"/>
      <c r="I128" s="3512"/>
      <c r="J128" s="3512"/>
      <c r="K128" s="3512"/>
      <c r="L128" s="20" t="s">
        <v>28</v>
      </c>
      <c r="M128" s="1405"/>
      <c r="N128" s="1405"/>
      <c r="O128" s="1404"/>
    </row>
    <row r="129" spans="1:15" ht="17.25" customHeight="1" x14ac:dyDescent="0.2">
      <c r="A129" s="4312" t="s">
        <v>605</v>
      </c>
      <c r="B129" s="4313"/>
      <c r="C129" s="4313"/>
      <c r="D129" s="4313"/>
      <c r="E129" s="4313"/>
      <c r="F129" s="4313"/>
      <c r="G129" s="4313"/>
      <c r="H129" s="4313"/>
      <c r="I129" s="4313"/>
      <c r="J129" s="4313"/>
      <c r="K129" s="4314"/>
      <c r="L129" s="1418">
        <f>L130+L134+L141+L143+L144+L145</f>
        <v>807.6</v>
      </c>
      <c r="M129" s="1405"/>
      <c r="N129" s="1405"/>
      <c r="O129" s="1404"/>
    </row>
    <row r="130" spans="1:15" ht="18.75" customHeight="1" x14ac:dyDescent="0.2">
      <c r="A130" s="4188" t="s">
        <v>604</v>
      </c>
      <c r="B130" s="4189"/>
      <c r="C130" s="4189"/>
      <c r="D130" s="4189"/>
      <c r="E130" s="4189"/>
      <c r="F130" s="4189"/>
      <c r="G130" s="4189"/>
      <c r="H130" s="4189"/>
      <c r="I130" s="4189"/>
      <c r="J130" s="4189"/>
      <c r="K130" s="4190"/>
      <c r="L130" s="11">
        <f>L131+L132+L133</f>
        <v>435.6</v>
      </c>
      <c r="M130" s="1405"/>
      <c r="N130" s="1405"/>
      <c r="O130" s="1404"/>
    </row>
    <row r="131" spans="1:15" ht="16.5" customHeight="1" x14ac:dyDescent="0.2">
      <c r="A131" s="4306" t="s">
        <v>603</v>
      </c>
      <c r="B131" s="4307"/>
      <c r="C131" s="4307"/>
      <c r="D131" s="4307"/>
      <c r="E131" s="4307"/>
      <c r="F131" s="4307"/>
      <c r="G131" s="4307"/>
      <c r="H131" s="4307"/>
      <c r="I131" s="4307"/>
      <c r="J131" s="4307"/>
      <c r="K131" s="4308"/>
      <c r="L131" s="11">
        <f>L14+L19+L27+L44+L55+L59+L63+L96+L101+L106+L113</f>
        <v>435.6</v>
      </c>
      <c r="M131" s="1405"/>
      <c r="N131" s="1405"/>
      <c r="O131" s="1404"/>
    </row>
    <row r="132" spans="1:15" ht="19.5" customHeight="1" x14ac:dyDescent="0.2">
      <c r="A132" s="4188" t="s">
        <v>602</v>
      </c>
      <c r="B132" s="4189"/>
      <c r="C132" s="4189"/>
      <c r="D132" s="4189"/>
      <c r="E132" s="4301"/>
      <c r="F132" s="4301"/>
      <c r="G132" s="4301"/>
      <c r="H132" s="4301"/>
      <c r="I132" s="4301"/>
      <c r="J132" s="4301"/>
      <c r="K132" s="4302"/>
      <c r="L132" s="11"/>
      <c r="M132" s="1405"/>
      <c r="N132" s="1405"/>
      <c r="O132" s="1404"/>
    </row>
    <row r="133" spans="1:15" ht="29.25" customHeight="1" x14ac:dyDescent="0.2">
      <c r="A133" s="4188" t="s">
        <v>601</v>
      </c>
      <c r="B133" s="4189"/>
      <c r="C133" s="4189"/>
      <c r="D133" s="4189"/>
      <c r="E133" s="4189"/>
      <c r="F133" s="4189"/>
      <c r="G133" s="4189"/>
      <c r="H133" s="4189"/>
      <c r="I133" s="4189"/>
      <c r="J133" s="4189"/>
      <c r="K133" s="4190"/>
      <c r="L133" s="11"/>
      <c r="M133" s="1405"/>
      <c r="N133" s="1405"/>
      <c r="O133" s="1404"/>
    </row>
    <row r="134" spans="1:15" ht="15" customHeight="1" x14ac:dyDescent="0.2">
      <c r="A134" s="4306" t="s">
        <v>22</v>
      </c>
      <c r="B134" s="4307"/>
      <c r="C134" s="4307"/>
      <c r="D134" s="4307"/>
      <c r="E134" s="4307"/>
      <c r="F134" s="4307"/>
      <c r="G134" s="4307"/>
      <c r="H134" s="4307"/>
      <c r="I134" s="4307"/>
      <c r="J134" s="4307"/>
      <c r="K134" s="4308"/>
      <c r="L134" s="13">
        <f>L135+L136+L137+L138+L139+L140</f>
        <v>4</v>
      </c>
      <c r="M134" s="1405"/>
      <c r="N134" s="1405"/>
      <c r="O134" s="1404"/>
    </row>
    <row r="135" spans="1:15" ht="18.75" customHeight="1" x14ac:dyDescent="0.2">
      <c r="A135" s="4188" t="s">
        <v>600</v>
      </c>
      <c r="B135" s="4189"/>
      <c r="C135" s="4189"/>
      <c r="D135" s="4189"/>
      <c r="E135" s="4301"/>
      <c r="F135" s="4301"/>
      <c r="G135" s="4301"/>
      <c r="H135" s="4301"/>
      <c r="I135" s="4301"/>
      <c r="J135" s="4301"/>
      <c r="K135" s="4302"/>
      <c r="L135" s="13">
        <f>L65</f>
        <v>4</v>
      </c>
      <c r="M135" s="1405"/>
      <c r="N135" s="1405"/>
      <c r="O135" s="1404"/>
    </row>
    <row r="136" spans="1:15" ht="18.75" customHeight="1" x14ac:dyDescent="0.2">
      <c r="A136" s="4188" t="s">
        <v>599</v>
      </c>
      <c r="B136" s="4189"/>
      <c r="C136" s="4189"/>
      <c r="D136" s="4189"/>
      <c r="E136" s="4301"/>
      <c r="F136" s="4301"/>
      <c r="G136" s="4301"/>
      <c r="H136" s="4301"/>
      <c r="I136" s="4301"/>
      <c r="J136" s="4301"/>
      <c r="K136" s="4302"/>
      <c r="L136" s="11"/>
      <c r="M136" s="1405"/>
      <c r="N136" s="1405"/>
      <c r="O136" s="1404"/>
    </row>
    <row r="137" spans="1:15" ht="17.25" customHeight="1" x14ac:dyDescent="0.2">
      <c r="A137" s="4188" t="s">
        <v>598</v>
      </c>
      <c r="B137" s="4189"/>
      <c r="C137" s="4189"/>
      <c r="D137" s="4189"/>
      <c r="E137" s="4301"/>
      <c r="F137" s="4301"/>
      <c r="G137" s="4301"/>
      <c r="H137" s="4301"/>
      <c r="I137" s="4301"/>
      <c r="J137" s="4301"/>
      <c r="K137" s="4302"/>
      <c r="L137" s="11"/>
      <c r="M137" s="1405"/>
      <c r="N137" s="1405"/>
      <c r="O137" s="1404"/>
    </row>
    <row r="138" spans="1:15" ht="21" customHeight="1" x14ac:dyDescent="0.2">
      <c r="A138" s="4188" t="s">
        <v>597</v>
      </c>
      <c r="B138" s="4301"/>
      <c r="C138" s="4301"/>
      <c r="D138" s="4301"/>
      <c r="E138" s="4301"/>
      <c r="F138" s="4301"/>
      <c r="G138" s="4301"/>
      <c r="H138" s="4301"/>
      <c r="I138" s="4301"/>
      <c r="J138" s="4301"/>
      <c r="K138" s="4302"/>
      <c r="L138" s="11"/>
      <c r="M138" s="1405"/>
      <c r="N138" s="1405"/>
      <c r="O138" s="1404"/>
    </row>
    <row r="139" spans="1:15" ht="19.5" customHeight="1" x14ac:dyDescent="0.2">
      <c r="A139" s="4188" t="s">
        <v>596</v>
      </c>
      <c r="B139" s="4189"/>
      <c r="C139" s="4189"/>
      <c r="D139" s="4189"/>
      <c r="E139" s="4301"/>
      <c r="F139" s="4301"/>
      <c r="G139" s="4301"/>
      <c r="H139" s="4301"/>
      <c r="I139" s="4301"/>
      <c r="J139" s="4301"/>
      <c r="K139" s="4302"/>
      <c r="L139" s="11"/>
      <c r="M139" s="1405"/>
      <c r="N139" s="1405"/>
      <c r="O139" s="1404"/>
    </row>
    <row r="140" spans="1:15" ht="17.25" customHeight="1" x14ac:dyDescent="0.2">
      <c r="A140" s="4325" t="s">
        <v>595</v>
      </c>
      <c r="B140" s="4326"/>
      <c r="C140" s="4326"/>
      <c r="D140" s="4326"/>
      <c r="E140" s="4301"/>
      <c r="F140" s="4301"/>
      <c r="G140" s="4301"/>
      <c r="H140" s="4301"/>
      <c r="I140" s="4301"/>
      <c r="J140" s="4301"/>
      <c r="K140" s="4302"/>
      <c r="L140" s="11"/>
      <c r="M140" s="1405"/>
      <c r="N140" s="1405"/>
      <c r="O140" s="1404"/>
    </row>
    <row r="141" spans="1:15" ht="18.75" customHeight="1" x14ac:dyDescent="0.2">
      <c r="A141" s="4188" t="s">
        <v>15</v>
      </c>
      <c r="B141" s="4301"/>
      <c r="C141" s="4301"/>
      <c r="D141" s="4301"/>
      <c r="E141" s="4301"/>
      <c r="F141" s="4301"/>
      <c r="G141" s="4301"/>
      <c r="H141" s="4301"/>
      <c r="I141" s="4301"/>
      <c r="J141" s="4301"/>
      <c r="K141" s="4302"/>
      <c r="L141" s="11"/>
      <c r="M141" s="1405"/>
      <c r="N141" s="1405"/>
      <c r="O141" s="1404"/>
    </row>
    <row r="142" spans="1:15" ht="18.75" customHeight="1" x14ac:dyDescent="0.2">
      <c r="A142" s="4188" t="s">
        <v>594</v>
      </c>
      <c r="B142" s="4189"/>
      <c r="C142" s="4189"/>
      <c r="D142" s="4189"/>
      <c r="E142" s="4189"/>
      <c r="F142" s="4189"/>
      <c r="G142" s="4189"/>
      <c r="H142" s="4189"/>
      <c r="I142" s="4189"/>
      <c r="J142" s="4189"/>
      <c r="K142" s="4190"/>
      <c r="L142" s="11"/>
      <c r="M142" s="1405"/>
      <c r="N142" s="1405"/>
      <c r="O142" s="1404"/>
    </row>
    <row r="143" spans="1:15" ht="16.5" customHeight="1" x14ac:dyDescent="0.2">
      <c r="A143" s="4303" t="s">
        <v>593</v>
      </c>
      <c r="B143" s="4304"/>
      <c r="C143" s="4304"/>
      <c r="D143" s="4304"/>
      <c r="E143" s="4304"/>
      <c r="F143" s="4304"/>
      <c r="G143" s="4304"/>
      <c r="H143" s="4304"/>
      <c r="I143" s="4304"/>
      <c r="J143" s="4304"/>
      <c r="K143" s="4305"/>
      <c r="L143" s="11"/>
      <c r="M143" s="1405"/>
      <c r="N143" s="1405"/>
      <c r="O143" s="1404"/>
    </row>
    <row r="144" spans="1:15" ht="16.5" customHeight="1" x14ac:dyDescent="0.2">
      <c r="A144" s="4306" t="s">
        <v>592</v>
      </c>
      <c r="B144" s="4307"/>
      <c r="C144" s="4307"/>
      <c r="D144" s="4307"/>
      <c r="E144" s="4307"/>
      <c r="F144" s="4307"/>
      <c r="G144" s="4307"/>
      <c r="H144" s="4307"/>
      <c r="I144" s="4307"/>
      <c r="J144" s="4307"/>
      <c r="K144" s="4308"/>
      <c r="L144" s="11"/>
      <c r="M144" s="1405"/>
      <c r="N144" s="1405"/>
      <c r="O144" s="1404"/>
    </row>
    <row r="145" spans="1:15" ht="17.25" customHeight="1" x14ac:dyDescent="0.2">
      <c r="A145" s="4188" t="s">
        <v>11</v>
      </c>
      <c r="B145" s="4189"/>
      <c r="C145" s="4189"/>
      <c r="D145" s="4189"/>
      <c r="E145" s="4301"/>
      <c r="F145" s="4301"/>
      <c r="G145" s="4301"/>
      <c r="H145" s="4301"/>
      <c r="I145" s="4301"/>
      <c r="J145" s="4301"/>
      <c r="K145" s="4302"/>
      <c r="L145" s="11">
        <f>L146+L147</f>
        <v>368</v>
      </c>
      <c r="M145" s="1405"/>
      <c r="N145" s="1405"/>
      <c r="O145" s="1404"/>
    </row>
    <row r="146" spans="1:15" ht="16.5" customHeight="1" x14ac:dyDescent="0.2">
      <c r="A146" s="4188" t="s">
        <v>591</v>
      </c>
      <c r="B146" s="4189"/>
      <c r="C146" s="4189"/>
      <c r="D146" s="4189"/>
      <c r="E146" s="4301"/>
      <c r="F146" s="4301"/>
      <c r="G146" s="4301"/>
      <c r="H146" s="4301"/>
      <c r="I146" s="4301"/>
      <c r="J146" s="4301"/>
      <c r="K146" s="4302"/>
      <c r="L146" s="11">
        <f>L64</f>
        <v>368</v>
      </c>
      <c r="M146" s="1405"/>
      <c r="N146" s="1405"/>
      <c r="O146" s="1404"/>
    </row>
    <row r="147" spans="1:15" ht="18.75" customHeight="1" thickBot="1" x14ac:dyDescent="0.25">
      <c r="A147" s="4188" t="s">
        <v>590</v>
      </c>
      <c r="B147" s="4189"/>
      <c r="C147" s="4189"/>
      <c r="D147" s="4189"/>
      <c r="E147" s="4189"/>
      <c r="F147" s="4189"/>
      <c r="G147" s="4189"/>
      <c r="H147" s="4189"/>
      <c r="I147" s="4189"/>
      <c r="J147" s="4189"/>
      <c r="K147" s="4190"/>
      <c r="L147" s="11"/>
      <c r="M147" s="1405"/>
      <c r="N147" s="1405"/>
      <c r="O147" s="1404"/>
    </row>
    <row r="148" spans="1:15" ht="27.6" customHeight="1" thickBot="1" x14ac:dyDescent="0.25">
      <c r="A148" s="4294" t="s">
        <v>8</v>
      </c>
      <c r="B148" s="4295"/>
      <c r="C148" s="4295"/>
      <c r="D148" s="4295"/>
      <c r="E148" s="4295"/>
      <c r="F148" s="4295"/>
      <c r="G148" s="4295"/>
      <c r="H148" s="4295"/>
      <c r="I148" s="4295"/>
      <c r="J148" s="4295"/>
      <c r="K148" s="4296"/>
      <c r="L148" s="1416">
        <f>L149+L150</f>
        <v>0</v>
      </c>
      <c r="M148" s="1405"/>
      <c r="N148" s="1405"/>
      <c r="O148" s="1404"/>
    </row>
    <row r="149" spans="1:15" ht="19.5" customHeight="1" x14ac:dyDescent="0.2">
      <c r="A149" s="4315" t="s">
        <v>210</v>
      </c>
      <c r="B149" s="4316"/>
      <c r="C149" s="4316"/>
      <c r="D149" s="4316"/>
      <c r="E149" s="4317"/>
      <c r="F149" s="4317"/>
      <c r="G149" s="4317"/>
      <c r="H149" s="4317"/>
      <c r="I149" s="4317"/>
      <c r="J149" s="4317"/>
      <c r="K149" s="4318"/>
      <c r="L149" s="1415">
        <v>0</v>
      </c>
      <c r="M149" s="1405"/>
      <c r="N149" s="1405"/>
      <c r="O149" s="1404"/>
    </row>
    <row r="150" spans="1:15" ht="20.25" customHeight="1" x14ac:dyDescent="0.2">
      <c r="A150" s="4297" t="s">
        <v>6</v>
      </c>
      <c r="B150" s="4298"/>
      <c r="C150" s="4298"/>
      <c r="D150" s="4298"/>
      <c r="E150" s="4298"/>
      <c r="F150" s="4298"/>
      <c r="G150" s="4298"/>
      <c r="H150" s="4298"/>
      <c r="I150" s="4298"/>
      <c r="J150" s="4298"/>
      <c r="K150" s="4299"/>
      <c r="L150" s="1412"/>
      <c r="M150" s="1405"/>
      <c r="N150" s="1405"/>
      <c r="O150" s="1404"/>
    </row>
    <row r="151" spans="1:15" ht="20.25" customHeight="1" x14ac:dyDescent="0.2">
      <c r="A151" s="4223" t="s">
        <v>589</v>
      </c>
      <c r="B151" s="4224"/>
      <c r="C151" s="4224"/>
      <c r="D151" s="4224"/>
      <c r="E151" s="4224"/>
      <c r="F151" s="4224"/>
      <c r="G151" s="4224"/>
      <c r="H151" s="4224"/>
      <c r="I151" s="4224"/>
      <c r="J151" s="4224"/>
      <c r="K151" s="4225"/>
      <c r="L151" s="1412"/>
      <c r="M151" s="1405"/>
      <c r="N151" s="1405"/>
      <c r="O151" s="1404"/>
    </row>
    <row r="152" spans="1:15" ht="20.25" customHeight="1" x14ac:dyDescent="0.2">
      <c r="A152" s="4226" t="s">
        <v>588</v>
      </c>
      <c r="B152" s="4227"/>
      <c r="C152" s="4227"/>
      <c r="D152" s="4227"/>
      <c r="E152" s="4227"/>
      <c r="F152" s="4227"/>
      <c r="G152" s="4227"/>
      <c r="H152" s="4227"/>
      <c r="I152" s="4227"/>
      <c r="J152" s="4227"/>
      <c r="K152" s="4228"/>
      <c r="L152" s="1412"/>
      <c r="M152" s="1405"/>
      <c r="N152" s="1405"/>
      <c r="O152" s="1404"/>
    </row>
    <row r="153" spans="1:15" ht="20.25" customHeight="1" thickBot="1" x14ac:dyDescent="0.25">
      <c r="A153" s="4229" t="s">
        <v>3</v>
      </c>
      <c r="B153" s="4230"/>
      <c r="C153" s="4230"/>
      <c r="D153" s="4230"/>
      <c r="E153" s="4230"/>
      <c r="F153" s="4230"/>
      <c r="G153" s="4230"/>
      <c r="H153" s="4230"/>
      <c r="I153" s="4230"/>
      <c r="J153" s="4230"/>
      <c r="K153" s="4231"/>
      <c r="L153" s="1409"/>
      <c r="M153" s="1405"/>
      <c r="N153" s="1405"/>
      <c r="O153" s="1404"/>
    </row>
    <row r="154" spans="1:15" ht="27.6" customHeight="1" thickBot="1" x14ac:dyDescent="0.25">
      <c r="A154" s="4319" t="s">
        <v>587</v>
      </c>
      <c r="B154" s="4320"/>
      <c r="C154" s="4320"/>
      <c r="D154" s="4320"/>
      <c r="E154" s="4320"/>
      <c r="F154" s="4320"/>
      <c r="G154" s="4320"/>
      <c r="H154" s="4320"/>
      <c r="I154" s="4320"/>
      <c r="J154" s="4320"/>
      <c r="K154" s="4321"/>
      <c r="L154" s="1408">
        <f>L148+L129</f>
        <v>807.6</v>
      </c>
      <c r="M154" s="1405"/>
      <c r="N154" s="1405"/>
      <c r="O154" s="1404"/>
    </row>
    <row r="155" spans="1:15" ht="22.5" customHeight="1" x14ac:dyDescent="0.2">
      <c r="A155" s="4322" t="s">
        <v>1</v>
      </c>
      <c r="B155" s="4323"/>
      <c r="C155" s="4323"/>
      <c r="D155" s="4323"/>
      <c r="E155" s="4323"/>
      <c r="F155" s="4323"/>
      <c r="G155" s="4323"/>
      <c r="H155" s="4323"/>
      <c r="I155" s="4323"/>
      <c r="J155" s="4323"/>
      <c r="K155" s="4324"/>
      <c r="L155" s="1407"/>
      <c r="M155" s="1405"/>
      <c r="N155" s="1405"/>
      <c r="O155" s="1404"/>
    </row>
    <row r="156" spans="1:15" ht="19.5" customHeight="1" thickBot="1" x14ac:dyDescent="0.25">
      <c r="A156" s="4309" t="s">
        <v>0</v>
      </c>
      <c r="B156" s="4310"/>
      <c r="C156" s="4310"/>
      <c r="D156" s="4310"/>
      <c r="E156" s="4310"/>
      <c r="F156" s="4310"/>
      <c r="G156" s="4310"/>
      <c r="H156" s="4310"/>
      <c r="I156" s="4310"/>
      <c r="J156" s="4310"/>
      <c r="K156" s="4311"/>
      <c r="L156" s="1406">
        <v>152.6</v>
      </c>
      <c r="M156" s="1405"/>
      <c r="N156" s="1405"/>
      <c r="O156" s="1404"/>
    </row>
    <row r="157" spans="1:15" ht="27.6" customHeight="1" x14ac:dyDescent="0.2">
      <c r="A157" s="1405"/>
      <c r="B157" s="1405"/>
      <c r="C157" s="1405"/>
      <c r="D157" s="1405"/>
      <c r="E157" s="1405"/>
      <c r="F157" s="1405"/>
      <c r="G157" s="1405"/>
      <c r="H157" s="1405"/>
      <c r="I157" s="1405"/>
      <c r="J157" s="1405"/>
      <c r="K157" s="1405"/>
      <c r="L157" s="1405"/>
      <c r="M157" s="1405"/>
      <c r="N157" s="1405"/>
      <c r="O157" s="1404"/>
    </row>
    <row r="158" spans="1:15" ht="27.6" customHeight="1" x14ac:dyDescent="0.2">
      <c r="A158" s="1405"/>
      <c r="B158" s="1405"/>
      <c r="C158" s="1405"/>
      <c r="D158" s="1405"/>
      <c r="E158" s="1405"/>
      <c r="F158" s="1405"/>
      <c r="G158" s="1405"/>
      <c r="H158" s="1405"/>
      <c r="I158" s="1405"/>
      <c r="J158" s="1405"/>
      <c r="K158" s="1405"/>
      <c r="L158" s="1405"/>
      <c r="M158" s="1405"/>
      <c r="N158" s="1405"/>
      <c r="O158" s="1404"/>
    </row>
    <row r="159" spans="1:15" ht="27.6" customHeight="1" x14ac:dyDescent="0.2">
      <c r="A159" s="1405"/>
      <c r="B159" s="1405"/>
      <c r="C159" s="1405"/>
      <c r="D159" s="1405"/>
      <c r="E159" s="1405"/>
      <c r="F159" s="1405"/>
      <c r="G159" s="1405"/>
      <c r="H159" s="1405"/>
      <c r="I159" s="1405"/>
      <c r="J159" s="1405"/>
      <c r="K159" s="1405"/>
      <c r="L159" s="1405"/>
      <c r="M159" s="1405"/>
      <c r="N159" s="1405"/>
      <c r="O159" s="1404"/>
    </row>
    <row r="160" spans="1:15" ht="27.6" customHeight="1" x14ac:dyDescent="0.2">
      <c r="A160" s="1405"/>
      <c r="B160" s="1405"/>
      <c r="C160" s="1405"/>
      <c r="D160" s="1405"/>
      <c r="E160" s="1405"/>
      <c r="F160" s="1405"/>
      <c r="G160" s="1405"/>
      <c r="H160" s="1405"/>
      <c r="I160" s="1405"/>
      <c r="J160" s="1405"/>
      <c r="K160" s="1405"/>
      <c r="L160" s="1405"/>
      <c r="M160" s="1405"/>
      <c r="N160" s="1405"/>
      <c r="O160" s="1404"/>
    </row>
    <row r="161" spans="1:15" ht="27.6" customHeight="1" x14ac:dyDescent="0.2">
      <c r="A161" s="1405"/>
      <c r="B161" s="1405"/>
      <c r="C161" s="1405"/>
      <c r="D161" s="1405"/>
      <c r="E161" s="1405"/>
      <c r="F161" s="1405"/>
      <c r="G161" s="1405"/>
      <c r="H161" s="1405"/>
      <c r="I161" s="1405"/>
      <c r="J161" s="1405"/>
      <c r="K161" s="1405"/>
      <c r="L161" s="1405"/>
      <c r="M161" s="1405"/>
      <c r="N161" s="1405"/>
      <c r="O161" s="1404"/>
    </row>
    <row r="162" spans="1:15" ht="27.6" customHeight="1" x14ac:dyDescent="0.2">
      <c r="A162" s="1405"/>
      <c r="B162" s="1405"/>
      <c r="C162" s="1405"/>
      <c r="D162" s="1405"/>
      <c r="E162" s="1405"/>
      <c r="F162" s="1405"/>
      <c r="G162" s="1405"/>
      <c r="H162" s="1405"/>
      <c r="I162" s="1405"/>
      <c r="J162" s="1405"/>
      <c r="K162" s="1405"/>
      <c r="L162" s="1405"/>
      <c r="M162" s="1405"/>
      <c r="N162" s="1405"/>
      <c r="O162" s="1404"/>
    </row>
    <row r="163" spans="1:15" ht="27.6" customHeight="1" x14ac:dyDescent="0.2">
      <c r="A163" s="1405"/>
      <c r="B163" s="1405"/>
      <c r="C163" s="1405"/>
      <c r="D163" s="1405"/>
      <c r="E163" s="1405"/>
      <c r="F163" s="1405"/>
      <c r="G163" s="1405"/>
      <c r="H163" s="1405"/>
      <c r="I163" s="1405"/>
      <c r="J163" s="1405"/>
      <c r="K163" s="1405"/>
      <c r="L163" s="1405"/>
      <c r="M163" s="1405"/>
      <c r="N163" s="1405"/>
      <c r="O163" s="1404"/>
    </row>
    <row r="164" spans="1:15" ht="27.6" customHeight="1" x14ac:dyDescent="0.2">
      <c r="A164" s="1405"/>
      <c r="B164" s="1405"/>
      <c r="C164" s="1405"/>
      <c r="D164" s="1405"/>
      <c r="E164" s="1405"/>
      <c r="F164" s="1405"/>
      <c r="G164" s="1405"/>
      <c r="H164" s="1404"/>
    </row>
    <row r="165" spans="1:15" ht="27.6" customHeight="1" x14ac:dyDescent="0.2">
      <c r="A165" s="1405"/>
      <c r="B165" s="1405"/>
      <c r="C165" s="1405"/>
      <c r="D165" s="1405"/>
      <c r="E165" s="1405"/>
      <c r="F165" s="1405"/>
      <c r="G165" s="1405"/>
      <c r="H165" s="1404"/>
    </row>
    <row r="166" spans="1:15" ht="15.75" x14ac:dyDescent="0.2">
      <c r="A166" s="1400"/>
      <c r="B166" s="1400"/>
      <c r="C166" s="1400"/>
      <c r="D166" s="1400"/>
      <c r="E166" s="1400"/>
      <c r="F166" s="1403"/>
      <c r="G166" s="1403"/>
      <c r="H166" s="1401"/>
    </row>
    <row r="167" spans="1:15" x14ac:dyDescent="0.2">
      <c r="A167" s="1400"/>
      <c r="B167" s="1400"/>
      <c r="C167" s="1400"/>
      <c r="D167" s="1400"/>
      <c r="E167" s="1400"/>
      <c r="F167" s="1400"/>
      <c r="G167" s="1400"/>
      <c r="H167" s="1401"/>
    </row>
    <row r="168" spans="1:15" x14ac:dyDescent="0.2">
      <c r="A168" s="1400"/>
      <c r="B168" s="1400"/>
      <c r="C168" s="1400"/>
      <c r="D168" s="1400"/>
      <c r="E168" s="1400"/>
      <c r="F168" s="1400"/>
      <c r="G168" s="1400"/>
      <c r="H168" s="1401"/>
    </row>
    <row r="169" spans="1:15" x14ac:dyDescent="0.2">
      <c r="A169" s="1400"/>
      <c r="B169" s="1400"/>
      <c r="C169" s="1400"/>
      <c r="D169" s="1400"/>
      <c r="E169" s="1400"/>
      <c r="F169" s="1400"/>
      <c r="G169" s="1400"/>
      <c r="H169" s="1401"/>
    </row>
    <row r="170" spans="1:15" x14ac:dyDescent="0.2">
      <c r="A170" s="1400"/>
      <c r="B170" s="1400"/>
      <c r="C170" s="1400"/>
      <c r="D170" s="1400"/>
      <c r="E170" s="1400"/>
      <c r="F170" s="1400"/>
      <c r="G170" s="1400"/>
      <c r="H170" s="1401"/>
    </row>
    <row r="171" spans="1:15" x14ac:dyDescent="0.2">
      <c r="A171" s="1400"/>
      <c r="B171" s="1400"/>
      <c r="C171" s="1400"/>
      <c r="D171" s="1400"/>
      <c r="E171" s="1400"/>
      <c r="F171" s="1400"/>
      <c r="G171" s="1400"/>
      <c r="H171" s="1401"/>
    </row>
    <row r="172" spans="1:15" x14ac:dyDescent="0.2">
      <c r="A172" s="1400"/>
      <c r="B172" s="1400"/>
      <c r="C172" s="1400"/>
      <c r="D172" s="1400"/>
      <c r="E172" s="1400"/>
      <c r="F172" s="1400"/>
      <c r="G172" s="1400"/>
      <c r="H172" s="1401"/>
    </row>
    <row r="173" spans="1:15" x14ac:dyDescent="0.2">
      <c r="A173" s="1400"/>
      <c r="B173" s="1400"/>
      <c r="C173" s="1400"/>
      <c r="D173" s="1400"/>
      <c r="E173" s="1400"/>
      <c r="F173" s="1400"/>
      <c r="G173" s="1400"/>
      <c r="H173" s="1401"/>
    </row>
    <row r="174" spans="1:15" x14ac:dyDescent="0.2">
      <c r="A174" s="1400"/>
      <c r="B174" s="1400"/>
      <c r="C174" s="1400"/>
      <c r="D174" s="1400"/>
      <c r="E174" s="1400"/>
      <c r="F174" s="1400"/>
      <c r="G174" s="1400"/>
      <c r="H174" s="1401"/>
    </row>
    <row r="175" spans="1:15" x14ac:dyDescent="0.2">
      <c r="A175" s="1400"/>
      <c r="B175" s="1400"/>
      <c r="C175" s="1400"/>
      <c r="D175" s="1400"/>
      <c r="E175" s="1400"/>
      <c r="F175" s="1400"/>
      <c r="G175" s="1400"/>
      <c r="H175" s="1402"/>
    </row>
    <row r="176" spans="1:15" x14ac:dyDescent="0.2">
      <c r="A176" s="1400"/>
      <c r="B176" s="1400"/>
      <c r="C176" s="1400"/>
      <c r="D176" s="1400"/>
      <c r="E176" s="1400"/>
      <c r="F176" s="1400"/>
      <c r="G176" s="1400"/>
      <c r="H176" s="1401"/>
    </row>
    <row r="177" spans="1:8" x14ac:dyDescent="0.2">
      <c r="A177" s="1400"/>
      <c r="B177" s="1400"/>
      <c r="C177" s="1400"/>
      <c r="D177" s="1400"/>
      <c r="E177" s="1400"/>
      <c r="F177" s="1400"/>
      <c r="G177" s="1400"/>
      <c r="H177" s="1401"/>
    </row>
    <row r="178" spans="1:8" x14ac:dyDescent="0.2">
      <c r="A178" s="1400"/>
      <c r="B178" s="1400"/>
      <c r="C178" s="1400"/>
      <c r="D178" s="1400"/>
      <c r="E178" s="1400"/>
      <c r="F178" s="1400"/>
      <c r="G178" s="1400"/>
      <c r="H178" s="1401"/>
    </row>
    <row r="179" spans="1:8" x14ac:dyDescent="0.2">
      <c r="F179" s="1400"/>
      <c r="G179" s="1400"/>
    </row>
    <row r="180" spans="1:8" x14ac:dyDescent="0.2">
      <c r="F180" s="1400"/>
      <c r="G180" s="1400"/>
    </row>
  </sheetData>
  <mergeCells count="245">
    <mergeCell ref="A156:K156"/>
    <mergeCell ref="A126:L126"/>
    <mergeCell ref="C128:K128"/>
    <mergeCell ref="A129:K129"/>
    <mergeCell ref="A130:K130"/>
    <mergeCell ref="A131:K131"/>
    <mergeCell ref="A132:K132"/>
    <mergeCell ref="A134:K134"/>
    <mergeCell ref="A135:K135"/>
    <mergeCell ref="A136:K136"/>
    <mergeCell ref="A147:K147"/>
    <mergeCell ref="A149:K149"/>
    <mergeCell ref="A154:K154"/>
    <mergeCell ref="A155:K155"/>
    <mergeCell ref="A137:K137"/>
    <mergeCell ref="A138:K138"/>
    <mergeCell ref="A139:K139"/>
    <mergeCell ref="A140:K140"/>
    <mergeCell ref="A3:O3"/>
    <mergeCell ref="A4:O4"/>
    <mergeCell ref="A6:A8"/>
    <mergeCell ref="B6:B8"/>
    <mergeCell ref="C6:C8"/>
    <mergeCell ref="E6:E8"/>
    <mergeCell ref="F6:F8"/>
    <mergeCell ref="D17:D18"/>
    <mergeCell ref="G14:G18"/>
    <mergeCell ref="H14:H18"/>
    <mergeCell ref="C12:L13"/>
    <mergeCell ref="B11:B13"/>
    <mergeCell ref="A11:A13"/>
    <mergeCell ref="A14:A16"/>
    <mergeCell ref="B14:B16"/>
    <mergeCell ref="C14:C16"/>
    <mergeCell ref="D6:D8"/>
    <mergeCell ref="G6:G8"/>
    <mergeCell ref="J6:J8"/>
    <mergeCell ref="O7:O8"/>
    <mergeCell ref="A2:O2"/>
    <mergeCell ref="A113:A117"/>
    <mergeCell ref="B113:B117"/>
    <mergeCell ref="C113:C117"/>
    <mergeCell ref="G113:G119"/>
    <mergeCell ref="H113:H119"/>
    <mergeCell ref="H6:H8"/>
    <mergeCell ref="I6:I8"/>
    <mergeCell ref="K6:K8"/>
    <mergeCell ref="L6:L8"/>
    <mergeCell ref="M6:O6"/>
    <mergeCell ref="M7:M8"/>
    <mergeCell ref="N7:N8"/>
    <mergeCell ref="I31:I33"/>
    <mergeCell ref="A19:A21"/>
    <mergeCell ref="G19:G21"/>
    <mergeCell ref="B37:B41"/>
    <mergeCell ref="A36:A41"/>
    <mergeCell ref="H31:H33"/>
    <mergeCell ref="G27:G30"/>
    <mergeCell ref="M123:O123"/>
    <mergeCell ref="C92:I92"/>
    <mergeCell ref="H67:H69"/>
    <mergeCell ref="E70:E72"/>
    <mergeCell ref="D70:D72"/>
    <mergeCell ref="C55:C56"/>
    <mergeCell ref="C59:C60"/>
    <mergeCell ref="D67:D69"/>
    <mergeCell ref="H59:H62"/>
    <mergeCell ref="G55:G58"/>
    <mergeCell ref="C67:C69"/>
    <mergeCell ref="H55:H58"/>
    <mergeCell ref="E118:E119"/>
    <mergeCell ref="F118:F119"/>
    <mergeCell ref="H86:H88"/>
    <mergeCell ref="D83:D85"/>
    <mergeCell ref="D77:D79"/>
    <mergeCell ref="H73:H76"/>
    <mergeCell ref="C83:C85"/>
    <mergeCell ref="F67:F69"/>
    <mergeCell ref="G73:G76"/>
    <mergeCell ref="E77:E79"/>
    <mergeCell ref="I113:I119"/>
    <mergeCell ref="A94:A95"/>
    <mergeCell ref="F70:F72"/>
    <mergeCell ref="A61:A62"/>
    <mergeCell ref="G59:G62"/>
    <mergeCell ref="C70:C72"/>
    <mergeCell ref="B67:B69"/>
    <mergeCell ref="B70:B72"/>
    <mergeCell ref="A86:A88"/>
    <mergeCell ref="A123:K123"/>
    <mergeCell ref="B73:B76"/>
    <mergeCell ref="B77:B79"/>
    <mergeCell ref="B80:B82"/>
    <mergeCell ref="A89:A91"/>
    <mergeCell ref="A118:A119"/>
    <mergeCell ref="B118:B119"/>
    <mergeCell ref="B111:B112"/>
    <mergeCell ref="J15:J18"/>
    <mergeCell ref="C19:C21"/>
    <mergeCell ref="J59:J62"/>
    <mergeCell ref="C34:J34"/>
    <mergeCell ref="C35:J35"/>
    <mergeCell ref="D19:F21"/>
    <mergeCell ref="I59:I62"/>
    <mergeCell ref="G89:G91"/>
    <mergeCell ref="F89:F91"/>
    <mergeCell ref="G67:G69"/>
    <mergeCell ref="G70:G72"/>
    <mergeCell ref="C73:C76"/>
    <mergeCell ref="C77:C79"/>
    <mergeCell ref="C80:C82"/>
    <mergeCell ref="C89:C91"/>
    <mergeCell ref="H80:H82"/>
    <mergeCell ref="G49:G51"/>
    <mergeCell ref="G52:G54"/>
    <mergeCell ref="D22:D23"/>
    <mergeCell ref="G25:G26"/>
    <mergeCell ref="C27:C30"/>
    <mergeCell ref="H27:H30"/>
    <mergeCell ref="G44:G48"/>
    <mergeCell ref="C37:L41"/>
    <mergeCell ref="B19:B21"/>
    <mergeCell ref="A44:A48"/>
    <mergeCell ref="B44:B48"/>
    <mergeCell ref="A55:A56"/>
    <mergeCell ref="B55:B56"/>
    <mergeCell ref="A59:A60"/>
    <mergeCell ref="B59:B60"/>
    <mergeCell ref="I14:I18"/>
    <mergeCell ref="G63:G66"/>
    <mergeCell ref="G22:G24"/>
    <mergeCell ref="D14:F16"/>
    <mergeCell ref="B22:B23"/>
    <mergeCell ref="H44:H48"/>
    <mergeCell ref="B27:B30"/>
    <mergeCell ref="C43:L43"/>
    <mergeCell ref="G31:G33"/>
    <mergeCell ref="A22:A23"/>
    <mergeCell ref="A27:A30"/>
    <mergeCell ref="I55:I58"/>
    <mergeCell ref="I27:I30"/>
    <mergeCell ref="D27:F30"/>
    <mergeCell ref="H63:H66"/>
    <mergeCell ref="C44:C48"/>
    <mergeCell ref="D44:F48"/>
    <mergeCell ref="D55:F56"/>
    <mergeCell ref="D59:F60"/>
    <mergeCell ref="D63:F66"/>
    <mergeCell ref="A67:A69"/>
    <mergeCell ref="A70:A72"/>
    <mergeCell ref="B57:B58"/>
    <mergeCell ref="C57:C58"/>
    <mergeCell ref="B61:B62"/>
    <mergeCell ref="C61:C62"/>
    <mergeCell ref="A57:A58"/>
    <mergeCell ref="A63:A66"/>
    <mergeCell ref="B63:B66"/>
    <mergeCell ref="C86:C88"/>
    <mergeCell ref="H77:H79"/>
    <mergeCell ref="H83:H85"/>
    <mergeCell ref="D89:D91"/>
    <mergeCell ref="D86:D88"/>
    <mergeCell ref="B83:B85"/>
    <mergeCell ref="B89:B91"/>
    <mergeCell ref="G77:G79"/>
    <mergeCell ref="G80:G82"/>
    <mergeCell ref="B86:B88"/>
    <mergeCell ref="H89:H91"/>
    <mergeCell ref="F86:F88"/>
    <mergeCell ref="E89:E91"/>
    <mergeCell ref="G83:G85"/>
    <mergeCell ref="G86:G88"/>
    <mergeCell ref="E83:E85"/>
    <mergeCell ref="E86:E88"/>
    <mergeCell ref="J63:J91"/>
    <mergeCell ref="I63:I91"/>
    <mergeCell ref="H70:H72"/>
    <mergeCell ref="A151:K151"/>
    <mergeCell ref="A152:K152"/>
    <mergeCell ref="A153:K153"/>
    <mergeCell ref="A133:K133"/>
    <mergeCell ref="B104:B105"/>
    <mergeCell ref="A96:A98"/>
    <mergeCell ref="B99:B100"/>
    <mergeCell ref="B96:B98"/>
    <mergeCell ref="A106:A110"/>
    <mergeCell ref="A101:A103"/>
    <mergeCell ref="B101:B103"/>
    <mergeCell ref="C101:C103"/>
    <mergeCell ref="A104:A105"/>
    <mergeCell ref="A148:K148"/>
    <mergeCell ref="A150:K150"/>
    <mergeCell ref="A141:K141"/>
    <mergeCell ref="A143:K143"/>
    <mergeCell ref="A144:K144"/>
    <mergeCell ref="A145:K145"/>
    <mergeCell ref="A146:K146"/>
    <mergeCell ref="A142:K142"/>
    <mergeCell ref="J20:J21"/>
    <mergeCell ref="H19:H23"/>
    <mergeCell ref="H24:H26"/>
    <mergeCell ref="H49:H54"/>
    <mergeCell ref="J49:J54"/>
    <mergeCell ref="I44:I54"/>
    <mergeCell ref="J55:J58"/>
    <mergeCell ref="F73:F76"/>
    <mergeCell ref="F77:F79"/>
    <mergeCell ref="F80:F82"/>
    <mergeCell ref="F83:F85"/>
    <mergeCell ref="D73:D76"/>
    <mergeCell ref="E73:E76"/>
    <mergeCell ref="D80:D82"/>
    <mergeCell ref="I106:I112"/>
    <mergeCell ref="H101:H105"/>
    <mergeCell ref="I101:I105"/>
    <mergeCell ref="I96:I100"/>
    <mergeCell ref="C120:J120"/>
    <mergeCell ref="D96:F98"/>
    <mergeCell ref="D101:F103"/>
    <mergeCell ref="D106:F110"/>
    <mergeCell ref="D113:F117"/>
    <mergeCell ref="F22:F23"/>
    <mergeCell ref="H96:H100"/>
    <mergeCell ref="A83:A85"/>
    <mergeCell ref="C121:J121"/>
    <mergeCell ref="C122:J122"/>
    <mergeCell ref="A73:A76"/>
    <mergeCell ref="A77:A79"/>
    <mergeCell ref="A80:A82"/>
    <mergeCell ref="B94:B95"/>
    <mergeCell ref="E111:E112"/>
    <mergeCell ref="E67:E69"/>
    <mergeCell ref="F111:F112"/>
    <mergeCell ref="B106:B110"/>
    <mergeCell ref="C106:C110"/>
    <mergeCell ref="A111:A112"/>
    <mergeCell ref="J101:J105"/>
    <mergeCell ref="G101:G105"/>
    <mergeCell ref="G96:G100"/>
    <mergeCell ref="A99:A100"/>
    <mergeCell ref="J96:J100"/>
    <mergeCell ref="G106:G112"/>
    <mergeCell ref="H106:H112"/>
    <mergeCell ref="E80:E82"/>
    <mergeCell ref="C93:L93"/>
  </mergeCells>
  <pageMargins left="0.70866141732283472" right="0.70866141732283472" top="0.74803149606299213" bottom="0.74803149606299213" header="0.31496062992125984" footer="0.31496062992125984"/>
  <pageSetup paperSize="9" scale="66" firstPageNumber="2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0EAB-9CA8-4555-AB39-EE9E7C7A8BFF}">
  <sheetPr>
    <pageSetUpPr fitToPage="1"/>
  </sheetPr>
  <dimension ref="A1:T153"/>
  <sheetViews>
    <sheetView view="pageBreakPreview" zoomScaleNormal="80" zoomScaleSheetLayoutView="100" workbookViewId="0">
      <selection activeCell="N1" sqref="N1:O1"/>
    </sheetView>
  </sheetViews>
  <sheetFormatPr defaultRowHeight="12.75" x14ac:dyDescent="0.2"/>
  <cols>
    <col min="1" max="1" width="3.5703125" style="362" customWidth="1"/>
    <col min="2" max="2" width="3.28515625" style="362" customWidth="1"/>
    <col min="3" max="4" width="3.7109375" style="362" customWidth="1"/>
    <col min="5" max="5" width="3.28515625" style="362" customWidth="1"/>
    <col min="6" max="6" width="42.28515625" style="362" customWidth="1"/>
    <col min="7" max="7" width="5.7109375" style="362" customWidth="1"/>
    <col min="8" max="8" width="6.140625" style="1802" customWidth="1"/>
    <col min="9" max="9" width="4.42578125" style="362" customWidth="1"/>
    <col min="10" max="10" width="31.42578125" style="362" customWidth="1"/>
    <col min="11" max="11" width="7.28515625" style="362" customWidth="1"/>
    <col min="12" max="12" width="10" style="362" customWidth="1"/>
    <col min="13" max="13" width="43.5703125" style="362" customWidth="1"/>
    <col min="14" max="14" width="14" style="362" customWidth="1"/>
    <col min="15" max="15" width="19" style="362" customWidth="1"/>
    <col min="16" max="16384" width="9.140625" style="362"/>
  </cols>
  <sheetData>
    <row r="1" spans="1:20" ht="65.25" customHeight="1" x14ac:dyDescent="0.2">
      <c r="M1" s="1969"/>
      <c r="N1" s="3740" t="s">
        <v>1325</v>
      </c>
      <c r="O1" s="3740"/>
      <c r="P1" s="1968"/>
      <c r="Q1" s="350"/>
      <c r="R1" s="350"/>
      <c r="S1" s="350"/>
      <c r="T1" s="350"/>
    </row>
    <row r="2" spans="1:20" ht="18.75" customHeight="1" x14ac:dyDescent="0.2">
      <c r="A2" s="4422" t="s">
        <v>190</v>
      </c>
      <c r="B2" s="4422"/>
      <c r="C2" s="4422"/>
      <c r="D2" s="4422"/>
      <c r="E2" s="4422"/>
      <c r="F2" s="4422"/>
      <c r="G2" s="4422"/>
      <c r="H2" s="4422"/>
      <c r="I2" s="4422"/>
      <c r="J2" s="4422"/>
      <c r="K2" s="4422"/>
      <c r="L2" s="4422"/>
      <c r="M2" s="4422"/>
      <c r="N2" s="4422"/>
      <c r="O2" s="4422"/>
      <c r="Q2" s="350"/>
      <c r="R2" s="350"/>
      <c r="S2" s="350"/>
      <c r="T2" s="350"/>
    </row>
    <row r="3" spans="1:20" ht="20.25" customHeight="1" x14ac:dyDescent="0.2">
      <c r="A3" s="4100" t="s">
        <v>751</v>
      </c>
      <c r="B3" s="4100"/>
      <c r="C3" s="4100"/>
      <c r="D3" s="4100"/>
      <c r="E3" s="4100"/>
      <c r="F3" s="4100"/>
      <c r="G3" s="4100"/>
      <c r="H3" s="4100"/>
      <c r="I3" s="4100"/>
      <c r="J3" s="4100"/>
      <c r="K3" s="4100"/>
      <c r="L3" s="4100"/>
      <c r="M3" s="4100"/>
      <c r="N3" s="4100"/>
      <c r="O3" s="4100"/>
      <c r="Q3" s="350"/>
      <c r="R3" s="350"/>
      <c r="S3" s="350"/>
      <c r="T3" s="350"/>
    </row>
    <row r="4" spans="1:20" ht="14.25" x14ac:dyDescent="0.2">
      <c r="A4" s="4286" t="s">
        <v>188</v>
      </c>
      <c r="B4" s="4286"/>
      <c r="C4" s="4286"/>
      <c r="D4" s="4286"/>
      <c r="E4" s="4286"/>
      <c r="F4" s="4286"/>
      <c r="G4" s="4286"/>
      <c r="H4" s="4286"/>
      <c r="I4" s="4286"/>
      <c r="J4" s="4286"/>
      <c r="K4" s="4286"/>
      <c r="L4" s="4286"/>
      <c r="M4" s="4286"/>
      <c r="N4" s="4286"/>
      <c r="O4" s="4286"/>
    </row>
    <row r="5" spans="1:20" ht="12.75" customHeight="1" thickBot="1" x14ac:dyDescent="0.25">
      <c r="A5" s="1396"/>
      <c r="B5" s="1396"/>
      <c r="C5" s="1396"/>
      <c r="D5" s="1396"/>
      <c r="E5" s="1396"/>
      <c r="F5" s="1396"/>
      <c r="G5" s="1396"/>
      <c r="H5" s="1967"/>
      <c r="I5" s="1396"/>
      <c r="J5" s="1396"/>
      <c r="K5" s="1396"/>
      <c r="L5" s="1396"/>
      <c r="M5" s="1800"/>
      <c r="N5" s="4400" t="s">
        <v>715</v>
      </c>
      <c r="O5" s="4400"/>
    </row>
    <row r="6" spans="1:20" ht="21.75" customHeight="1" thickBot="1" x14ac:dyDescent="0.25">
      <c r="A6" s="4394" t="s">
        <v>187</v>
      </c>
      <c r="B6" s="4397" t="s">
        <v>186</v>
      </c>
      <c r="C6" s="4404" t="s">
        <v>182</v>
      </c>
      <c r="D6" s="4423" t="s">
        <v>184</v>
      </c>
      <c r="E6" s="4407" t="s">
        <v>185</v>
      </c>
      <c r="F6" s="4410" t="s">
        <v>183</v>
      </c>
      <c r="G6" s="3783" t="s">
        <v>182</v>
      </c>
      <c r="H6" s="4413" t="s">
        <v>181</v>
      </c>
      <c r="I6" s="4391" t="s">
        <v>180</v>
      </c>
      <c r="J6" s="3673" t="s">
        <v>179</v>
      </c>
      <c r="K6" s="4413" t="s">
        <v>178</v>
      </c>
      <c r="L6" s="3673" t="s">
        <v>177</v>
      </c>
      <c r="M6" s="4426" t="s">
        <v>176</v>
      </c>
      <c r="N6" s="4427"/>
      <c r="O6" s="4428"/>
    </row>
    <row r="7" spans="1:20" x14ac:dyDescent="0.2">
      <c r="A7" s="4395"/>
      <c r="B7" s="4398"/>
      <c r="C7" s="4405"/>
      <c r="D7" s="4424"/>
      <c r="E7" s="4408"/>
      <c r="F7" s="4411"/>
      <c r="G7" s="3784"/>
      <c r="H7" s="4414"/>
      <c r="I7" s="4392"/>
      <c r="J7" s="3674"/>
      <c r="K7" s="4414"/>
      <c r="L7" s="3674"/>
      <c r="M7" s="4418" t="s">
        <v>175</v>
      </c>
      <c r="N7" s="4420" t="s">
        <v>174</v>
      </c>
      <c r="O7" s="4416" t="s">
        <v>173</v>
      </c>
    </row>
    <row r="8" spans="1:20" ht="156.6" customHeight="1" thickBot="1" x14ac:dyDescent="0.25">
      <c r="A8" s="4396"/>
      <c r="B8" s="4399"/>
      <c r="C8" s="4406"/>
      <c r="D8" s="4425"/>
      <c r="E8" s="4409"/>
      <c r="F8" s="4412"/>
      <c r="G8" s="3785"/>
      <c r="H8" s="4415"/>
      <c r="I8" s="4393"/>
      <c r="J8" s="3674"/>
      <c r="K8" s="4415"/>
      <c r="L8" s="3675"/>
      <c r="M8" s="4419"/>
      <c r="N8" s="4421"/>
      <c r="O8" s="4417"/>
    </row>
    <row r="9" spans="1:20" ht="24" customHeight="1" thickBot="1" x14ac:dyDescent="0.25">
      <c r="A9" s="1966" t="s">
        <v>37</v>
      </c>
      <c r="B9" s="1965"/>
      <c r="C9" s="1191" t="s">
        <v>750</v>
      </c>
      <c r="D9" s="1191"/>
      <c r="E9" s="1962"/>
      <c r="F9" s="1964"/>
      <c r="G9" s="1964"/>
      <c r="H9" s="1963"/>
      <c r="I9" s="1962"/>
      <c r="J9" s="1962"/>
      <c r="K9" s="1962"/>
      <c r="L9" s="1962"/>
      <c r="M9" s="1794"/>
      <c r="N9" s="1794"/>
      <c r="O9" s="1961"/>
    </row>
    <row r="10" spans="1:20" ht="37.5" customHeight="1" thickBot="1" x14ac:dyDescent="0.25">
      <c r="A10" s="1960"/>
      <c r="B10" s="1959"/>
      <c r="C10" s="1956"/>
      <c r="D10" s="1956"/>
      <c r="E10" s="1956"/>
      <c r="F10" s="1958"/>
      <c r="G10" s="1958"/>
      <c r="H10" s="1957"/>
      <c r="I10" s="1956"/>
      <c r="J10" s="1956"/>
      <c r="K10" s="1956"/>
      <c r="L10" s="1956"/>
      <c r="M10" s="1955" t="s">
        <v>171</v>
      </c>
      <c r="N10" s="1905" t="s">
        <v>749</v>
      </c>
      <c r="O10" s="1688" t="s">
        <v>169</v>
      </c>
    </row>
    <row r="11" spans="1:20" ht="25.9" customHeight="1" thickBot="1" x14ac:dyDescent="0.25">
      <c r="A11" s="1954" t="s">
        <v>37</v>
      </c>
      <c r="B11" s="1953" t="s">
        <v>37</v>
      </c>
      <c r="C11" s="1682" t="s">
        <v>748</v>
      </c>
      <c r="D11" s="1101"/>
      <c r="E11" s="1101"/>
      <c r="F11" s="1101"/>
      <c r="G11" s="1101"/>
      <c r="H11" s="1921"/>
      <c r="I11" s="1101"/>
      <c r="J11" s="1101"/>
      <c r="K11" s="1101"/>
      <c r="L11" s="1101"/>
      <c r="M11" s="1101"/>
      <c r="N11" s="1101"/>
      <c r="O11" s="1952"/>
    </row>
    <row r="12" spans="1:20" ht="16.149999999999999" customHeight="1" x14ac:dyDescent="0.2">
      <c r="A12" s="4401" t="s">
        <v>37</v>
      </c>
      <c r="B12" s="4068" t="s">
        <v>37</v>
      </c>
      <c r="C12" s="1933" t="s">
        <v>37</v>
      </c>
      <c r="D12" s="1215"/>
      <c r="E12" s="1089"/>
      <c r="F12" s="4353" t="s">
        <v>747</v>
      </c>
      <c r="G12" s="4371" t="s">
        <v>163</v>
      </c>
      <c r="H12" s="3786" t="s">
        <v>44</v>
      </c>
      <c r="I12" s="3978" t="s">
        <v>710</v>
      </c>
      <c r="J12" s="1858" t="s">
        <v>191</v>
      </c>
      <c r="K12" s="1675" t="s">
        <v>706</v>
      </c>
      <c r="L12" s="938">
        <f>L15</f>
        <v>5</v>
      </c>
      <c r="M12" s="1948" t="s">
        <v>746</v>
      </c>
      <c r="N12" s="1482" t="s">
        <v>119</v>
      </c>
      <c r="O12" s="1545">
        <v>5</v>
      </c>
    </row>
    <row r="13" spans="1:20" ht="17.25" customHeight="1" x14ac:dyDescent="0.2">
      <c r="A13" s="4402"/>
      <c r="B13" s="4069"/>
      <c r="C13" s="1236"/>
      <c r="D13" s="1211"/>
      <c r="E13" s="1083"/>
      <c r="F13" s="4354"/>
      <c r="G13" s="4372"/>
      <c r="H13" s="3787"/>
      <c r="I13" s="3979"/>
      <c r="J13" s="1854"/>
      <c r="K13" s="1664"/>
      <c r="L13" s="1663"/>
      <c r="M13" s="1946" t="s">
        <v>745</v>
      </c>
      <c r="N13" s="1464" t="s">
        <v>119</v>
      </c>
      <c r="O13" s="1505">
        <v>9</v>
      </c>
    </row>
    <row r="14" spans="1:20" ht="13.9" customHeight="1" thickBot="1" x14ac:dyDescent="0.25">
      <c r="A14" s="4403"/>
      <c r="B14" s="4070"/>
      <c r="C14" s="1951"/>
      <c r="D14" s="1205"/>
      <c r="E14" s="1080"/>
      <c r="F14" s="4389"/>
      <c r="G14" s="4372"/>
      <c r="H14" s="3787"/>
      <c r="I14" s="3979"/>
      <c r="J14" s="1854"/>
      <c r="K14" s="1658" t="s">
        <v>33</v>
      </c>
      <c r="L14" s="1839">
        <f>SUM(L12:L12)</f>
        <v>5</v>
      </c>
      <c r="M14" s="1494"/>
      <c r="N14" s="1904"/>
      <c r="O14" s="1503"/>
    </row>
    <row r="15" spans="1:20" ht="22.5" customHeight="1" thickBot="1" x14ac:dyDescent="0.25">
      <c r="A15" s="4401" t="s">
        <v>37</v>
      </c>
      <c r="B15" s="4068" t="s">
        <v>37</v>
      </c>
      <c r="C15" s="1933" t="s">
        <v>37</v>
      </c>
      <c r="D15" s="3899" t="s">
        <v>37</v>
      </c>
      <c r="E15" s="1938"/>
      <c r="F15" s="4175" t="s">
        <v>747</v>
      </c>
      <c r="G15" s="4372"/>
      <c r="H15" s="3787"/>
      <c r="I15" s="3979"/>
      <c r="J15" s="1854"/>
      <c r="K15" s="1950" t="s">
        <v>706</v>
      </c>
      <c r="L15" s="1949">
        <v>5</v>
      </c>
      <c r="M15" s="1494"/>
      <c r="N15" s="1904"/>
      <c r="O15" s="1503"/>
    </row>
    <row r="16" spans="1:20" ht="21" customHeight="1" thickBot="1" x14ac:dyDescent="0.25">
      <c r="A16" s="4403"/>
      <c r="B16" s="4070"/>
      <c r="C16" s="1939"/>
      <c r="D16" s="3901"/>
      <c r="E16" s="1938"/>
      <c r="F16" s="4176"/>
      <c r="G16" s="4373"/>
      <c r="H16" s="3826"/>
      <c r="I16" s="3980"/>
      <c r="J16" s="1849"/>
      <c r="K16" s="1925" t="s">
        <v>33</v>
      </c>
      <c r="L16" s="1645">
        <f>SUM(L15)</f>
        <v>5</v>
      </c>
      <c r="M16" s="1491"/>
      <c r="N16" s="1901"/>
      <c r="O16" s="1496"/>
    </row>
    <row r="17" spans="1:15" ht="12.75" customHeight="1" x14ac:dyDescent="0.2">
      <c r="A17" s="4357" t="s">
        <v>37</v>
      </c>
      <c r="B17" s="4339" t="s">
        <v>37</v>
      </c>
      <c r="C17" s="4350" t="s">
        <v>39</v>
      </c>
      <c r="D17" s="1215"/>
      <c r="E17" s="1089"/>
      <c r="F17" s="4353" t="s">
        <v>744</v>
      </c>
      <c r="G17" s="4371" t="s">
        <v>147</v>
      </c>
      <c r="H17" s="3786" t="s">
        <v>44</v>
      </c>
      <c r="I17" s="3978" t="s">
        <v>710</v>
      </c>
      <c r="J17" s="3560" t="s">
        <v>191</v>
      </c>
      <c r="K17" s="1675" t="s">
        <v>706</v>
      </c>
      <c r="L17" s="938">
        <f>L21</f>
        <v>5</v>
      </c>
      <c r="M17" s="1948" t="s">
        <v>746</v>
      </c>
      <c r="N17" s="1482" t="s">
        <v>119</v>
      </c>
      <c r="O17" s="1545">
        <v>5</v>
      </c>
    </row>
    <row r="18" spans="1:15" x14ac:dyDescent="0.2">
      <c r="A18" s="4364"/>
      <c r="B18" s="4069"/>
      <c r="C18" s="4351"/>
      <c r="D18" s="1211"/>
      <c r="E18" s="1083"/>
      <c r="F18" s="4354"/>
      <c r="G18" s="4372"/>
      <c r="H18" s="3787"/>
      <c r="I18" s="3979"/>
      <c r="J18" s="4356"/>
      <c r="K18" s="1664" t="s">
        <v>141</v>
      </c>
      <c r="L18" s="1663">
        <f>L22</f>
        <v>5</v>
      </c>
      <c r="M18" s="1946" t="s">
        <v>745</v>
      </c>
      <c r="N18" s="1464" t="s">
        <v>119</v>
      </c>
      <c r="O18" s="1505">
        <v>3</v>
      </c>
    </row>
    <row r="19" spans="1:15" ht="22.5" customHeight="1" x14ac:dyDescent="0.2">
      <c r="A19" s="4364"/>
      <c r="B19" s="4069"/>
      <c r="C19" s="4351"/>
      <c r="D19" s="1211"/>
      <c r="E19" s="1083"/>
      <c r="F19" s="4354"/>
      <c r="G19" s="4372"/>
      <c r="H19" s="3787"/>
      <c r="I19" s="3979"/>
      <c r="J19" s="4356"/>
      <c r="K19" s="1947" t="s">
        <v>124</v>
      </c>
      <c r="L19" s="933">
        <v>149.6</v>
      </c>
      <c r="M19" s="1946"/>
      <c r="N19" s="1464"/>
      <c r="O19" s="1505"/>
    </row>
    <row r="20" spans="1:15" ht="22.5" customHeight="1" thickBot="1" x14ac:dyDescent="0.25">
      <c r="A20" s="4358"/>
      <c r="B20" s="4340"/>
      <c r="C20" s="4352"/>
      <c r="D20" s="1205"/>
      <c r="E20" s="1080"/>
      <c r="F20" s="4355"/>
      <c r="G20" s="4372"/>
      <c r="H20" s="3787"/>
      <c r="I20" s="3979"/>
      <c r="J20" s="4356"/>
      <c r="K20" s="932" t="s">
        <v>33</v>
      </c>
      <c r="L20" s="1233">
        <f>SUM(L17:L19)</f>
        <v>159.6</v>
      </c>
      <c r="M20" s="1945"/>
      <c r="N20" s="1828"/>
      <c r="O20" s="1940"/>
    </row>
    <row r="21" spans="1:15" ht="23.25" customHeight="1" x14ac:dyDescent="0.2">
      <c r="A21" s="4401" t="s">
        <v>37</v>
      </c>
      <c r="B21" s="4068" t="s">
        <v>37</v>
      </c>
      <c r="C21" s="1933" t="s">
        <v>39</v>
      </c>
      <c r="D21" s="3899" t="s">
        <v>37</v>
      </c>
      <c r="E21" s="1938"/>
      <c r="F21" s="4175" t="s">
        <v>744</v>
      </c>
      <c r="G21" s="4372"/>
      <c r="H21" s="3787"/>
      <c r="I21" s="3979"/>
      <c r="J21" s="4356"/>
      <c r="K21" s="1837" t="s">
        <v>706</v>
      </c>
      <c r="L21" s="924">
        <v>5</v>
      </c>
      <c r="M21" s="1943"/>
      <c r="N21" s="1828"/>
      <c r="O21" s="1944"/>
    </row>
    <row r="22" spans="1:15" ht="20.25" customHeight="1" x14ac:dyDescent="0.2">
      <c r="A22" s="4402"/>
      <c r="B22" s="4069"/>
      <c r="C22" s="1939"/>
      <c r="D22" s="3900"/>
      <c r="E22" s="1938"/>
      <c r="F22" s="4376"/>
      <c r="G22" s="4372"/>
      <c r="H22" s="3787"/>
      <c r="I22" s="3979"/>
      <c r="J22" s="4356"/>
      <c r="K22" s="1864" t="s">
        <v>141</v>
      </c>
      <c r="L22" s="1874">
        <v>5</v>
      </c>
      <c r="M22" s="1943"/>
      <c r="N22" s="1828"/>
      <c r="O22" s="1940"/>
    </row>
    <row r="23" spans="1:15" ht="20.25" customHeight="1" thickBot="1" x14ac:dyDescent="0.25">
      <c r="A23" s="4402"/>
      <c r="B23" s="4069"/>
      <c r="C23" s="1939"/>
      <c r="D23" s="3900"/>
      <c r="E23" s="1938"/>
      <c r="F23" s="4376"/>
      <c r="G23" s="4372"/>
      <c r="H23" s="3787"/>
      <c r="I23" s="3979"/>
      <c r="J23" s="4356"/>
      <c r="K23" s="1830" t="s">
        <v>124</v>
      </c>
      <c r="L23" s="1942">
        <v>149.6</v>
      </c>
      <c r="M23" s="1941"/>
      <c r="N23" s="1828"/>
      <c r="O23" s="1940"/>
    </row>
    <row r="24" spans="1:15" ht="19.5" customHeight="1" thickBot="1" x14ac:dyDescent="0.25">
      <c r="A24" s="4403"/>
      <c r="B24" s="4070"/>
      <c r="C24" s="1939"/>
      <c r="D24" s="3901"/>
      <c r="E24" s="1938"/>
      <c r="F24" s="4377"/>
      <c r="G24" s="4373"/>
      <c r="H24" s="3826"/>
      <c r="I24" s="3980"/>
      <c r="J24" s="3561"/>
      <c r="K24" s="1925" t="s">
        <v>33</v>
      </c>
      <c r="L24" s="1645">
        <f>SUM(L21:L23)</f>
        <v>159.6</v>
      </c>
      <c r="M24" s="1937"/>
      <c r="N24" s="1825"/>
      <c r="O24" s="1936"/>
    </row>
    <row r="25" spans="1:15" ht="16.5" customHeight="1" x14ac:dyDescent="0.2">
      <c r="A25" s="4357" t="s">
        <v>37</v>
      </c>
      <c r="B25" s="4339" t="s">
        <v>37</v>
      </c>
      <c r="C25" s="4350" t="s">
        <v>109</v>
      </c>
      <c r="D25" s="1215"/>
      <c r="E25" s="1089"/>
      <c r="F25" s="4353" t="s">
        <v>742</v>
      </c>
      <c r="G25" s="4371" t="s">
        <v>678</v>
      </c>
      <c r="H25" s="4433" t="s">
        <v>44</v>
      </c>
      <c r="I25" s="3978" t="s">
        <v>710</v>
      </c>
      <c r="J25" s="3560" t="s">
        <v>191</v>
      </c>
      <c r="K25" s="1675" t="s">
        <v>706</v>
      </c>
      <c r="L25" s="938">
        <f>L28</f>
        <v>0</v>
      </c>
      <c r="M25" s="4359" t="s">
        <v>743</v>
      </c>
      <c r="N25" s="1482" t="s">
        <v>119</v>
      </c>
      <c r="O25" s="1545">
        <v>1</v>
      </c>
    </row>
    <row r="26" spans="1:15" ht="15" customHeight="1" x14ac:dyDescent="0.2">
      <c r="A26" s="4364"/>
      <c r="B26" s="4069"/>
      <c r="C26" s="4351"/>
      <c r="D26" s="1211"/>
      <c r="E26" s="1083"/>
      <c r="F26" s="4354"/>
      <c r="G26" s="4372"/>
      <c r="H26" s="4434"/>
      <c r="I26" s="3979"/>
      <c r="J26" s="4356"/>
      <c r="K26" s="1844" t="s">
        <v>141</v>
      </c>
      <c r="L26" s="1843">
        <f>L29</f>
        <v>0</v>
      </c>
      <c r="M26" s="4360"/>
      <c r="N26" s="1469"/>
      <c r="O26" s="1506"/>
    </row>
    <row r="27" spans="1:15" ht="21.6" customHeight="1" thickBot="1" x14ac:dyDescent="0.25">
      <c r="A27" s="4358"/>
      <c r="B27" s="4340"/>
      <c r="C27" s="4352"/>
      <c r="D27" s="1205"/>
      <c r="E27" s="1080"/>
      <c r="F27" s="4355"/>
      <c r="G27" s="4372"/>
      <c r="H27" s="4434"/>
      <c r="I27" s="3979"/>
      <c r="J27" s="4356"/>
      <c r="K27" s="1658" t="s">
        <v>33</v>
      </c>
      <c r="L27" s="1839">
        <f>SUM(L25:L26)</f>
        <v>0</v>
      </c>
      <c r="M27" s="1934"/>
      <c r="N27" s="1911"/>
      <c r="O27" s="1886"/>
    </row>
    <row r="28" spans="1:15" ht="21.6" customHeight="1" x14ac:dyDescent="0.2">
      <c r="A28" s="4401" t="s">
        <v>37</v>
      </c>
      <c r="B28" s="4068" t="s">
        <v>37</v>
      </c>
      <c r="C28" s="1933" t="s">
        <v>109</v>
      </c>
      <c r="D28" s="3899" t="s">
        <v>37</v>
      </c>
      <c r="E28" s="4378"/>
      <c r="F28" s="4175" t="s">
        <v>742</v>
      </c>
      <c r="G28" s="4372"/>
      <c r="H28" s="4434"/>
      <c r="I28" s="3979"/>
      <c r="J28" s="4356"/>
      <c r="K28" s="1931" t="s">
        <v>706</v>
      </c>
      <c r="L28" s="921">
        <v>0</v>
      </c>
      <c r="M28" s="1930"/>
      <c r="N28" s="1929"/>
      <c r="O28" s="1832"/>
    </row>
    <row r="29" spans="1:15" ht="21.6" customHeight="1" thickBot="1" x14ac:dyDescent="0.25">
      <c r="A29" s="4402"/>
      <c r="B29" s="4069"/>
      <c r="C29" s="1236"/>
      <c r="D29" s="3900"/>
      <c r="E29" s="4379"/>
      <c r="F29" s="4376"/>
      <c r="G29" s="4372"/>
      <c r="H29" s="4434"/>
      <c r="I29" s="3979"/>
      <c r="J29" s="4356"/>
      <c r="K29" s="1830" t="s">
        <v>141</v>
      </c>
      <c r="L29" s="1927">
        <v>0</v>
      </c>
      <c r="M29" s="1926"/>
      <c r="N29" s="1901"/>
      <c r="O29" s="1489"/>
    </row>
    <row r="30" spans="1:15" ht="21.6" customHeight="1" thickBot="1" x14ac:dyDescent="0.25">
      <c r="A30" s="4403"/>
      <c r="B30" s="4070"/>
      <c r="C30" s="1229"/>
      <c r="D30" s="3901"/>
      <c r="E30" s="4380"/>
      <c r="F30" s="4377"/>
      <c r="G30" s="4373"/>
      <c r="H30" s="4435"/>
      <c r="I30" s="3980"/>
      <c r="J30" s="3561"/>
      <c r="K30" s="1925" t="s">
        <v>33</v>
      </c>
      <c r="L30" s="1826">
        <f>SUM(L28)</f>
        <v>0</v>
      </c>
      <c r="M30" s="1924"/>
      <c r="N30" s="1923"/>
      <c r="O30" s="1442"/>
    </row>
    <row r="31" spans="1:15" ht="18.75" customHeight="1" thickBot="1" x14ac:dyDescent="0.25">
      <c r="A31" s="1824" t="s">
        <v>37</v>
      </c>
      <c r="B31" s="1823" t="s">
        <v>37</v>
      </c>
      <c r="C31" s="4180" t="s">
        <v>38</v>
      </c>
      <c r="D31" s="4181"/>
      <c r="E31" s="4181"/>
      <c r="F31" s="4181"/>
      <c r="G31" s="4181"/>
      <c r="H31" s="4181"/>
      <c r="I31" s="4181"/>
      <c r="J31" s="4182"/>
      <c r="K31" s="1822" t="s">
        <v>33</v>
      </c>
      <c r="L31" s="901">
        <f>L14+L20+L27</f>
        <v>164.6</v>
      </c>
      <c r="M31" s="1821"/>
      <c r="N31" s="1821"/>
      <c r="O31" s="1820"/>
    </row>
    <row r="32" spans="1:15" ht="40.5" customHeight="1" thickBot="1" x14ac:dyDescent="0.25">
      <c r="A32" s="1922" t="s">
        <v>37</v>
      </c>
      <c r="B32" s="1823" t="s">
        <v>39</v>
      </c>
      <c r="C32" s="1682" t="s">
        <v>741</v>
      </c>
      <c r="D32" s="1101"/>
      <c r="E32" s="1101"/>
      <c r="F32" s="1101"/>
      <c r="G32" s="1101"/>
      <c r="H32" s="1921"/>
      <c r="I32" s="1101"/>
      <c r="J32" s="1101"/>
      <c r="K32" s="1101"/>
      <c r="L32" s="1101"/>
      <c r="M32" s="1920" t="s">
        <v>740</v>
      </c>
      <c r="N32" s="1919" t="s">
        <v>66</v>
      </c>
      <c r="O32" s="1918">
        <v>5</v>
      </c>
    </row>
    <row r="33" spans="1:15" ht="12.75" customHeight="1" x14ac:dyDescent="0.2">
      <c r="A33" s="4357" t="s">
        <v>37</v>
      </c>
      <c r="B33" s="4339" t="s">
        <v>39</v>
      </c>
      <c r="C33" s="4350" t="s">
        <v>37</v>
      </c>
      <c r="D33" s="1215"/>
      <c r="E33" s="4361"/>
      <c r="F33" s="4353" t="s">
        <v>737</v>
      </c>
      <c r="G33" s="4371" t="s">
        <v>739</v>
      </c>
      <c r="H33" s="3786" t="s">
        <v>44</v>
      </c>
      <c r="I33" s="3978" t="s">
        <v>710</v>
      </c>
      <c r="J33" s="3560" t="s">
        <v>191</v>
      </c>
      <c r="K33" s="1675" t="s">
        <v>706</v>
      </c>
      <c r="L33" s="938">
        <f>L36</f>
        <v>200</v>
      </c>
      <c r="M33" s="1917" t="s">
        <v>738</v>
      </c>
      <c r="N33" s="1473" t="s">
        <v>119</v>
      </c>
      <c r="O33" s="1545">
        <v>9</v>
      </c>
    </row>
    <row r="34" spans="1:15" x14ac:dyDescent="0.2">
      <c r="A34" s="4364"/>
      <c r="B34" s="4069"/>
      <c r="C34" s="4351"/>
      <c r="D34" s="1211"/>
      <c r="E34" s="4362"/>
      <c r="F34" s="4354"/>
      <c r="G34" s="4372"/>
      <c r="H34" s="3787"/>
      <c r="I34" s="3979"/>
      <c r="J34" s="4356"/>
      <c r="K34" s="1844" t="s">
        <v>141</v>
      </c>
      <c r="L34" s="1896">
        <f>L37</f>
        <v>100</v>
      </c>
      <c r="M34" s="1913"/>
      <c r="N34" s="1916"/>
      <c r="O34" s="1895"/>
    </row>
    <row r="35" spans="1:15" ht="28.5" customHeight="1" thickBot="1" x14ac:dyDescent="0.25">
      <c r="A35" s="4358"/>
      <c r="B35" s="4340"/>
      <c r="C35" s="4352"/>
      <c r="D35" s="1205"/>
      <c r="E35" s="4362"/>
      <c r="F35" s="4389"/>
      <c r="G35" s="4372"/>
      <c r="H35" s="3787"/>
      <c r="I35" s="3979"/>
      <c r="J35" s="4356"/>
      <c r="K35" s="1658" t="s">
        <v>33</v>
      </c>
      <c r="L35" s="1839">
        <f>SUM(L33:L34)</f>
        <v>300</v>
      </c>
      <c r="M35" s="1912"/>
      <c r="N35" s="1887"/>
      <c r="O35" s="1886"/>
    </row>
    <row r="36" spans="1:15" ht="18" customHeight="1" x14ac:dyDescent="0.2">
      <c r="A36" s="4357" t="s">
        <v>37</v>
      </c>
      <c r="B36" s="4339" t="s">
        <v>39</v>
      </c>
      <c r="C36" s="4350" t="s">
        <v>37</v>
      </c>
      <c r="D36" s="4365" t="s">
        <v>37</v>
      </c>
      <c r="E36" s="4362"/>
      <c r="F36" s="4175" t="s">
        <v>737</v>
      </c>
      <c r="G36" s="4372"/>
      <c r="H36" s="3787"/>
      <c r="I36" s="3979"/>
      <c r="J36" s="4356"/>
      <c r="K36" s="1837" t="s">
        <v>706</v>
      </c>
      <c r="L36" s="924">
        <v>200</v>
      </c>
      <c r="M36" s="1915"/>
      <c r="N36" s="1885"/>
      <c r="O36" s="1884"/>
    </row>
    <row r="37" spans="1:15" ht="14.25" customHeight="1" x14ac:dyDescent="0.2">
      <c r="A37" s="4364"/>
      <c r="B37" s="4069"/>
      <c r="C37" s="4351"/>
      <c r="D37" s="4366"/>
      <c r="E37" s="4362"/>
      <c r="F37" s="4376"/>
      <c r="G37" s="4372"/>
      <c r="H37" s="3787"/>
      <c r="I37" s="3979"/>
      <c r="J37" s="4356"/>
      <c r="K37" s="1830" t="s">
        <v>141</v>
      </c>
      <c r="L37" s="1914">
        <v>100</v>
      </c>
      <c r="M37" s="1913"/>
      <c r="N37" s="1856"/>
      <c r="O37" s="1503"/>
    </row>
    <row r="38" spans="1:15" ht="23.25" customHeight="1" thickBot="1" x14ac:dyDescent="0.25">
      <c r="A38" s="4358"/>
      <c r="B38" s="4340"/>
      <c r="C38" s="4352"/>
      <c r="D38" s="4429"/>
      <c r="E38" s="4363"/>
      <c r="F38" s="4176"/>
      <c r="G38" s="4373"/>
      <c r="H38" s="3826"/>
      <c r="I38" s="3980"/>
      <c r="J38" s="3561"/>
      <c r="K38" s="1827" t="s">
        <v>33</v>
      </c>
      <c r="L38" s="1640">
        <f>SUM(L36:L37)</f>
        <v>300</v>
      </c>
      <c r="M38" s="1912"/>
      <c r="N38" s="1911"/>
      <c r="O38" s="1886"/>
    </row>
    <row r="39" spans="1:15" ht="12.75" customHeight="1" x14ac:dyDescent="0.2">
      <c r="A39" s="4357" t="s">
        <v>37</v>
      </c>
      <c r="B39" s="4339" t="s">
        <v>39</v>
      </c>
      <c r="C39" s="4350" t="s">
        <v>39</v>
      </c>
      <c r="D39" s="1215"/>
      <c r="E39" s="4361"/>
      <c r="F39" s="4353" t="s">
        <v>734</v>
      </c>
      <c r="G39" s="4371" t="s">
        <v>736</v>
      </c>
      <c r="H39" s="3786" t="s">
        <v>44</v>
      </c>
      <c r="I39" s="3978" t="s">
        <v>710</v>
      </c>
      <c r="J39" s="3560" t="s">
        <v>191</v>
      </c>
      <c r="K39" s="1675" t="s">
        <v>706</v>
      </c>
      <c r="L39" s="938">
        <f>L42</f>
        <v>15</v>
      </c>
      <c r="M39" s="4388" t="s">
        <v>735</v>
      </c>
      <c r="N39" s="1910" t="s">
        <v>30</v>
      </c>
      <c r="O39" s="1909">
        <v>15</v>
      </c>
    </row>
    <row r="40" spans="1:15" ht="12.75" customHeight="1" x14ac:dyDescent="0.2">
      <c r="A40" s="4364"/>
      <c r="B40" s="4069"/>
      <c r="C40" s="4351"/>
      <c r="D40" s="1211"/>
      <c r="E40" s="4362"/>
      <c r="F40" s="4354"/>
      <c r="G40" s="4372"/>
      <c r="H40" s="3787"/>
      <c r="I40" s="3979"/>
      <c r="J40" s="4356"/>
      <c r="K40" s="1844" t="s">
        <v>141</v>
      </c>
      <c r="L40" s="1843">
        <f>L43</f>
        <v>11.1</v>
      </c>
      <c r="M40" s="4388"/>
      <c r="N40" s="1908"/>
      <c r="O40" s="1907"/>
    </row>
    <row r="41" spans="1:15" ht="28.5" customHeight="1" thickBot="1" x14ac:dyDescent="0.25">
      <c r="A41" s="4358"/>
      <c r="B41" s="4340"/>
      <c r="C41" s="4352"/>
      <c r="D41" s="1205"/>
      <c r="E41" s="4362"/>
      <c r="F41" s="4355"/>
      <c r="G41" s="4372"/>
      <c r="H41" s="3787"/>
      <c r="I41" s="3979"/>
      <c r="J41" s="4356"/>
      <c r="K41" s="1658" t="s">
        <v>33</v>
      </c>
      <c r="L41" s="1839">
        <f>SUM(L39:L40)</f>
        <v>26.1</v>
      </c>
      <c r="M41" s="4390"/>
      <c r="N41" s="1881"/>
      <c r="O41" s="1880"/>
    </row>
    <row r="42" spans="1:15" ht="27" customHeight="1" x14ac:dyDescent="0.2">
      <c r="A42" s="4357" t="s">
        <v>37</v>
      </c>
      <c r="B42" s="4339" t="s">
        <v>39</v>
      </c>
      <c r="C42" s="4350" t="s">
        <v>39</v>
      </c>
      <c r="D42" s="1855" t="s">
        <v>37</v>
      </c>
      <c r="E42" s="4362"/>
      <c r="F42" s="4175" t="s">
        <v>734</v>
      </c>
      <c r="G42" s="4372"/>
      <c r="H42" s="3787"/>
      <c r="I42" s="3979"/>
      <c r="J42" s="4356"/>
      <c r="K42" s="1837" t="s">
        <v>706</v>
      </c>
      <c r="L42" s="924">
        <v>15</v>
      </c>
      <c r="M42" s="1547"/>
      <c r="N42" s="1885"/>
      <c r="O42" s="1884"/>
    </row>
    <row r="43" spans="1:15" ht="27" customHeight="1" x14ac:dyDescent="0.2">
      <c r="A43" s="4364"/>
      <c r="B43" s="4069"/>
      <c r="C43" s="4351"/>
      <c r="D43" s="1865"/>
      <c r="E43" s="4362"/>
      <c r="F43" s="4376"/>
      <c r="G43" s="4372"/>
      <c r="H43" s="3787"/>
      <c r="I43" s="3979"/>
      <c r="J43" s="4356"/>
      <c r="K43" s="1864" t="s">
        <v>141</v>
      </c>
      <c r="L43" s="1874">
        <v>11.1</v>
      </c>
      <c r="M43" s="1544"/>
      <c r="N43" s="1856"/>
      <c r="O43" s="1503"/>
    </row>
    <row r="44" spans="1:15" ht="15" customHeight="1" thickBot="1" x14ac:dyDescent="0.25">
      <c r="A44" s="4358"/>
      <c r="B44" s="4340"/>
      <c r="C44" s="4352"/>
      <c r="D44" s="1865"/>
      <c r="E44" s="4363"/>
      <c r="F44" s="4377"/>
      <c r="G44" s="4373"/>
      <c r="H44" s="3826"/>
      <c r="I44" s="3980"/>
      <c r="J44" s="3561"/>
      <c r="K44" s="1861" t="s">
        <v>33</v>
      </c>
      <c r="L44" s="1640">
        <f>SUM(L42:L43)</f>
        <v>26.1</v>
      </c>
      <c r="M44" s="1842"/>
      <c r="N44" s="1847"/>
      <c r="O44" s="1496"/>
    </row>
    <row r="45" spans="1:15" ht="22.5" customHeight="1" x14ac:dyDescent="0.2">
      <c r="A45" s="4357" t="s">
        <v>37</v>
      </c>
      <c r="B45" s="4339" t="s">
        <v>39</v>
      </c>
      <c r="C45" s="4350" t="s">
        <v>109</v>
      </c>
      <c r="D45" s="1906"/>
      <c r="E45" s="1890"/>
      <c r="F45" s="4436" t="s">
        <v>731</v>
      </c>
      <c r="G45" s="4371" t="s">
        <v>733</v>
      </c>
      <c r="H45" s="3786" t="s">
        <v>44</v>
      </c>
      <c r="I45" s="3978" t="s">
        <v>710</v>
      </c>
      <c r="J45" s="3560" t="s">
        <v>191</v>
      </c>
      <c r="K45" s="1675" t="s">
        <v>706</v>
      </c>
      <c r="L45" s="1870">
        <f>L48</f>
        <v>100</v>
      </c>
      <c r="M45" s="4387" t="s">
        <v>732</v>
      </c>
      <c r="N45" s="1473" t="s">
        <v>119</v>
      </c>
      <c r="O45" s="1545">
        <v>26</v>
      </c>
    </row>
    <row r="46" spans="1:15" ht="23.25" customHeight="1" x14ac:dyDescent="0.2">
      <c r="A46" s="4364"/>
      <c r="B46" s="4069"/>
      <c r="C46" s="4351"/>
      <c r="D46" s="1211"/>
      <c r="E46" s="4362"/>
      <c r="F46" s="4437"/>
      <c r="G46" s="4372"/>
      <c r="H46" s="3787"/>
      <c r="I46" s="3979"/>
      <c r="J46" s="4356"/>
      <c r="K46" s="1844" t="s">
        <v>141</v>
      </c>
      <c r="L46" s="1843">
        <f>L49</f>
        <v>350</v>
      </c>
      <c r="M46" s="4388"/>
      <c r="N46" s="1841"/>
      <c r="O46" s="1840"/>
    </row>
    <row r="47" spans="1:15" ht="15" customHeight="1" thickBot="1" x14ac:dyDescent="0.25">
      <c r="A47" s="4358"/>
      <c r="B47" s="4340"/>
      <c r="C47" s="4352"/>
      <c r="D47" s="1205"/>
      <c r="E47" s="4362"/>
      <c r="F47" s="4438"/>
      <c r="G47" s="4372"/>
      <c r="H47" s="3787"/>
      <c r="I47" s="3979"/>
      <c r="J47" s="4356"/>
      <c r="K47" s="1658" t="s">
        <v>33</v>
      </c>
      <c r="L47" s="1839">
        <f>SUM(L45:L46)</f>
        <v>450</v>
      </c>
      <c r="M47" s="4390"/>
      <c r="N47" s="1887"/>
      <c r="O47" s="1549"/>
    </row>
    <row r="48" spans="1:15" ht="17.25" customHeight="1" thickBot="1" x14ac:dyDescent="0.25">
      <c r="A48" s="4357" t="s">
        <v>37</v>
      </c>
      <c r="B48" s="4339" t="s">
        <v>39</v>
      </c>
      <c r="C48" s="4350" t="s">
        <v>109</v>
      </c>
      <c r="D48" s="1855" t="s">
        <v>37</v>
      </c>
      <c r="E48" s="4362"/>
      <c r="F48" s="4430" t="s">
        <v>731</v>
      </c>
      <c r="G48" s="4372"/>
      <c r="H48" s="3787"/>
      <c r="I48" s="3979"/>
      <c r="J48" s="4356"/>
      <c r="K48" s="1837" t="s">
        <v>706</v>
      </c>
      <c r="L48" s="1867">
        <v>100</v>
      </c>
      <c r="M48" s="1898"/>
      <c r="N48" s="1905"/>
      <c r="O48" s="1897"/>
    </row>
    <row r="49" spans="1:19" ht="21" customHeight="1" x14ac:dyDescent="0.2">
      <c r="A49" s="4364"/>
      <c r="B49" s="4069"/>
      <c r="C49" s="4351"/>
      <c r="D49" s="1850"/>
      <c r="E49" s="4362"/>
      <c r="F49" s="4431"/>
      <c r="G49" s="4372"/>
      <c r="H49" s="3787"/>
      <c r="I49" s="3979"/>
      <c r="J49" s="4356"/>
      <c r="K49" s="1830" t="s">
        <v>141</v>
      </c>
      <c r="L49" s="1226">
        <v>350</v>
      </c>
      <c r="M49" s="1544"/>
      <c r="N49" s="1904"/>
      <c r="O49" s="1903"/>
      <c r="Q49" s="1087"/>
    </row>
    <row r="50" spans="1:19" ht="21" customHeight="1" thickBot="1" x14ac:dyDescent="0.25">
      <c r="A50" s="4358"/>
      <c r="B50" s="4340"/>
      <c r="C50" s="4352"/>
      <c r="D50" s="1850"/>
      <c r="E50" s="4363"/>
      <c r="F50" s="4432"/>
      <c r="G50" s="4373"/>
      <c r="H50" s="3826"/>
      <c r="I50" s="3980"/>
      <c r="J50" s="3561"/>
      <c r="K50" s="1827" t="s">
        <v>33</v>
      </c>
      <c r="L50" s="1640">
        <f>SUM(L48:L49)</f>
        <v>450</v>
      </c>
      <c r="M50" s="1842"/>
      <c r="N50" s="1901"/>
      <c r="O50" s="1900"/>
    </row>
    <row r="51" spans="1:19" ht="18" customHeight="1" x14ac:dyDescent="0.2">
      <c r="A51" s="4357" t="s">
        <v>37</v>
      </c>
      <c r="B51" s="4339" t="s">
        <v>39</v>
      </c>
      <c r="C51" s="4350" t="s">
        <v>107</v>
      </c>
      <c r="D51" s="1215"/>
      <c r="E51" s="4361"/>
      <c r="F51" s="4368" t="s">
        <v>726</v>
      </c>
      <c r="G51" s="4371" t="s">
        <v>730</v>
      </c>
      <c r="H51" s="3786" t="s">
        <v>44</v>
      </c>
      <c r="I51" s="3978" t="s">
        <v>710</v>
      </c>
      <c r="J51" s="3560" t="s">
        <v>191</v>
      </c>
      <c r="K51" s="1675" t="s">
        <v>706</v>
      </c>
      <c r="L51" s="1870">
        <f>L55</f>
        <v>283</v>
      </c>
      <c r="M51" s="1547" t="s">
        <v>729</v>
      </c>
      <c r="N51" s="1482" t="s">
        <v>119</v>
      </c>
      <c r="O51" s="1495">
        <v>3</v>
      </c>
    </row>
    <row r="52" spans="1:19" ht="28.5" customHeight="1" thickBot="1" x14ac:dyDescent="0.25">
      <c r="A52" s="4364"/>
      <c r="B52" s="4069"/>
      <c r="C52" s="4351"/>
      <c r="D52" s="1211"/>
      <c r="E52" s="4362"/>
      <c r="F52" s="4369"/>
      <c r="G52" s="4372"/>
      <c r="H52" s="3787"/>
      <c r="I52" s="3979"/>
      <c r="J52" s="4356"/>
      <c r="K52" s="1664" t="s">
        <v>141</v>
      </c>
      <c r="L52" s="1899">
        <f>L57</f>
        <v>15</v>
      </c>
      <c r="M52" s="1898" t="s">
        <v>728</v>
      </c>
      <c r="N52" s="1687" t="s">
        <v>727</v>
      </c>
      <c r="O52" s="1897">
        <v>0</v>
      </c>
    </row>
    <row r="53" spans="1:19" ht="21" customHeight="1" x14ac:dyDescent="0.2">
      <c r="A53" s="4364"/>
      <c r="B53" s="4069"/>
      <c r="C53" s="4351"/>
      <c r="D53" s="1211"/>
      <c r="E53" s="4362"/>
      <c r="F53" s="4369"/>
      <c r="G53" s="4372"/>
      <c r="H53" s="3787"/>
      <c r="I53" s="3979"/>
      <c r="J53" s="4356"/>
      <c r="K53" s="1844" t="s">
        <v>124</v>
      </c>
      <c r="L53" s="1896">
        <f>L56</f>
        <v>0</v>
      </c>
      <c r="M53" s="1842"/>
      <c r="N53" s="1841"/>
      <c r="O53" s="1895"/>
    </row>
    <row r="54" spans="1:19" ht="24" customHeight="1" thickBot="1" x14ac:dyDescent="0.25">
      <c r="A54" s="4358"/>
      <c r="B54" s="4340"/>
      <c r="C54" s="4352"/>
      <c r="D54" s="1205"/>
      <c r="E54" s="4362"/>
      <c r="F54" s="4370"/>
      <c r="G54" s="4372"/>
      <c r="H54" s="3787"/>
      <c r="I54" s="3979"/>
      <c r="J54" s="4356"/>
      <c r="K54" s="1658" t="s">
        <v>33</v>
      </c>
      <c r="L54" s="1839">
        <f>SUM(L51:L53)</f>
        <v>298</v>
      </c>
      <c r="M54" s="1894"/>
      <c r="N54" s="1887"/>
      <c r="O54" s="1886"/>
    </row>
    <row r="55" spans="1:19" ht="26.25" customHeight="1" x14ac:dyDescent="0.2">
      <c r="A55" s="4357" t="s">
        <v>37</v>
      </c>
      <c r="B55" s="4339" t="s">
        <v>39</v>
      </c>
      <c r="C55" s="4350" t="s">
        <v>107</v>
      </c>
      <c r="D55" s="1855" t="s">
        <v>37</v>
      </c>
      <c r="E55" s="4362"/>
      <c r="F55" s="4341" t="s">
        <v>726</v>
      </c>
      <c r="G55" s="4372"/>
      <c r="H55" s="3787"/>
      <c r="I55" s="3979"/>
      <c r="J55" s="4356"/>
      <c r="K55" s="1837" t="s">
        <v>706</v>
      </c>
      <c r="L55" s="1867">
        <v>283</v>
      </c>
      <c r="M55" s="1893"/>
      <c r="N55" s="1885"/>
      <c r="O55" s="1884"/>
      <c r="S55" s="489"/>
    </row>
    <row r="56" spans="1:19" ht="16.149999999999999" customHeight="1" x14ac:dyDescent="0.2">
      <c r="A56" s="4364"/>
      <c r="B56" s="4069"/>
      <c r="C56" s="4351"/>
      <c r="D56" s="1865"/>
      <c r="E56" s="4362"/>
      <c r="F56" s="4342"/>
      <c r="G56" s="4372"/>
      <c r="H56" s="3787"/>
      <c r="I56" s="3979"/>
      <c r="J56" s="4356"/>
      <c r="K56" s="1864" t="s">
        <v>124</v>
      </c>
      <c r="L56" s="1088">
        <v>0</v>
      </c>
      <c r="M56" s="1853"/>
      <c r="N56" s="1852"/>
      <c r="O56" s="1851"/>
      <c r="S56" s="489"/>
    </row>
    <row r="57" spans="1:19" ht="24" customHeight="1" x14ac:dyDescent="0.2">
      <c r="A57" s="4364"/>
      <c r="B57" s="4069"/>
      <c r="C57" s="4351"/>
      <c r="D57" s="1850"/>
      <c r="E57" s="4362"/>
      <c r="F57" s="4342"/>
      <c r="G57" s="4372"/>
      <c r="H57" s="3787"/>
      <c r="I57" s="3979"/>
      <c r="J57" s="4356"/>
      <c r="K57" s="1830" t="s">
        <v>141</v>
      </c>
      <c r="L57" s="1892">
        <v>15</v>
      </c>
      <c r="M57" s="1857"/>
      <c r="N57" s="1856"/>
      <c r="O57" s="1503"/>
    </row>
    <row r="58" spans="1:19" ht="22.5" customHeight="1" thickBot="1" x14ac:dyDescent="0.25">
      <c r="A58" s="4358"/>
      <c r="B58" s="4340"/>
      <c r="C58" s="4352"/>
      <c r="D58" s="1205"/>
      <c r="E58" s="4363"/>
      <c r="F58" s="4343"/>
      <c r="G58" s="4373"/>
      <c r="H58" s="3826"/>
      <c r="I58" s="3980"/>
      <c r="J58" s="3561"/>
      <c r="K58" s="1827" t="s">
        <v>33</v>
      </c>
      <c r="L58" s="1826">
        <f>SUM(L55:L57)</f>
        <v>298</v>
      </c>
      <c r="M58" s="1891"/>
      <c r="N58" s="1881"/>
      <c r="O58" s="1880"/>
    </row>
    <row r="59" spans="1:19" ht="26.25" customHeight="1" x14ac:dyDescent="0.2">
      <c r="A59" s="4357" t="s">
        <v>37</v>
      </c>
      <c r="B59" s="4339" t="s">
        <v>39</v>
      </c>
      <c r="C59" s="4350" t="s">
        <v>102</v>
      </c>
      <c r="D59" s="1215"/>
      <c r="E59" s="1890"/>
      <c r="F59" s="4368" t="s">
        <v>723</v>
      </c>
      <c r="G59" s="4371" t="s">
        <v>725</v>
      </c>
      <c r="H59" s="3786" t="s">
        <v>44</v>
      </c>
      <c r="I59" s="3978" t="s">
        <v>710</v>
      </c>
      <c r="J59" s="3560" t="s">
        <v>191</v>
      </c>
      <c r="K59" s="1675" t="s">
        <v>706</v>
      </c>
      <c r="L59" s="938">
        <f>L62</f>
        <v>10</v>
      </c>
      <c r="M59" s="4387" t="s">
        <v>724</v>
      </c>
      <c r="N59" s="1889" t="s">
        <v>721</v>
      </c>
      <c r="O59" s="1878">
        <v>100</v>
      </c>
    </row>
    <row r="60" spans="1:19" ht="19.5" customHeight="1" x14ac:dyDescent="0.2">
      <c r="A60" s="4364"/>
      <c r="B60" s="4069"/>
      <c r="C60" s="4351"/>
      <c r="D60" s="1211"/>
      <c r="E60" s="1888"/>
      <c r="F60" s="4369"/>
      <c r="G60" s="4372"/>
      <c r="H60" s="3787"/>
      <c r="I60" s="3979"/>
      <c r="J60" s="4356"/>
      <c r="K60" s="1844" t="s">
        <v>141</v>
      </c>
      <c r="L60" s="1843">
        <f>L63</f>
        <v>9.1999999999999993</v>
      </c>
      <c r="M60" s="4388"/>
      <c r="N60" s="1841"/>
      <c r="O60" s="1840"/>
    </row>
    <row r="61" spans="1:19" ht="23.25" customHeight="1" thickBot="1" x14ac:dyDescent="0.25">
      <c r="A61" s="4358"/>
      <c r="B61" s="4340"/>
      <c r="C61" s="4352"/>
      <c r="D61" s="1205"/>
      <c r="E61" s="4379"/>
      <c r="F61" s="4370"/>
      <c r="G61" s="4372"/>
      <c r="H61" s="3787"/>
      <c r="I61" s="3979"/>
      <c r="J61" s="4356"/>
      <c r="K61" s="1658" t="s">
        <v>33</v>
      </c>
      <c r="L61" s="1839">
        <f>SUM(L59:L60)</f>
        <v>19.2</v>
      </c>
      <c r="M61" s="4390"/>
      <c r="N61" s="1887"/>
      <c r="O61" s="1886"/>
    </row>
    <row r="62" spans="1:19" ht="25.5" customHeight="1" x14ac:dyDescent="0.2">
      <c r="A62" s="4357" t="s">
        <v>37</v>
      </c>
      <c r="B62" s="4339" t="s">
        <v>39</v>
      </c>
      <c r="C62" s="4350" t="s">
        <v>102</v>
      </c>
      <c r="D62" s="1855" t="s">
        <v>37</v>
      </c>
      <c r="E62" s="4379"/>
      <c r="F62" s="4341" t="s">
        <v>723</v>
      </c>
      <c r="G62" s="4372"/>
      <c r="H62" s="3787"/>
      <c r="I62" s="3979"/>
      <c r="J62" s="4356"/>
      <c r="K62" s="1837" t="s">
        <v>706</v>
      </c>
      <c r="L62" s="924">
        <v>10</v>
      </c>
      <c r="M62" s="1547"/>
      <c r="N62" s="1885"/>
      <c r="O62" s="1884"/>
    </row>
    <row r="63" spans="1:19" ht="25.5" customHeight="1" x14ac:dyDescent="0.2">
      <c r="A63" s="4364"/>
      <c r="B63" s="4069"/>
      <c r="C63" s="4351"/>
      <c r="D63" s="1865"/>
      <c r="E63" s="4379"/>
      <c r="F63" s="4342"/>
      <c r="G63" s="4372"/>
      <c r="H63" s="3787"/>
      <c r="I63" s="3979"/>
      <c r="J63" s="4356"/>
      <c r="K63" s="1830" t="s">
        <v>141</v>
      </c>
      <c r="L63" s="1874">
        <v>9.1999999999999993</v>
      </c>
      <c r="M63" s="1842"/>
      <c r="N63" s="1847"/>
      <c r="O63" s="1496"/>
    </row>
    <row r="64" spans="1:19" ht="16.5" customHeight="1" thickBot="1" x14ac:dyDescent="0.25">
      <c r="A64" s="4358"/>
      <c r="B64" s="4340"/>
      <c r="C64" s="4352"/>
      <c r="D64" s="1205"/>
      <c r="E64" s="4380"/>
      <c r="F64" s="4343"/>
      <c r="G64" s="4373"/>
      <c r="H64" s="3826"/>
      <c r="I64" s="3980"/>
      <c r="J64" s="3561"/>
      <c r="K64" s="1827" t="s">
        <v>33</v>
      </c>
      <c r="L64" s="1826">
        <f>SUM(L62:L63)</f>
        <v>19.2</v>
      </c>
      <c r="M64" s="1882"/>
      <c r="N64" s="1881"/>
      <c r="O64" s="1880"/>
    </row>
    <row r="65" spans="1:18" ht="20.25" customHeight="1" x14ac:dyDescent="0.2">
      <c r="A65" s="4357" t="s">
        <v>37</v>
      </c>
      <c r="B65" s="4339" t="s">
        <v>39</v>
      </c>
      <c r="C65" s="4350" t="s">
        <v>96</v>
      </c>
      <c r="D65" s="1215"/>
      <c r="E65" s="4361"/>
      <c r="F65" s="4353" t="s">
        <v>720</v>
      </c>
      <c r="G65" s="4371" t="s">
        <v>722</v>
      </c>
      <c r="H65" s="3786" t="s">
        <v>44</v>
      </c>
      <c r="I65" s="3978" t="s">
        <v>710</v>
      </c>
      <c r="J65" s="1858" t="s">
        <v>191</v>
      </c>
      <c r="K65" s="1675" t="s">
        <v>706</v>
      </c>
      <c r="L65" s="938">
        <f>L68</f>
        <v>40</v>
      </c>
      <c r="M65" s="4387" t="s">
        <v>720</v>
      </c>
      <c r="N65" s="1879" t="s">
        <v>721</v>
      </c>
      <c r="O65" s="1878">
        <v>100</v>
      </c>
    </row>
    <row r="66" spans="1:18" ht="24.6" customHeight="1" x14ac:dyDescent="0.2">
      <c r="A66" s="4364"/>
      <c r="B66" s="4069"/>
      <c r="C66" s="4351"/>
      <c r="D66" s="1211"/>
      <c r="E66" s="4362"/>
      <c r="F66" s="4354"/>
      <c r="G66" s="4372"/>
      <c r="H66" s="3787"/>
      <c r="I66" s="3979"/>
      <c r="J66" s="1854"/>
      <c r="K66" s="1844" t="s">
        <v>141</v>
      </c>
      <c r="L66" s="1843">
        <f>L69</f>
        <v>50</v>
      </c>
      <c r="M66" s="4388"/>
      <c r="N66" s="1469"/>
      <c r="O66" s="1877"/>
    </row>
    <row r="67" spans="1:18" ht="19.149999999999999" customHeight="1" thickBot="1" x14ac:dyDescent="0.25">
      <c r="A67" s="4358"/>
      <c r="B67" s="4340"/>
      <c r="C67" s="4352"/>
      <c r="D67" s="1205"/>
      <c r="E67" s="4362"/>
      <c r="F67" s="4389"/>
      <c r="G67" s="4372"/>
      <c r="H67" s="3787"/>
      <c r="I67" s="3979"/>
      <c r="J67" s="1854"/>
      <c r="K67" s="1658" t="s">
        <v>33</v>
      </c>
      <c r="L67" s="1839">
        <f>L65+L66</f>
        <v>90</v>
      </c>
      <c r="M67" s="1876"/>
      <c r="N67" s="1828"/>
      <c r="O67" s="1871"/>
    </row>
    <row r="68" spans="1:18" ht="19.149999999999999" customHeight="1" x14ac:dyDescent="0.2">
      <c r="A68" s="4357" t="s">
        <v>37</v>
      </c>
      <c r="B68" s="4339" t="s">
        <v>39</v>
      </c>
      <c r="C68" s="4350" t="s">
        <v>96</v>
      </c>
      <c r="D68" s="1855" t="s">
        <v>37</v>
      </c>
      <c r="E68" s="4362"/>
      <c r="F68" s="4175" t="s">
        <v>720</v>
      </c>
      <c r="G68" s="4372"/>
      <c r="H68" s="3787"/>
      <c r="I68" s="3979"/>
      <c r="J68" s="1854"/>
      <c r="K68" s="1837" t="s">
        <v>706</v>
      </c>
      <c r="L68" s="924">
        <v>40</v>
      </c>
      <c r="M68" s="1876"/>
      <c r="N68" s="1875"/>
      <c r="O68" s="1871"/>
    </row>
    <row r="69" spans="1:18" ht="19.149999999999999" customHeight="1" x14ac:dyDescent="0.2">
      <c r="A69" s="4364"/>
      <c r="B69" s="4069"/>
      <c r="C69" s="4351"/>
      <c r="D69" s="1850"/>
      <c r="E69" s="4362"/>
      <c r="F69" s="4376"/>
      <c r="G69" s="4372"/>
      <c r="H69" s="3787"/>
      <c r="I69" s="3979"/>
      <c r="J69" s="1854"/>
      <c r="K69" s="1830" t="s">
        <v>141</v>
      </c>
      <c r="L69" s="1874">
        <v>50</v>
      </c>
      <c r="M69" s="1873"/>
      <c r="N69" s="1838"/>
      <c r="O69" s="1871"/>
    </row>
    <row r="70" spans="1:18" ht="19.149999999999999" customHeight="1" thickBot="1" x14ac:dyDescent="0.25">
      <c r="A70" s="4358"/>
      <c r="B70" s="4340"/>
      <c r="C70" s="4352"/>
      <c r="D70" s="1850"/>
      <c r="E70" s="4363"/>
      <c r="F70" s="4176"/>
      <c r="G70" s="4373"/>
      <c r="H70" s="3826"/>
      <c r="I70" s="3980"/>
      <c r="J70" s="1849"/>
      <c r="K70" s="1827" t="s">
        <v>33</v>
      </c>
      <c r="L70" s="1640">
        <f>SUM(L68:L69)</f>
        <v>90</v>
      </c>
      <c r="M70" s="1872"/>
      <c r="N70" s="1863"/>
      <c r="O70" s="1871"/>
    </row>
    <row r="71" spans="1:18" ht="19.149999999999999" customHeight="1" x14ac:dyDescent="0.2">
      <c r="A71" s="4357" t="s">
        <v>37</v>
      </c>
      <c r="B71" s="4339" t="s">
        <v>39</v>
      </c>
      <c r="C71" s="4350" t="s">
        <v>92</v>
      </c>
      <c r="D71" s="1215"/>
      <c r="E71" s="4361"/>
      <c r="F71" s="4353" t="s">
        <v>717</v>
      </c>
      <c r="G71" s="4371" t="s">
        <v>719</v>
      </c>
      <c r="H71" s="3786" t="s">
        <v>44</v>
      </c>
      <c r="I71" s="3978" t="s">
        <v>710</v>
      </c>
      <c r="J71" s="3560" t="s">
        <v>191</v>
      </c>
      <c r="K71" s="1675" t="s">
        <v>124</v>
      </c>
      <c r="L71" s="1870">
        <f>L74</f>
        <v>300</v>
      </c>
      <c r="M71" s="1547" t="s">
        <v>718</v>
      </c>
      <c r="N71" s="1473" t="s">
        <v>119</v>
      </c>
      <c r="O71" s="1545">
        <v>21</v>
      </c>
    </row>
    <row r="72" spans="1:18" ht="19.149999999999999" customHeight="1" x14ac:dyDescent="0.2">
      <c r="A72" s="4364"/>
      <c r="B72" s="4069"/>
      <c r="C72" s="4351"/>
      <c r="D72" s="1211"/>
      <c r="E72" s="4362"/>
      <c r="F72" s="4354"/>
      <c r="G72" s="4372"/>
      <c r="H72" s="3787"/>
      <c r="I72" s="3979"/>
      <c r="J72" s="4356"/>
      <c r="K72" s="1844" t="s">
        <v>140</v>
      </c>
      <c r="L72" s="1843">
        <f>L75</f>
        <v>0</v>
      </c>
      <c r="M72" s="1536"/>
      <c r="N72" s="1758"/>
      <c r="O72" s="1506"/>
    </row>
    <row r="73" spans="1:18" ht="19.149999999999999" customHeight="1" thickBot="1" x14ac:dyDescent="0.25">
      <c r="A73" s="4358"/>
      <c r="B73" s="4340"/>
      <c r="C73" s="4352"/>
      <c r="D73" s="1205"/>
      <c r="E73" s="4362"/>
      <c r="F73" s="4389"/>
      <c r="G73" s="4372"/>
      <c r="H73" s="3787"/>
      <c r="I73" s="3979"/>
      <c r="J73" s="4356"/>
      <c r="K73" s="1658" t="s">
        <v>33</v>
      </c>
      <c r="L73" s="1839">
        <f>SUM(L71:L72)</f>
        <v>300</v>
      </c>
      <c r="M73" s="1869"/>
      <c r="N73" s="1838"/>
      <c r="O73" s="1868"/>
    </row>
    <row r="74" spans="1:18" ht="24.75" customHeight="1" x14ac:dyDescent="0.2">
      <c r="A74" s="4357" t="s">
        <v>37</v>
      </c>
      <c r="B74" s="4339" t="s">
        <v>39</v>
      </c>
      <c r="C74" s="4350" t="s">
        <v>92</v>
      </c>
      <c r="D74" s="1855" t="s">
        <v>37</v>
      </c>
      <c r="E74" s="4362"/>
      <c r="F74" s="4175" t="s">
        <v>717</v>
      </c>
      <c r="G74" s="4372"/>
      <c r="H74" s="3787"/>
      <c r="I74" s="3979"/>
      <c r="J74" s="4356"/>
      <c r="K74" s="1837" t="s">
        <v>124</v>
      </c>
      <c r="L74" s="1867">
        <v>300</v>
      </c>
      <c r="M74" s="1547"/>
      <c r="N74" s="1473"/>
      <c r="O74" s="1866"/>
      <c r="R74" s="489"/>
    </row>
    <row r="75" spans="1:18" ht="19.149999999999999" customHeight="1" x14ac:dyDescent="0.2">
      <c r="A75" s="4364"/>
      <c r="B75" s="4069"/>
      <c r="C75" s="4351"/>
      <c r="D75" s="1865"/>
      <c r="E75" s="4362"/>
      <c r="F75" s="4376"/>
      <c r="G75" s="4372"/>
      <c r="H75" s="3787"/>
      <c r="I75" s="3979"/>
      <c r="J75" s="4356"/>
      <c r="K75" s="1864" t="s">
        <v>140</v>
      </c>
      <c r="L75" s="1226">
        <v>0</v>
      </c>
      <c r="M75" s="4385" t="s">
        <v>716</v>
      </c>
      <c r="N75" s="1863" t="s">
        <v>715</v>
      </c>
      <c r="O75" s="1862">
        <v>0</v>
      </c>
      <c r="R75" s="489"/>
    </row>
    <row r="76" spans="1:18" ht="51.75" customHeight="1" thickBot="1" x14ac:dyDescent="0.25">
      <c r="A76" s="4358"/>
      <c r="B76" s="4340"/>
      <c r="C76" s="4352"/>
      <c r="D76" s="1850"/>
      <c r="E76" s="4363"/>
      <c r="F76" s="4176"/>
      <c r="G76" s="4373"/>
      <c r="H76" s="3826"/>
      <c r="I76" s="3980"/>
      <c r="J76" s="3561"/>
      <c r="K76" s="1861" t="s">
        <v>33</v>
      </c>
      <c r="L76" s="1640">
        <f>SUM(L74:L75)</f>
        <v>300</v>
      </c>
      <c r="M76" s="4386"/>
      <c r="N76" s="1860"/>
      <c r="O76" s="1859"/>
    </row>
    <row r="77" spans="1:18" ht="25.5" customHeight="1" x14ac:dyDescent="0.2">
      <c r="A77" s="4357" t="s">
        <v>37</v>
      </c>
      <c r="B77" s="4339" t="s">
        <v>39</v>
      </c>
      <c r="C77" s="4350" t="s">
        <v>87</v>
      </c>
      <c r="D77" s="1215"/>
      <c r="E77" s="4361"/>
      <c r="F77" s="4374" t="s">
        <v>712</v>
      </c>
      <c r="G77" s="4371" t="s">
        <v>714</v>
      </c>
      <c r="H77" s="3786" t="s">
        <v>44</v>
      </c>
      <c r="I77" s="3978" t="s">
        <v>710</v>
      </c>
      <c r="J77" s="1858" t="s">
        <v>191</v>
      </c>
      <c r="K77" s="1675" t="s">
        <v>706</v>
      </c>
      <c r="L77" s="938">
        <f>L79</f>
        <v>40</v>
      </c>
      <c r="M77" s="1547" t="s">
        <v>713</v>
      </c>
      <c r="N77" s="1473" t="s">
        <v>119</v>
      </c>
      <c r="O77" s="1545">
        <v>0</v>
      </c>
    </row>
    <row r="78" spans="1:18" ht="27.75" customHeight="1" thickBot="1" x14ac:dyDescent="0.25">
      <c r="A78" s="4358"/>
      <c r="B78" s="4340"/>
      <c r="C78" s="4352"/>
      <c r="D78" s="1205"/>
      <c r="E78" s="4362"/>
      <c r="F78" s="4375"/>
      <c r="G78" s="4372"/>
      <c r="H78" s="3787"/>
      <c r="I78" s="3979"/>
      <c r="J78" s="1854"/>
      <c r="K78" s="1658" t="s">
        <v>33</v>
      </c>
      <c r="L78" s="1839">
        <f>SUM(L77:L77)</f>
        <v>40</v>
      </c>
      <c r="M78" s="1857"/>
      <c r="N78" s="1856"/>
      <c r="O78" s="1503"/>
    </row>
    <row r="79" spans="1:18" ht="23.25" customHeight="1" x14ac:dyDescent="0.2">
      <c r="A79" s="4357" t="s">
        <v>37</v>
      </c>
      <c r="B79" s="4339" t="s">
        <v>39</v>
      </c>
      <c r="C79" s="4350" t="s">
        <v>87</v>
      </c>
      <c r="D79" s="1855" t="s">
        <v>37</v>
      </c>
      <c r="E79" s="4362"/>
      <c r="F79" s="4341" t="s">
        <v>712</v>
      </c>
      <c r="G79" s="4372"/>
      <c r="H79" s="3787"/>
      <c r="I79" s="3979"/>
      <c r="J79" s="1854"/>
      <c r="K79" s="1837" t="s">
        <v>706</v>
      </c>
      <c r="L79" s="924">
        <v>40</v>
      </c>
      <c r="M79" s="1853"/>
      <c r="N79" s="1852"/>
      <c r="O79" s="1851"/>
    </row>
    <row r="80" spans="1:18" ht="15.75" customHeight="1" thickBot="1" x14ac:dyDescent="0.25">
      <c r="A80" s="4358"/>
      <c r="B80" s="4340"/>
      <c r="C80" s="4352"/>
      <c r="D80" s="1850"/>
      <c r="E80" s="4363"/>
      <c r="F80" s="4343"/>
      <c r="G80" s="4373"/>
      <c r="H80" s="3826"/>
      <c r="I80" s="3980"/>
      <c r="J80" s="1849"/>
      <c r="K80" s="1827" t="s">
        <v>33</v>
      </c>
      <c r="L80" s="1640">
        <f>SUM(L79)</f>
        <v>40</v>
      </c>
      <c r="M80" s="1848"/>
      <c r="N80" s="1847"/>
      <c r="O80" s="1496"/>
    </row>
    <row r="81" spans="1:18" ht="52.5" customHeight="1" x14ac:dyDescent="0.2">
      <c r="A81" s="4357" t="s">
        <v>37</v>
      </c>
      <c r="B81" s="4339" t="s">
        <v>39</v>
      </c>
      <c r="C81" s="4350" t="s">
        <v>84</v>
      </c>
      <c r="D81" s="1215"/>
      <c r="E81" s="4361"/>
      <c r="F81" s="4347" t="s">
        <v>707</v>
      </c>
      <c r="G81" s="4344" t="s">
        <v>711</v>
      </c>
      <c r="H81" s="3786" t="s">
        <v>44</v>
      </c>
      <c r="I81" s="3978" t="s">
        <v>710</v>
      </c>
      <c r="J81" s="3560" t="s">
        <v>191</v>
      </c>
      <c r="K81" s="1675" t="s">
        <v>706</v>
      </c>
      <c r="L81" s="938">
        <f>L85</f>
        <v>0</v>
      </c>
      <c r="M81" s="1547" t="s">
        <v>709</v>
      </c>
      <c r="N81" s="1473" t="s">
        <v>80</v>
      </c>
      <c r="O81" s="1545">
        <v>7</v>
      </c>
    </row>
    <row r="82" spans="1:18" ht="20.25" customHeight="1" x14ac:dyDescent="0.2">
      <c r="A82" s="4364"/>
      <c r="B82" s="4069"/>
      <c r="C82" s="4351"/>
      <c r="D82" s="1211"/>
      <c r="E82" s="4362"/>
      <c r="F82" s="4348"/>
      <c r="G82" s="4345"/>
      <c r="H82" s="3787"/>
      <c r="I82" s="3979"/>
      <c r="J82" s="4356"/>
      <c r="K82" s="1846" t="s">
        <v>124</v>
      </c>
      <c r="L82" s="1845">
        <f>L86</f>
        <v>59</v>
      </c>
      <c r="M82" s="1842"/>
      <c r="N82" s="1841"/>
      <c r="O82" s="1840"/>
    </row>
    <row r="83" spans="1:18" ht="17.25" customHeight="1" x14ac:dyDescent="0.2">
      <c r="A83" s="4364"/>
      <c r="B83" s="4069"/>
      <c r="C83" s="4351"/>
      <c r="D83" s="1211"/>
      <c r="E83" s="4362"/>
      <c r="F83" s="4348"/>
      <c r="G83" s="4345"/>
      <c r="H83" s="3787"/>
      <c r="I83" s="3979"/>
      <c r="J83" s="4356"/>
      <c r="K83" s="1844" t="s">
        <v>141</v>
      </c>
      <c r="L83" s="1843">
        <f>L87</f>
        <v>272.89999999999998</v>
      </c>
      <c r="M83" s="1842" t="s">
        <v>708</v>
      </c>
      <c r="N83" s="1841" t="s">
        <v>119</v>
      </c>
      <c r="O83" s="1840">
        <v>4</v>
      </c>
    </row>
    <row r="84" spans="1:18" ht="13.5" thickBot="1" x14ac:dyDescent="0.25">
      <c r="A84" s="4358"/>
      <c r="B84" s="4340"/>
      <c r="C84" s="4352"/>
      <c r="D84" s="1205"/>
      <c r="E84" s="4362"/>
      <c r="F84" s="4349"/>
      <c r="G84" s="4345"/>
      <c r="H84" s="3787"/>
      <c r="I84" s="3979"/>
      <c r="J84" s="4356"/>
      <c r="K84" s="1658" t="s">
        <v>33</v>
      </c>
      <c r="L84" s="1839">
        <f>SUM(L81:L83)</f>
        <v>331.9</v>
      </c>
      <c r="M84" s="1544"/>
      <c r="N84" s="1838"/>
      <c r="O84" s="1503"/>
    </row>
    <row r="85" spans="1:18" x14ac:dyDescent="0.2">
      <c r="A85" s="4357" t="s">
        <v>37</v>
      </c>
      <c r="B85" s="4339" t="s">
        <v>39</v>
      </c>
      <c r="C85" s="4350" t="s">
        <v>84</v>
      </c>
      <c r="D85" s="4365" t="s">
        <v>37</v>
      </c>
      <c r="E85" s="4362"/>
      <c r="F85" s="4341" t="s">
        <v>707</v>
      </c>
      <c r="G85" s="4345"/>
      <c r="H85" s="3787"/>
      <c r="I85" s="3979"/>
      <c r="J85" s="4356"/>
      <c r="K85" s="1837" t="s">
        <v>706</v>
      </c>
      <c r="L85" s="924">
        <v>0</v>
      </c>
      <c r="M85" s="1834"/>
      <c r="N85" s="1833"/>
      <c r="O85" s="1832"/>
    </row>
    <row r="86" spans="1:18" x14ac:dyDescent="0.2">
      <c r="A86" s="4364"/>
      <c r="B86" s="4069"/>
      <c r="C86" s="4351"/>
      <c r="D86" s="4366"/>
      <c r="E86" s="4362"/>
      <c r="F86" s="4342"/>
      <c r="G86" s="4345"/>
      <c r="H86" s="3787"/>
      <c r="I86" s="3979"/>
      <c r="J86" s="4356"/>
      <c r="K86" s="1836" t="s">
        <v>124</v>
      </c>
      <c r="L86" s="1835">
        <v>59</v>
      </c>
      <c r="M86" s="1834"/>
      <c r="N86" s="1833"/>
      <c r="O86" s="1832"/>
    </row>
    <row r="87" spans="1:18" x14ac:dyDescent="0.2">
      <c r="A87" s="4364"/>
      <c r="B87" s="4069"/>
      <c r="C87" s="4351"/>
      <c r="D87" s="4366"/>
      <c r="E87" s="4362"/>
      <c r="F87" s="4342"/>
      <c r="G87" s="4345"/>
      <c r="H87" s="3787"/>
      <c r="I87" s="3979"/>
      <c r="J87" s="4356"/>
      <c r="K87" s="1830" t="s">
        <v>141</v>
      </c>
      <c r="L87" s="1829">
        <v>272.89999999999998</v>
      </c>
      <c r="M87" s="1413"/>
      <c r="N87" s="1828"/>
      <c r="O87" s="1451"/>
    </row>
    <row r="88" spans="1:18" ht="26.25" customHeight="1" thickBot="1" x14ac:dyDescent="0.25">
      <c r="A88" s="4358"/>
      <c r="B88" s="4340"/>
      <c r="C88" s="4352"/>
      <c r="D88" s="4367"/>
      <c r="E88" s="4363"/>
      <c r="F88" s="4343"/>
      <c r="G88" s="4346"/>
      <c r="H88" s="3826"/>
      <c r="I88" s="3980"/>
      <c r="J88" s="3561"/>
      <c r="K88" s="1827" t="s">
        <v>33</v>
      </c>
      <c r="L88" s="1826">
        <f>SUM(L85:L87)</f>
        <v>331.9</v>
      </c>
      <c r="M88" s="1410"/>
      <c r="N88" s="1825"/>
      <c r="O88" s="1442"/>
    </row>
    <row r="89" spans="1:18" ht="22.5" customHeight="1" thickBot="1" x14ac:dyDescent="0.25">
      <c r="A89" s="1824" t="s">
        <v>37</v>
      </c>
      <c r="B89" s="1823" t="s">
        <v>39</v>
      </c>
      <c r="C89" s="4181" t="s">
        <v>38</v>
      </c>
      <c r="D89" s="4181"/>
      <c r="E89" s="4181"/>
      <c r="F89" s="4181"/>
      <c r="G89" s="4181"/>
      <c r="H89" s="4181"/>
      <c r="I89" s="4182"/>
      <c r="J89" s="1429"/>
      <c r="K89" s="1822" t="s">
        <v>33</v>
      </c>
      <c r="L89" s="901">
        <f>L35+L41+L47+L54+L61+L67+L78+L84+L73</f>
        <v>1855.1999999999998</v>
      </c>
      <c r="M89" s="1821"/>
      <c r="N89" s="1821"/>
      <c r="O89" s="1820"/>
    </row>
    <row r="90" spans="1:18" ht="19.5" customHeight="1" thickBot="1" x14ac:dyDescent="0.25">
      <c r="A90" s="1819" t="s">
        <v>37</v>
      </c>
      <c r="B90" s="1819"/>
      <c r="C90" s="4381" t="s">
        <v>36</v>
      </c>
      <c r="D90" s="4381"/>
      <c r="E90" s="4381"/>
      <c r="F90" s="4381"/>
      <c r="G90" s="4381"/>
      <c r="H90" s="4381"/>
      <c r="I90" s="4382"/>
      <c r="J90" s="1818"/>
      <c r="K90" s="1817" t="s">
        <v>33</v>
      </c>
      <c r="L90" s="1816">
        <f>L89+L31</f>
        <v>2019.7999999999997</v>
      </c>
      <c r="M90" s="1815"/>
      <c r="N90" s="1815"/>
      <c r="O90" s="1814"/>
    </row>
    <row r="91" spans="1:18" ht="13.5" hidden="1" thickBot="1" x14ac:dyDescent="0.25">
      <c r="A91" s="1232"/>
      <c r="B91" s="1813"/>
      <c r="C91" s="4383" t="s">
        <v>35</v>
      </c>
      <c r="D91" s="4383"/>
      <c r="E91" s="4383"/>
      <c r="F91" s="4383"/>
      <c r="G91" s="4383"/>
      <c r="H91" s="4383"/>
      <c r="I91" s="4384"/>
      <c r="J91" s="1812"/>
      <c r="K91" s="1811" t="s">
        <v>33</v>
      </c>
      <c r="L91" s="1810">
        <f>L92-L83-L66-L52-L46-L34</f>
        <v>1231.8999999999996</v>
      </c>
      <c r="M91" s="1809"/>
      <c r="N91" s="1809"/>
      <c r="O91" s="1808"/>
    </row>
    <row r="92" spans="1:18" ht="24" customHeight="1" thickBot="1" x14ac:dyDescent="0.25">
      <c r="A92" s="4254" t="s">
        <v>34</v>
      </c>
      <c r="B92" s="4255"/>
      <c r="C92" s="4255"/>
      <c r="D92" s="4255"/>
      <c r="E92" s="4255"/>
      <c r="F92" s="4255"/>
      <c r="G92" s="4255"/>
      <c r="H92" s="4255"/>
      <c r="I92" s="4255"/>
      <c r="J92" s="4255"/>
      <c r="K92" s="4256"/>
      <c r="L92" s="1807">
        <f>L90*1</f>
        <v>2019.7999999999997</v>
      </c>
      <c r="M92" s="4257"/>
      <c r="N92" s="4258"/>
      <c r="O92" s="4259"/>
      <c r="R92" s="489"/>
    </row>
    <row r="93" spans="1:18" ht="15" x14ac:dyDescent="0.2">
      <c r="A93" s="1422" t="s">
        <v>32</v>
      </c>
      <c r="B93" s="1422"/>
      <c r="C93" s="1422"/>
      <c r="D93" s="1422"/>
      <c r="E93" s="1422"/>
      <c r="F93" s="1422"/>
      <c r="G93" s="1422"/>
      <c r="H93" s="1423"/>
      <c r="I93" s="1422"/>
      <c r="J93" s="1422"/>
      <c r="K93" s="1422"/>
      <c r="L93" s="1806"/>
      <c r="M93" s="1422"/>
      <c r="N93" s="1421"/>
      <c r="O93" s="1420"/>
    </row>
    <row r="94" spans="1:18" ht="275.25" customHeight="1" x14ac:dyDescent="0.2">
      <c r="A94" s="1405"/>
      <c r="B94" s="1405"/>
      <c r="C94" s="1405"/>
      <c r="D94" s="1405"/>
      <c r="E94" s="1405"/>
      <c r="F94" s="1405"/>
      <c r="G94" s="1405"/>
      <c r="H94" s="1803"/>
      <c r="I94" s="1405"/>
      <c r="J94" s="1405"/>
      <c r="K94" s="1405"/>
      <c r="L94" s="1805"/>
      <c r="M94" s="1405"/>
      <c r="N94" s="1405"/>
      <c r="O94" s="1404"/>
    </row>
    <row r="95" spans="1:18" x14ac:dyDescent="0.2">
      <c r="A95" s="3559" t="s">
        <v>31</v>
      </c>
      <c r="B95" s="3559"/>
      <c r="C95" s="3559"/>
      <c r="D95" s="3559"/>
      <c r="E95" s="3559"/>
      <c r="F95" s="3559"/>
      <c r="G95" s="3559"/>
      <c r="H95" s="3559"/>
      <c r="I95" s="3559"/>
      <c r="J95" s="3559"/>
      <c r="K95" s="3559"/>
      <c r="L95" s="3559"/>
      <c r="M95" s="1405"/>
      <c r="N95" s="1405"/>
      <c r="O95" s="1404"/>
    </row>
    <row r="96" spans="1:18" ht="13.5" thickBot="1" x14ac:dyDescent="0.25">
      <c r="A96" s="28"/>
      <c r="B96" s="26"/>
      <c r="C96" s="26"/>
      <c r="D96" s="26"/>
      <c r="E96" s="26"/>
      <c r="F96" s="26"/>
      <c r="G96" s="27"/>
      <c r="H96" s="26"/>
      <c r="I96" s="26"/>
      <c r="J96" s="26"/>
      <c r="K96" s="17"/>
      <c r="L96" s="24" t="s">
        <v>30</v>
      </c>
      <c r="M96" s="1405"/>
      <c r="N96" s="1405"/>
      <c r="O96" s="1404"/>
    </row>
    <row r="97" spans="1:15" ht="45" customHeight="1" thickBot="1" x14ac:dyDescent="0.25">
      <c r="A97" s="22"/>
      <c r="B97" s="21"/>
      <c r="C97" s="3512" t="s">
        <v>29</v>
      </c>
      <c r="D97" s="3512"/>
      <c r="E97" s="3512"/>
      <c r="F97" s="3512"/>
      <c r="G97" s="3512"/>
      <c r="H97" s="3512"/>
      <c r="I97" s="3512"/>
      <c r="J97" s="3512"/>
      <c r="K97" s="3512"/>
      <c r="L97" s="20" t="s">
        <v>28</v>
      </c>
      <c r="M97" s="1405"/>
      <c r="N97" s="1405"/>
      <c r="O97" s="1404"/>
    </row>
    <row r="98" spans="1:15" x14ac:dyDescent="0.2">
      <c r="A98" s="4312" t="s">
        <v>605</v>
      </c>
      <c r="B98" s="4313"/>
      <c r="C98" s="4313"/>
      <c r="D98" s="4313"/>
      <c r="E98" s="4313"/>
      <c r="F98" s="4313"/>
      <c r="G98" s="4313"/>
      <c r="H98" s="4313"/>
      <c r="I98" s="4313"/>
      <c r="J98" s="4313"/>
      <c r="K98" s="4314"/>
      <c r="L98" s="1418">
        <f>L99+L103+L110+L112+L113+L114</f>
        <v>2019.7999999999997</v>
      </c>
      <c r="M98" s="1405"/>
      <c r="N98" s="1405"/>
      <c r="O98" s="1404"/>
    </row>
    <row r="99" spans="1:15" x14ac:dyDescent="0.2">
      <c r="A99" s="4188" t="s">
        <v>705</v>
      </c>
      <c r="B99" s="4189"/>
      <c r="C99" s="4189"/>
      <c r="D99" s="4189"/>
      <c r="E99" s="4189"/>
      <c r="F99" s="4189"/>
      <c r="G99" s="4189"/>
      <c r="H99" s="4189"/>
      <c r="I99" s="4189"/>
      <c r="J99" s="4189"/>
      <c r="K99" s="4190"/>
      <c r="L99" s="13">
        <f>L100</f>
        <v>508.6</v>
      </c>
      <c r="M99" s="1405"/>
      <c r="N99" s="1405"/>
      <c r="O99" s="1404"/>
    </row>
    <row r="100" spans="1:15" x14ac:dyDescent="0.2">
      <c r="A100" s="4306" t="s">
        <v>603</v>
      </c>
      <c r="B100" s="4307"/>
      <c r="C100" s="4307"/>
      <c r="D100" s="4307"/>
      <c r="E100" s="4307"/>
      <c r="F100" s="4307"/>
      <c r="G100" s="4307"/>
      <c r="H100" s="4307"/>
      <c r="I100" s="4307"/>
      <c r="J100" s="4307"/>
      <c r="K100" s="4308"/>
      <c r="L100" s="13">
        <f>L53+L71+L19+L82</f>
        <v>508.6</v>
      </c>
      <c r="M100" s="1405"/>
      <c r="N100" s="1405"/>
      <c r="O100" s="1404"/>
    </row>
    <row r="101" spans="1:15" x14ac:dyDescent="0.2">
      <c r="A101" s="4188" t="s">
        <v>602</v>
      </c>
      <c r="B101" s="4189"/>
      <c r="C101" s="4189"/>
      <c r="D101" s="4189"/>
      <c r="E101" s="4301"/>
      <c r="F101" s="4301"/>
      <c r="G101" s="4301"/>
      <c r="H101" s="4301"/>
      <c r="I101" s="4301"/>
      <c r="J101" s="4301"/>
      <c r="K101" s="4302"/>
      <c r="L101" s="11"/>
      <c r="M101" s="1405"/>
      <c r="N101" s="1405"/>
      <c r="O101" s="1404"/>
    </row>
    <row r="102" spans="1:15" ht="32.25" customHeight="1" x14ac:dyDescent="0.2">
      <c r="A102" s="4188" t="s">
        <v>601</v>
      </c>
      <c r="B102" s="4189"/>
      <c r="C102" s="4189"/>
      <c r="D102" s="4189"/>
      <c r="E102" s="4189"/>
      <c r="F102" s="4189"/>
      <c r="G102" s="4189"/>
      <c r="H102" s="4189"/>
      <c r="I102" s="4189"/>
      <c r="J102" s="4189"/>
      <c r="K102" s="4190"/>
      <c r="L102" s="11">
        <v>0</v>
      </c>
      <c r="M102" s="1405"/>
      <c r="N102" s="1405"/>
      <c r="O102" s="1404"/>
    </row>
    <row r="103" spans="1:15" x14ac:dyDescent="0.2">
      <c r="A103" s="4306" t="s">
        <v>22</v>
      </c>
      <c r="B103" s="4307"/>
      <c r="C103" s="4307"/>
      <c r="D103" s="4307"/>
      <c r="E103" s="4307"/>
      <c r="F103" s="4307"/>
      <c r="G103" s="4307"/>
      <c r="H103" s="4307"/>
      <c r="I103" s="4307"/>
      <c r="J103" s="4307"/>
      <c r="K103" s="4308"/>
      <c r="L103" s="11">
        <f>L104+L105+L106+L107+L108+L109</f>
        <v>0</v>
      </c>
      <c r="M103" s="1405"/>
      <c r="N103" s="1405"/>
      <c r="O103" s="1404"/>
    </row>
    <row r="104" spans="1:15" x14ac:dyDescent="0.2">
      <c r="A104" s="4188" t="s">
        <v>600</v>
      </c>
      <c r="B104" s="4189"/>
      <c r="C104" s="4189"/>
      <c r="D104" s="4189"/>
      <c r="E104" s="4301"/>
      <c r="F104" s="4301"/>
      <c r="G104" s="4301"/>
      <c r="H104" s="4301"/>
      <c r="I104" s="4301"/>
      <c r="J104" s="4301"/>
      <c r="K104" s="4302"/>
      <c r="L104" s="11">
        <f>L72</f>
        <v>0</v>
      </c>
      <c r="M104" s="1405"/>
      <c r="N104" s="1405"/>
      <c r="O104" s="1404"/>
    </row>
    <row r="105" spans="1:15" x14ac:dyDescent="0.2">
      <c r="A105" s="4188" t="s">
        <v>599</v>
      </c>
      <c r="B105" s="4189"/>
      <c r="C105" s="4189"/>
      <c r="D105" s="4189"/>
      <c r="E105" s="4301"/>
      <c r="F105" s="4301"/>
      <c r="G105" s="4301"/>
      <c r="H105" s="4301"/>
      <c r="I105" s="4301"/>
      <c r="J105" s="4301"/>
      <c r="K105" s="4302"/>
      <c r="L105" s="11"/>
      <c r="M105" s="1405"/>
      <c r="N105" s="1405"/>
      <c r="O105" s="1404"/>
    </row>
    <row r="106" spans="1:15" x14ac:dyDescent="0.2">
      <c r="A106" s="4188" t="s">
        <v>598</v>
      </c>
      <c r="B106" s="4189"/>
      <c r="C106" s="4189"/>
      <c r="D106" s="4189"/>
      <c r="E106" s="4301"/>
      <c r="F106" s="4301"/>
      <c r="G106" s="4301"/>
      <c r="H106" s="4301"/>
      <c r="I106" s="4301"/>
      <c r="J106" s="4301"/>
      <c r="K106" s="4302"/>
      <c r="L106" s="11"/>
      <c r="M106" s="1405"/>
      <c r="N106" s="1405"/>
      <c r="O106" s="1404"/>
    </row>
    <row r="107" spans="1:15" x14ac:dyDescent="0.2">
      <c r="A107" s="4188" t="s">
        <v>704</v>
      </c>
      <c r="B107" s="4301"/>
      <c r="C107" s="4301"/>
      <c r="D107" s="4301"/>
      <c r="E107" s="4301"/>
      <c r="F107" s="4301"/>
      <c r="G107" s="4301"/>
      <c r="H107" s="4301"/>
      <c r="I107" s="4301"/>
      <c r="J107" s="4301"/>
      <c r="K107" s="4302"/>
      <c r="L107" s="11"/>
      <c r="M107" s="1405"/>
      <c r="N107" s="1405"/>
      <c r="O107" s="1404"/>
    </row>
    <row r="108" spans="1:15" x14ac:dyDescent="0.2">
      <c r="A108" s="4188" t="s">
        <v>596</v>
      </c>
      <c r="B108" s="4189"/>
      <c r="C108" s="4189"/>
      <c r="D108" s="4189"/>
      <c r="E108" s="4301"/>
      <c r="F108" s="4301"/>
      <c r="G108" s="4301"/>
      <c r="H108" s="4301"/>
      <c r="I108" s="4301"/>
      <c r="J108" s="4301"/>
      <c r="K108" s="4302"/>
      <c r="L108" s="11"/>
      <c r="M108" s="1405"/>
      <c r="N108" s="1405"/>
      <c r="O108" s="1404"/>
    </row>
    <row r="109" spans="1:15" x14ac:dyDescent="0.2">
      <c r="A109" s="4325" t="s">
        <v>595</v>
      </c>
      <c r="B109" s="4326"/>
      <c r="C109" s="4326"/>
      <c r="D109" s="4326"/>
      <c r="E109" s="4301"/>
      <c r="F109" s="4301"/>
      <c r="G109" s="4301"/>
      <c r="H109" s="4301"/>
      <c r="I109" s="4301"/>
      <c r="J109" s="4301"/>
      <c r="K109" s="4302"/>
      <c r="L109" s="11"/>
      <c r="M109" s="1405"/>
      <c r="N109" s="1405"/>
      <c r="O109" s="1404"/>
    </row>
    <row r="110" spans="1:15" x14ac:dyDescent="0.2">
      <c r="A110" s="4188" t="s">
        <v>15</v>
      </c>
      <c r="B110" s="4301"/>
      <c r="C110" s="4301"/>
      <c r="D110" s="4301"/>
      <c r="E110" s="4301"/>
      <c r="F110" s="4301"/>
      <c r="G110" s="4301"/>
      <c r="H110" s="4301"/>
      <c r="I110" s="4301"/>
      <c r="J110" s="4301"/>
      <c r="K110" s="4302"/>
      <c r="L110" s="11">
        <f>L12+L17+L25+L33+L39+L45+L51+L59+L65+L77+L81</f>
        <v>698</v>
      </c>
      <c r="M110" s="1405"/>
      <c r="N110" s="1405"/>
      <c r="O110" s="1404"/>
    </row>
    <row r="111" spans="1:15" ht="17.25" customHeight="1" x14ac:dyDescent="0.2">
      <c r="A111" s="4188" t="s">
        <v>703</v>
      </c>
      <c r="B111" s="4189"/>
      <c r="C111" s="4189"/>
      <c r="D111" s="4189"/>
      <c r="E111" s="4189"/>
      <c r="F111" s="4189"/>
      <c r="G111" s="4189"/>
      <c r="H111" s="4189"/>
      <c r="I111" s="4189"/>
      <c r="J111" s="4189"/>
      <c r="K111" s="4190"/>
      <c r="L111" s="13">
        <f>L12+L17+L25+L33+L39+L45+L51+L59+L65+L77+L81</f>
        <v>698</v>
      </c>
      <c r="M111" s="1405"/>
      <c r="N111" s="1405"/>
      <c r="O111" s="1404"/>
    </row>
    <row r="112" spans="1:15" x14ac:dyDescent="0.2">
      <c r="A112" s="4303" t="s">
        <v>593</v>
      </c>
      <c r="B112" s="4304"/>
      <c r="C112" s="4304"/>
      <c r="D112" s="4304"/>
      <c r="E112" s="4304"/>
      <c r="F112" s="4304"/>
      <c r="G112" s="4304"/>
      <c r="H112" s="4304"/>
      <c r="I112" s="4304"/>
      <c r="J112" s="4304"/>
      <c r="K112" s="4305"/>
      <c r="L112" s="11"/>
      <c r="M112" s="1405"/>
      <c r="N112" s="1405"/>
      <c r="O112" s="1404"/>
    </row>
    <row r="113" spans="1:15" x14ac:dyDescent="0.2">
      <c r="A113" s="4306" t="s">
        <v>592</v>
      </c>
      <c r="B113" s="4307"/>
      <c r="C113" s="4307"/>
      <c r="D113" s="4307"/>
      <c r="E113" s="4307"/>
      <c r="F113" s="4307"/>
      <c r="G113" s="4307"/>
      <c r="H113" s="4307"/>
      <c r="I113" s="4307"/>
      <c r="J113" s="4307"/>
      <c r="K113" s="4308"/>
      <c r="L113" s="11"/>
      <c r="M113" s="1405"/>
      <c r="N113" s="1405"/>
      <c r="O113" s="1404"/>
    </row>
    <row r="114" spans="1:15" x14ac:dyDescent="0.2">
      <c r="A114" s="4188" t="s">
        <v>702</v>
      </c>
      <c r="B114" s="4189"/>
      <c r="C114" s="4189"/>
      <c r="D114" s="4189"/>
      <c r="E114" s="4301"/>
      <c r="F114" s="4301"/>
      <c r="G114" s="4301"/>
      <c r="H114" s="4301"/>
      <c r="I114" s="4301"/>
      <c r="J114" s="4301"/>
      <c r="K114" s="4302"/>
      <c r="L114" s="11">
        <f>L18+L26+L34+L40+L46+L52+L60+L66+L83</f>
        <v>813.19999999999993</v>
      </c>
      <c r="M114" s="1405"/>
      <c r="N114" s="1405"/>
      <c r="O114" s="1404"/>
    </row>
    <row r="115" spans="1:15" x14ac:dyDescent="0.2">
      <c r="A115" s="4188" t="s">
        <v>701</v>
      </c>
      <c r="B115" s="4189"/>
      <c r="C115" s="4189"/>
      <c r="D115" s="4189"/>
      <c r="E115" s="4301"/>
      <c r="F115" s="4301"/>
      <c r="G115" s="4301"/>
      <c r="H115" s="4301"/>
      <c r="I115" s="4301"/>
      <c r="J115" s="4301"/>
      <c r="K115" s="4302"/>
      <c r="L115" s="11">
        <f>L18+L26+L34+L40+L46+L52+L60+L66+L83</f>
        <v>813.19999999999993</v>
      </c>
      <c r="M115" s="1405"/>
      <c r="N115" s="1405"/>
      <c r="O115" s="1404"/>
    </row>
    <row r="116" spans="1:15" ht="13.5" thickBot="1" x14ac:dyDescent="0.25">
      <c r="A116" s="4188" t="s">
        <v>700</v>
      </c>
      <c r="B116" s="4189"/>
      <c r="C116" s="4189"/>
      <c r="D116" s="4189"/>
      <c r="E116" s="4189"/>
      <c r="F116" s="4189"/>
      <c r="G116" s="4189"/>
      <c r="H116" s="4189"/>
      <c r="I116" s="4189"/>
      <c r="J116" s="4189"/>
      <c r="K116" s="4190"/>
      <c r="L116" s="11"/>
      <c r="M116" s="1405"/>
      <c r="N116" s="1405"/>
      <c r="O116" s="1404"/>
    </row>
    <row r="117" spans="1:15" ht="13.5" thickBot="1" x14ac:dyDescent="0.25">
      <c r="A117" s="4294" t="s">
        <v>8</v>
      </c>
      <c r="B117" s="4295"/>
      <c r="C117" s="4295"/>
      <c r="D117" s="4295"/>
      <c r="E117" s="4295"/>
      <c r="F117" s="4295"/>
      <c r="G117" s="4295"/>
      <c r="H117" s="4295"/>
      <c r="I117" s="4295"/>
      <c r="J117" s="4295"/>
      <c r="K117" s="4296"/>
      <c r="L117" s="12">
        <f>L118</f>
        <v>0</v>
      </c>
      <c r="M117" s="1405"/>
      <c r="N117" s="1405"/>
      <c r="O117" s="1404"/>
    </row>
    <row r="118" spans="1:15" x14ac:dyDescent="0.2">
      <c r="A118" s="4315" t="s">
        <v>210</v>
      </c>
      <c r="B118" s="4316"/>
      <c r="C118" s="4316"/>
      <c r="D118" s="4316"/>
      <c r="E118" s="4317"/>
      <c r="F118" s="4317"/>
      <c r="G118" s="4317"/>
      <c r="H118" s="4317"/>
      <c r="I118" s="4317"/>
      <c r="J118" s="4317"/>
      <c r="K118" s="4318"/>
      <c r="L118" s="1804">
        <v>0</v>
      </c>
      <c r="M118" s="1405"/>
      <c r="N118" s="1405"/>
      <c r="O118" s="1404"/>
    </row>
    <row r="119" spans="1:15" x14ac:dyDescent="0.2">
      <c r="A119" s="4223" t="s">
        <v>6</v>
      </c>
      <c r="B119" s="4224"/>
      <c r="C119" s="4224"/>
      <c r="D119" s="4224"/>
      <c r="E119" s="4224"/>
      <c r="F119" s="4224"/>
      <c r="G119" s="4224"/>
      <c r="H119" s="4224"/>
      <c r="I119" s="4224"/>
      <c r="J119" s="4224"/>
      <c r="K119" s="4225"/>
      <c r="L119" s="11"/>
      <c r="M119" s="1405"/>
      <c r="N119" s="1405"/>
      <c r="O119" s="1404"/>
    </row>
    <row r="120" spans="1:15" ht="15.75" customHeight="1" x14ac:dyDescent="0.2">
      <c r="A120" s="4330" t="s">
        <v>589</v>
      </c>
      <c r="B120" s="4331"/>
      <c r="C120" s="4331"/>
      <c r="D120" s="4331"/>
      <c r="E120" s="4331"/>
      <c r="F120" s="4331"/>
      <c r="G120" s="4331"/>
      <c r="H120" s="4331"/>
      <c r="I120" s="4331"/>
      <c r="J120" s="4331"/>
      <c r="K120" s="4332"/>
      <c r="L120" s="11"/>
      <c r="M120" s="1405"/>
      <c r="N120" s="1405"/>
      <c r="O120" s="1404"/>
    </row>
    <row r="121" spans="1:15" ht="15" customHeight="1" x14ac:dyDescent="0.2">
      <c r="A121" s="4333" t="s">
        <v>588</v>
      </c>
      <c r="B121" s="4334"/>
      <c r="C121" s="4334"/>
      <c r="D121" s="4334"/>
      <c r="E121" s="4334"/>
      <c r="F121" s="4334"/>
      <c r="G121" s="4334"/>
      <c r="H121" s="4334"/>
      <c r="I121" s="4334"/>
      <c r="J121" s="4334"/>
      <c r="K121" s="4335"/>
      <c r="L121" s="11"/>
      <c r="M121" s="1405"/>
      <c r="N121" s="1405"/>
      <c r="O121" s="1404"/>
    </row>
    <row r="122" spans="1:15" ht="15" customHeight="1" thickBot="1" x14ac:dyDescent="0.25">
      <c r="A122" s="4336" t="s">
        <v>3</v>
      </c>
      <c r="B122" s="4337"/>
      <c r="C122" s="4337"/>
      <c r="D122" s="4337"/>
      <c r="E122" s="4337"/>
      <c r="F122" s="4337"/>
      <c r="G122" s="4337"/>
      <c r="H122" s="4337"/>
      <c r="I122" s="4337"/>
      <c r="J122" s="4337"/>
      <c r="K122" s="4338"/>
      <c r="L122" s="1406"/>
      <c r="M122" s="1405"/>
      <c r="N122" s="1405"/>
      <c r="O122" s="1404"/>
    </row>
    <row r="123" spans="1:15" ht="13.5" thickBot="1" x14ac:dyDescent="0.25">
      <c r="A123" s="4319" t="s">
        <v>587</v>
      </c>
      <c r="B123" s="4320"/>
      <c r="C123" s="4320"/>
      <c r="D123" s="4320"/>
      <c r="E123" s="4320"/>
      <c r="F123" s="4320"/>
      <c r="G123" s="4320"/>
      <c r="H123" s="4320"/>
      <c r="I123" s="4320"/>
      <c r="J123" s="4320"/>
      <c r="K123" s="4321"/>
      <c r="L123" s="1408">
        <f>L98+L117</f>
        <v>2019.7999999999997</v>
      </c>
      <c r="M123" s="1405"/>
      <c r="N123" s="1405"/>
      <c r="O123" s="1404"/>
    </row>
    <row r="124" spans="1:15" x14ac:dyDescent="0.2">
      <c r="A124" s="4327" t="s">
        <v>1</v>
      </c>
      <c r="B124" s="4328"/>
      <c r="C124" s="4328"/>
      <c r="D124" s="4328"/>
      <c r="E124" s="4328"/>
      <c r="F124" s="4328"/>
      <c r="G124" s="4328"/>
      <c r="H124" s="4328"/>
      <c r="I124" s="4328"/>
      <c r="J124" s="4328"/>
      <c r="K124" s="4329"/>
      <c r="L124" s="1804"/>
      <c r="M124" s="1405"/>
      <c r="N124" s="1405"/>
      <c r="O124" s="1404"/>
    </row>
    <row r="125" spans="1:15" ht="13.5" thickBot="1" x14ac:dyDescent="0.25">
      <c r="A125" s="4309" t="s">
        <v>0</v>
      </c>
      <c r="B125" s="4310"/>
      <c r="C125" s="4310"/>
      <c r="D125" s="4310"/>
      <c r="E125" s="4310"/>
      <c r="F125" s="4310"/>
      <c r="G125" s="4310"/>
      <c r="H125" s="4310"/>
      <c r="I125" s="4310"/>
      <c r="J125" s="4310"/>
      <c r="K125" s="4311"/>
      <c r="L125" s="1406">
        <v>-941.7</v>
      </c>
      <c r="M125" s="1405"/>
      <c r="N125" s="1405"/>
      <c r="O125" s="1404"/>
    </row>
    <row r="126" spans="1:15" ht="13.9" customHeight="1" x14ac:dyDescent="0.2">
      <c r="A126" s="1405"/>
      <c r="B126" s="1405"/>
      <c r="C126" s="1405"/>
      <c r="D126" s="1405"/>
      <c r="E126" s="1405"/>
      <c r="F126" s="1405"/>
      <c r="G126" s="1405"/>
      <c r="H126" s="1803"/>
      <c r="I126" s="1405"/>
      <c r="J126" s="1405"/>
      <c r="K126" s="1405"/>
      <c r="L126" s="1405"/>
      <c r="M126" s="1405"/>
      <c r="N126" s="1405"/>
      <c r="O126" s="1404"/>
    </row>
    <row r="127" spans="1:15" x14ac:dyDescent="0.2">
      <c r="A127" s="1405"/>
      <c r="B127" s="1405"/>
      <c r="C127" s="1405"/>
      <c r="D127" s="1405"/>
      <c r="E127" s="1405"/>
      <c r="F127" s="1405"/>
      <c r="G127" s="1405"/>
      <c r="H127" s="1803"/>
      <c r="I127" s="1405"/>
      <c r="J127" s="1405"/>
      <c r="K127" s="1405"/>
      <c r="L127" s="1405"/>
      <c r="M127" s="1405"/>
      <c r="N127" s="1405"/>
      <c r="O127" s="1404"/>
    </row>
    <row r="128" spans="1:15" x14ac:dyDescent="0.2">
      <c r="A128" s="1405"/>
      <c r="B128" s="1405"/>
      <c r="C128" s="1405"/>
      <c r="D128" s="1405"/>
      <c r="E128" s="1405"/>
      <c r="F128" s="1405"/>
      <c r="G128" s="1405"/>
      <c r="H128" s="1803"/>
      <c r="I128" s="1405"/>
      <c r="J128" s="1405"/>
      <c r="K128" s="1405"/>
      <c r="L128" s="1405"/>
      <c r="M128" s="1405"/>
      <c r="N128" s="1405"/>
      <c r="O128" s="1404"/>
    </row>
    <row r="129" spans="1:15" x14ac:dyDescent="0.2">
      <c r="A129" s="1405"/>
      <c r="B129" s="1405"/>
      <c r="C129" s="1405"/>
      <c r="D129" s="1405"/>
      <c r="E129" s="1405"/>
      <c r="F129" s="1405"/>
      <c r="G129" s="1405"/>
      <c r="H129" s="1803"/>
      <c r="I129" s="1405"/>
      <c r="J129" s="1405"/>
      <c r="K129" s="1405"/>
      <c r="L129" s="1405"/>
      <c r="M129" s="1405"/>
      <c r="N129" s="1405"/>
      <c r="O129" s="1404"/>
    </row>
    <row r="130" spans="1:15" x14ac:dyDescent="0.2">
      <c r="A130" s="1405"/>
      <c r="B130" s="1405"/>
      <c r="C130" s="1405"/>
      <c r="D130" s="1405"/>
      <c r="E130" s="1405"/>
      <c r="H130" s="362"/>
    </row>
    <row r="131" spans="1:15" x14ac:dyDescent="0.2">
      <c r="A131" s="1400"/>
      <c r="B131" s="1400"/>
      <c r="C131" s="1400"/>
      <c r="D131" s="1400"/>
      <c r="E131" s="1400"/>
      <c r="H131" s="362"/>
    </row>
    <row r="132" spans="1:15" ht="36" customHeight="1" x14ac:dyDescent="0.2">
      <c r="A132" s="1400"/>
      <c r="B132" s="1400"/>
      <c r="C132" s="1400"/>
      <c r="D132" s="1400"/>
      <c r="E132" s="1400"/>
      <c r="H132" s="362"/>
    </row>
    <row r="133" spans="1:15" x14ac:dyDescent="0.2">
      <c r="A133" s="1400"/>
      <c r="B133" s="1400"/>
      <c r="C133" s="1400"/>
      <c r="D133" s="1400"/>
      <c r="E133" s="1400"/>
      <c r="H133" s="362"/>
    </row>
    <row r="134" spans="1:15" x14ac:dyDescent="0.2">
      <c r="A134" s="1400"/>
      <c r="B134" s="1400"/>
      <c r="C134" s="1400"/>
      <c r="D134" s="1400"/>
      <c r="E134" s="1400"/>
      <c r="H134" s="362"/>
    </row>
    <row r="135" spans="1:15" x14ac:dyDescent="0.2">
      <c r="A135" s="1400"/>
      <c r="B135" s="1400"/>
      <c r="C135" s="1400"/>
      <c r="D135" s="1400"/>
      <c r="E135" s="1400"/>
      <c r="H135" s="362"/>
    </row>
    <row r="136" spans="1:15" x14ac:dyDescent="0.2">
      <c r="A136" s="1400"/>
      <c r="B136" s="1400"/>
      <c r="C136" s="1400"/>
      <c r="D136" s="1400"/>
      <c r="E136" s="1400"/>
      <c r="H136" s="362"/>
    </row>
    <row r="137" spans="1:15" x14ac:dyDescent="0.2">
      <c r="A137" s="1400"/>
      <c r="B137" s="1400"/>
      <c r="C137" s="1400"/>
      <c r="D137" s="1400"/>
      <c r="E137" s="1400"/>
      <c r="H137" s="362"/>
    </row>
    <row r="138" spans="1:15" x14ac:dyDescent="0.2">
      <c r="A138" s="1400"/>
      <c r="B138" s="1400"/>
      <c r="C138" s="1400"/>
      <c r="D138" s="1400"/>
      <c r="E138" s="1400"/>
      <c r="H138" s="362"/>
    </row>
    <row r="139" spans="1:15" x14ac:dyDescent="0.2">
      <c r="A139" s="1400"/>
      <c r="B139" s="1400"/>
      <c r="C139" s="1400"/>
      <c r="D139" s="1400"/>
      <c r="E139" s="1400"/>
      <c r="H139" s="362"/>
    </row>
    <row r="140" spans="1:15" x14ac:dyDescent="0.2">
      <c r="A140" s="1400"/>
      <c r="B140" s="1400"/>
      <c r="C140" s="1400"/>
      <c r="D140" s="1400"/>
      <c r="E140" s="1400"/>
      <c r="H140" s="362"/>
    </row>
    <row r="141" spans="1:15" x14ac:dyDescent="0.2">
      <c r="A141" s="1400"/>
      <c r="B141" s="1400"/>
      <c r="C141" s="1400"/>
      <c r="D141" s="1400"/>
      <c r="E141" s="1400"/>
      <c r="H141" s="362"/>
    </row>
    <row r="142" spans="1:15" x14ac:dyDescent="0.2">
      <c r="A142" s="1400"/>
      <c r="B142" s="1400"/>
      <c r="C142" s="1400"/>
      <c r="D142" s="1400"/>
      <c r="E142" s="1400"/>
      <c r="H142" s="362"/>
    </row>
    <row r="143" spans="1:15" x14ac:dyDescent="0.2">
      <c r="A143" s="1400"/>
      <c r="B143" s="1400"/>
      <c r="C143" s="1400"/>
      <c r="D143" s="1400"/>
      <c r="E143" s="1400"/>
      <c r="H143" s="362"/>
    </row>
    <row r="144" spans="1:15" x14ac:dyDescent="0.2">
      <c r="A144" s="1400"/>
      <c r="B144" s="1400"/>
      <c r="C144" s="1400"/>
      <c r="D144" s="1400"/>
      <c r="E144" s="1400"/>
      <c r="H144" s="362"/>
    </row>
    <row r="145" s="362" customFormat="1" x14ac:dyDescent="0.2"/>
    <row r="146" s="362" customFormat="1" x14ac:dyDescent="0.2"/>
    <row r="147" s="362" customFormat="1" x14ac:dyDescent="0.2"/>
    <row r="148" s="362" customFormat="1" x14ac:dyDescent="0.2"/>
    <row r="149" s="362" customFormat="1" x14ac:dyDescent="0.2"/>
    <row r="150" s="362" customFormat="1" x14ac:dyDescent="0.2"/>
    <row r="151" s="362" customFormat="1" x14ac:dyDescent="0.2"/>
    <row r="152" s="362" customFormat="1" x14ac:dyDescent="0.2"/>
    <row r="153" s="362" customFormat="1" x14ac:dyDescent="0.2"/>
  </sheetData>
  <mergeCells count="215">
    <mergeCell ref="M39:M41"/>
    <mergeCell ref="I45:I50"/>
    <mergeCell ref="J39:J44"/>
    <mergeCell ref="G39:G44"/>
    <mergeCell ref="F48:F50"/>
    <mergeCell ref="G33:G38"/>
    <mergeCell ref="H33:H38"/>
    <mergeCell ref="B48:B50"/>
    <mergeCell ref="C45:C47"/>
    <mergeCell ref="E46:E50"/>
    <mergeCell ref="E39:E44"/>
    <mergeCell ref="B33:B35"/>
    <mergeCell ref="M45:M47"/>
    <mergeCell ref="I33:I38"/>
    <mergeCell ref="B45:B47"/>
    <mergeCell ref="G45:G50"/>
    <mergeCell ref="F42:F44"/>
    <mergeCell ref="F45:F47"/>
    <mergeCell ref="A2:O2"/>
    <mergeCell ref="A3:O3"/>
    <mergeCell ref="A4:O4"/>
    <mergeCell ref="D6:D8"/>
    <mergeCell ref="G6:G8"/>
    <mergeCell ref="M6:O6"/>
    <mergeCell ref="A21:A24"/>
    <mergeCell ref="A25:A27"/>
    <mergeCell ref="C39:C41"/>
    <mergeCell ref="F17:F20"/>
    <mergeCell ref="G17:G24"/>
    <mergeCell ref="B21:B24"/>
    <mergeCell ref="C17:C20"/>
    <mergeCell ref="F28:F30"/>
    <mergeCell ref="F36:F38"/>
    <mergeCell ref="A17:A20"/>
    <mergeCell ref="B17:B20"/>
    <mergeCell ref="D36:D38"/>
    <mergeCell ref="J25:J30"/>
    <mergeCell ref="A39:A41"/>
    <mergeCell ref="B39:B41"/>
    <mergeCell ref="B36:B38"/>
    <mergeCell ref="C36:C38"/>
    <mergeCell ref="J33:J38"/>
    <mergeCell ref="N5:O5"/>
    <mergeCell ref="F12:F14"/>
    <mergeCell ref="A12:A14"/>
    <mergeCell ref="C6:C8"/>
    <mergeCell ref="E6:E8"/>
    <mergeCell ref="F6:F8"/>
    <mergeCell ref="H6:H8"/>
    <mergeCell ref="B12:B14"/>
    <mergeCell ref="K6:K8"/>
    <mergeCell ref="L6:L8"/>
    <mergeCell ref="O7:O8"/>
    <mergeCell ref="M7:M8"/>
    <mergeCell ref="N7:N8"/>
    <mergeCell ref="I12:I16"/>
    <mergeCell ref="H12:H16"/>
    <mergeCell ref="G12:G16"/>
    <mergeCell ref="F15:F16"/>
    <mergeCell ref="D15:D16"/>
    <mergeCell ref="B15:B16"/>
    <mergeCell ref="J6:J8"/>
    <mergeCell ref="I6:I8"/>
    <mergeCell ref="A6:A8"/>
    <mergeCell ref="B6:B8"/>
    <mergeCell ref="A51:A54"/>
    <mergeCell ref="E51:E58"/>
    <mergeCell ref="B51:B54"/>
    <mergeCell ref="C51:C54"/>
    <mergeCell ref="A36:A38"/>
    <mergeCell ref="C42:C44"/>
    <mergeCell ref="A15:A16"/>
    <mergeCell ref="C31:J31"/>
    <mergeCell ref="C33:C35"/>
    <mergeCell ref="F33:F35"/>
    <mergeCell ref="E33:E38"/>
    <mergeCell ref="B42:B44"/>
    <mergeCell ref="J51:J58"/>
    <mergeCell ref="A42:A44"/>
    <mergeCell ref="F39:F41"/>
    <mergeCell ref="I39:I44"/>
    <mergeCell ref="H39:H44"/>
    <mergeCell ref="H45:H50"/>
    <mergeCell ref="A45:A47"/>
    <mergeCell ref="A33:A35"/>
    <mergeCell ref="M59:M61"/>
    <mergeCell ref="F59:F61"/>
    <mergeCell ref="A71:A73"/>
    <mergeCell ref="E71:E76"/>
    <mergeCell ref="F62:F64"/>
    <mergeCell ref="E65:E70"/>
    <mergeCell ref="E61:E64"/>
    <mergeCell ref="F71:F73"/>
    <mergeCell ref="B74:B76"/>
    <mergeCell ref="C65:C67"/>
    <mergeCell ref="A59:A61"/>
    <mergeCell ref="B59:B61"/>
    <mergeCell ref="C59:C61"/>
    <mergeCell ref="M92:O92"/>
    <mergeCell ref="C89:I89"/>
    <mergeCell ref="C90:I90"/>
    <mergeCell ref="C91:I91"/>
    <mergeCell ref="A92:K92"/>
    <mergeCell ref="M75:M76"/>
    <mergeCell ref="M65:M66"/>
    <mergeCell ref="F65:F67"/>
    <mergeCell ref="A62:A64"/>
    <mergeCell ref="B62:B64"/>
    <mergeCell ref="C62:C64"/>
    <mergeCell ref="A68:A70"/>
    <mergeCell ref="B68:B70"/>
    <mergeCell ref="A65:A67"/>
    <mergeCell ref="B71:B73"/>
    <mergeCell ref="D28:D30"/>
    <mergeCell ref="E28:E30"/>
    <mergeCell ref="C71:C73"/>
    <mergeCell ref="C68:C70"/>
    <mergeCell ref="G51:G58"/>
    <mergeCell ref="F74:F76"/>
    <mergeCell ref="B65:B67"/>
    <mergeCell ref="A74:A76"/>
    <mergeCell ref="A48:A50"/>
    <mergeCell ref="C48:C50"/>
    <mergeCell ref="B55:B58"/>
    <mergeCell ref="C55:C58"/>
    <mergeCell ref="A55:A58"/>
    <mergeCell ref="A28:A30"/>
    <mergeCell ref="G25:G30"/>
    <mergeCell ref="J81:J88"/>
    <mergeCell ref="G77:G80"/>
    <mergeCell ref="F77:F78"/>
    <mergeCell ref="H77:H80"/>
    <mergeCell ref="D21:D24"/>
    <mergeCell ref="F21:F24"/>
    <mergeCell ref="J71:J76"/>
    <mergeCell ref="H71:H76"/>
    <mergeCell ref="I71:I76"/>
    <mergeCell ref="G71:G76"/>
    <mergeCell ref="G59:G64"/>
    <mergeCell ref="H59:H64"/>
    <mergeCell ref="I59:I64"/>
    <mergeCell ref="J59:J64"/>
    <mergeCell ref="G65:G70"/>
    <mergeCell ref="H65:H70"/>
    <mergeCell ref="I65:I70"/>
    <mergeCell ref="F68:F70"/>
    <mergeCell ref="H25:H30"/>
    <mergeCell ref="I25:I30"/>
    <mergeCell ref="J17:J24"/>
    <mergeCell ref="I17:I24"/>
    <mergeCell ref="H17:H24"/>
    <mergeCell ref="C77:C78"/>
    <mergeCell ref="A77:A78"/>
    <mergeCell ref="N1:O1"/>
    <mergeCell ref="M25:M26"/>
    <mergeCell ref="A103:K103"/>
    <mergeCell ref="A104:K104"/>
    <mergeCell ref="A102:K102"/>
    <mergeCell ref="A95:L95"/>
    <mergeCell ref="C97:K97"/>
    <mergeCell ref="A98:K98"/>
    <mergeCell ref="A100:K100"/>
    <mergeCell ref="A101:K101"/>
    <mergeCell ref="B81:B84"/>
    <mergeCell ref="C81:C84"/>
    <mergeCell ref="C85:C88"/>
    <mergeCell ref="I81:I88"/>
    <mergeCell ref="E81:E88"/>
    <mergeCell ref="A99:K99"/>
    <mergeCell ref="I77:I80"/>
    <mergeCell ref="A85:A88"/>
    <mergeCell ref="B85:B88"/>
    <mergeCell ref="B77:B78"/>
    <mergeCell ref="F85:F88"/>
    <mergeCell ref="G81:G88"/>
    <mergeCell ref="H81:H88"/>
    <mergeCell ref="F81:F84"/>
    <mergeCell ref="A106:K106"/>
    <mergeCell ref="B28:B30"/>
    <mergeCell ref="C25:C27"/>
    <mergeCell ref="F25:F27"/>
    <mergeCell ref="C74:C76"/>
    <mergeCell ref="B25:B27"/>
    <mergeCell ref="D85:D88"/>
    <mergeCell ref="A79:A80"/>
    <mergeCell ref="B79:B80"/>
    <mergeCell ref="C79:C80"/>
    <mergeCell ref="A81:A84"/>
    <mergeCell ref="F79:F80"/>
    <mergeCell ref="E77:E80"/>
    <mergeCell ref="F55:F58"/>
    <mergeCell ref="F51:F54"/>
    <mergeCell ref="I51:I58"/>
    <mergeCell ref="H51:H58"/>
    <mergeCell ref="J45:J50"/>
    <mergeCell ref="A105:K105"/>
    <mergeCell ref="A107:K107"/>
    <mergeCell ref="A108:K108"/>
    <mergeCell ref="A109:K109"/>
    <mergeCell ref="A110:K110"/>
    <mergeCell ref="A112:K112"/>
    <mergeCell ref="A123:K123"/>
    <mergeCell ref="A111:K111"/>
    <mergeCell ref="A122:K122"/>
    <mergeCell ref="A119:K119"/>
    <mergeCell ref="A124:K124"/>
    <mergeCell ref="A125:K125"/>
    <mergeCell ref="A118:K118"/>
    <mergeCell ref="A113:K113"/>
    <mergeCell ref="A114:K114"/>
    <mergeCell ref="A115:K115"/>
    <mergeCell ref="A116:K116"/>
    <mergeCell ref="A117:K117"/>
    <mergeCell ref="A120:K120"/>
    <mergeCell ref="A121:K121"/>
  </mergeCells>
  <pageMargins left="0.70866141732283472" right="0.70866141732283472" top="0.74803149606299213" bottom="0.74803149606299213" header="0.31496062992125984" footer="0.31496062992125984"/>
  <pageSetup paperSize="9" scale="65" firstPageNumber="30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DF57-F86C-40DE-BE94-408DFCA65E19}">
  <sheetPr>
    <pageSetUpPr fitToPage="1"/>
  </sheetPr>
  <dimension ref="A1:X716"/>
  <sheetViews>
    <sheetView zoomScale="90" zoomScaleNormal="90" zoomScaleSheetLayoutView="100" workbookViewId="0">
      <selection activeCell="Q6" sqref="Q6"/>
    </sheetView>
  </sheetViews>
  <sheetFormatPr defaultColWidth="9.140625" defaultRowHeight="12.75" x14ac:dyDescent="0.25"/>
  <cols>
    <col min="1" max="1" width="4.140625" style="1973" customWidth="1"/>
    <col min="2" max="5" width="2.7109375" style="1970" customWidth="1"/>
    <col min="6" max="6" width="36.140625" style="17" customWidth="1"/>
    <col min="7" max="7" width="3.28515625" style="1972" customWidth="1"/>
    <col min="8" max="8" width="3.28515625" style="1971" customWidth="1"/>
    <col min="9" max="9" width="4.7109375" style="1970" customWidth="1"/>
    <col min="10" max="10" width="24.42578125" style="1970" customWidth="1"/>
    <col min="11" max="11" width="7.85546875" style="1970" customWidth="1"/>
    <col min="12" max="12" width="10.85546875" style="1970" customWidth="1"/>
    <col min="13" max="13" width="36.7109375" style="1970" customWidth="1"/>
    <col min="14" max="14" width="10.28515625" style="1970" customWidth="1"/>
    <col min="15" max="15" width="22.28515625" style="1970" customWidth="1"/>
    <col min="16" max="16" width="9.140625" style="1970"/>
    <col min="17" max="17" width="17.5703125" style="1970" customWidth="1"/>
    <col min="18" max="18" width="11.42578125" style="1970" customWidth="1"/>
    <col min="19" max="16384" width="9.140625" style="1970"/>
  </cols>
  <sheetData>
    <row r="1" spans="1:21" ht="68.25" customHeight="1" x14ac:dyDescent="0.25">
      <c r="A1" s="1970"/>
      <c r="L1" s="350"/>
      <c r="N1" s="3740" t="s">
        <v>1326</v>
      </c>
      <c r="O1" s="3740"/>
      <c r="P1" s="2777"/>
      <c r="Q1" s="2777"/>
      <c r="R1" s="2777"/>
    </row>
    <row r="2" spans="1:21" s="17" customFormat="1" ht="33" customHeight="1" x14ac:dyDescent="0.25">
      <c r="A2" s="4696" t="s">
        <v>1075</v>
      </c>
      <c r="B2" s="4696"/>
      <c r="C2" s="4696"/>
      <c r="D2" s="4696"/>
      <c r="E2" s="4696"/>
      <c r="F2" s="4696"/>
      <c r="G2" s="4696"/>
      <c r="H2" s="4696"/>
      <c r="I2" s="4696"/>
      <c r="J2" s="4696"/>
      <c r="K2" s="4696"/>
      <c r="L2" s="4696"/>
      <c r="M2" s="4696"/>
      <c r="N2" s="4696"/>
      <c r="O2" s="4696"/>
    </row>
    <row r="3" spans="1:21" s="17" customFormat="1" ht="15" customHeight="1" x14ac:dyDescent="0.25">
      <c r="A3" s="4696" t="s">
        <v>1074</v>
      </c>
      <c r="B3" s="4696"/>
      <c r="C3" s="4696"/>
      <c r="D3" s="4696"/>
      <c r="E3" s="4696"/>
      <c r="F3" s="4696"/>
      <c r="G3" s="4696"/>
      <c r="H3" s="4696"/>
      <c r="I3" s="4696"/>
      <c r="J3" s="4696"/>
      <c r="K3" s="4696"/>
      <c r="L3" s="4696"/>
      <c r="M3" s="4696"/>
      <c r="N3" s="4696"/>
      <c r="O3" s="4696"/>
    </row>
    <row r="4" spans="1:21" s="17" customFormat="1" ht="16.5" customHeight="1" thickBot="1" x14ac:dyDescent="0.3">
      <c r="G4" s="1972"/>
      <c r="H4" s="2775"/>
      <c r="M4" s="1799"/>
      <c r="N4" s="4695" t="s">
        <v>30</v>
      </c>
      <c r="O4" s="4695"/>
    </row>
    <row r="5" spans="1:21" s="17" customFormat="1" ht="30" customHeight="1" thickBot="1" x14ac:dyDescent="0.3">
      <c r="A5" s="4676" t="s">
        <v>187</v>
      </c>
      <c r="B5" s="4678" t="s">
        <v>186</v>
      </c>
      <c r="C5" s="4680" t="s">
        <v>182</v>
      </c>
      <c r="D5" s="4689" t="s">
        <v>184</v>
      </c>
      <c r="E5" s="4685" t="s">
        <v>1073</v>
      </c>
      <c r="F5" s="4691" t="s">
        <v>183</v>
      </c>
      <c r="G5" s="4674" t="s">
        <v>182</v>
      </c>
      <c r="H5" s="4687" t="s">
        <v>1072</v>
      </c>
      <c r="I5" s="4685" t="s">
        <v>180</v>
      </c>
      <c r="J5" s="4282" t="s">
        <v>179</v>
      </c>
      <c r="K5" s="4685" t="s">
        <v>178</v>
      </c>
      <c r="L5" s="4282" t="s">
        <v>177</v>
      </c>
      <c r="M5" s="4682" t="s">
        <v>176</v>
      </c>
      <c r="N5" s="4683"/>
      <c r="O5" s="4684"/>
    </row>
    <row r="6" spans="1:21" s="17" customFormat="1" ht="96" customHeight="1" thickBot="1" x14ac:dyDescent="0.3">
      <c r="A6" s="4677"/>
      <c r="B6" s="4679"/>
      <c r="C6" s="4681"/>
      <c r="D6" s="4690"/>
      <c r="E6" s="4686"/>
      <c r="F6" s="4692"/>
      <c r="G6" s="4675"/>
      <c r="H6" s="4688"/>
      <c r="I6" s="4697"/>
      <c r="J6" s="4283"/>
      <c r="K6" s="4686"/>
      <c r="L6" s="4287"/>
      <c r="M6" s="2774" t="s">
        <v>175</v>
      </c>
      <c r="N6" s="2773" t="s">
        <v>174</v>
      </c>
      <c r="O6" s="2772" t="s">
        <v>173</v>
      </c>
      <c r="U6" s="17" t="s">
        <v>297</v>
      </c>
    </row>
    <row r="7" spans="1:21" s="17" customFormat="1" ht="15" customHeight="1" thickBot="1" x14ac:dyDescent="0.3">
      <c r="A7" s="2771" t="s">
        <v>37</v>
      </c>
      <c r="B7" s="4624" t="s">
        <v>429</v>
      </c>
      <c r="C7" s="4625"/>
      <c r="D7" s="4625"/>
      <c r="E7" s="4625"/>
      <c r="F7" s="4625"/>
      <c r="G7" s="4625"/>
      <c r="H7" s="4625"/>
      <c r="I7" s="4625"/>
      <c r="J7" s="4625"/>
      <c r="K7" s="4625"/>
      <c r="L7" s="4625"/>
      <c r="M7" s="4625"/>
      <c r="N7" s="4625"/>
      <c r="O7" s="4626"/>
    </row>
    <row r="8" spans="1:21" s="17" customFormat="1" ht="27.75" customHeight="1" thickBot="1" x14ac:dyDescent="0.3">
      <c r="A8" s="2617"/>
      <c r="B8" s="4659"/>
      <c r="C8" s="4660"/>
      <c r="D8" s="4660"/>
      <c r="E8" s="4660"/>
      <c r="F8" s="4660"/>
      <c r="G8" s="4660"/>
      <c r="H8" s="4660"/>
      <c r="I8" s="4660"/>
      <c r="J8" s="4660"/>
      <c r="K8" s="4660"/>
      <c r="L8" s="4661"/>
      <c r="M8" s="2770" t="s">
        <v>1071</v>
      </c>
      <c r="N8" s="2769" t="s">
        <v>50</v>
      </c>
      <c r="O8" s="2615">
        <v>8</v>
      </c>
    </row>
    <row r="9" spans="1:21" s="17" customFormat="1" ht="26.25" customHeight="1" thickBot="1" x14ac:dyDescent="0.3">
      <c r="A9" s="4439" t="s">
        <v>37</v>
      </c>
      <c r="B9" s="4474" t="s">
        <v>37</v>
      </c>
      <c r="C9" s="4698" t="s">
        <v>1070</v>
      </c>
      <c r="D9" s="4699"/>
      <c r="E9" s="4699"/>
      <c r="F9" s="4699"/>
      <c r="G9" s="4699"/>
      <c r="H9" s="4699"/>
      <c r="I9" s="4699"/>
      <c r="J9" s="4699"/>
      <c r="K9" s="4699"/>
      <c r="L9" s="4699"/>
      <c r="M9" s="4699"/>
      <c r="N9" s="4699"/>
      <c r="O9" s="4700"/>
    </row>
    <row r="10" spans="1:21" s="17" customFormat="1" ht="26.25" customHeight="1" thickBot="1" x14ac:dyDescent="0.3">
      <c r="A10" s="4440"/>
      <c r="B10" s="4475"/>
      <c r="C10" s="4666"/>
      <c r="D10" s="4667"/>
      <c r="E10" s="4667"/>
      <c r="F10" s="4667"/>
      <c r="G10" s="4667"/>
      <c r="H10" s="4667"/>
      <c r="I10" s="4667"/>
      <c r="J10" s="4667"/>
      <c r="K10" s="4667"/>
      <c r="L10" s="4668"/>
      <c r="M10" s="2768" t="s">
        <v>1069</v>
      </c>
      <c r="N10" s="329" t="s">
        <v>1068</v>
      </c>
      <c r="O10" s="2153">
        <v>70</v>
      </c>
    </row>
    <row r="11" spans="1:21" s="17" customFormat="1" ht="25.5" customHeight="1" thickBot="1" x14ac:dyDescent="0.3">
      <c r="A11" s="4473"/>
      <c r="B11" s="4476"/>
      <c r="C11" s="4669"/>
      <c r="D11" s="4670"/>
      <c r="E11" s="4670"/>
      <c r="F11" s="4670"/>
      <c r="G11" s="4670"/>
      <c r="H11" s="4670"/>
      <c r="I11" s="4670"/>
      <c r="J11" s="4670"/>
      <c r="K11" s="4670"/>
      <c r="L11" s="4671"/>
      <c r="M11" s="2767" t="s">
        <v>1067</v>
      </c>
      <c r="N11" s="2766" t="s">
        <v>66</v>
      </c>
      <c r="O11" s="2155">
        <v>4</v>
      </c>
    </row>
    <row r="12" spans="1:21" s="17" customFormat="1" ht="57.75" customHeight="1" thickBot="1" x14ac:dyDescent="0.3">
      <c r="A12" s="4439" t="s">
        <v>37</v>
      </c>
      <c r="B12" s="4672" t="s">
        <v>37</v>
      </c>
      <c r="C12" s="2090" t="s">
        <v>37</v>
      </c>
      <c r="D12" s="4701" t="s">
        <v>1066</v>
      </c>
      <c r="E12" s="4702"/>
      <c r="F12" s="4703"/>
      <c r="G12" s="4591" t="s">
        <v>163</v>
      </c>
      <c r="H12" s="4663" t="s">
        <v>44</v>
      </c>
      <c r="I12" s="2168" t="s">
        <v>1012</v>
      </c>
      <c r="J12" s="2765" t="s">
        <v>959</v>
      </c>
      <c r="K12" s="2546"/>
      <c r="L12" s="2764"/>
      <c r="M12" s="2326"/>
      <c r="N12" s="2210"/>
      <c r="O12" s="2209"/>
    </row>
    <row r="13" spans="1:21" s="17" customFormat="1" ht="22.5" customHeight="1" x14ac:dyDescent="0.25">
      <c r="A13" s="4440"/>
      <c r="B13" s="4673"/>
      <c r="C13" s="2084"/>
      <c r="D13" s="2089" t="s">
        <v>37</v>
      </c>
      <c r="E13" s="2077"/>
      <c r="F13" s="4517" t="s">
        <v>1065</v>
      </c>
      <c r="G13" s="4590"/>
      <c r="H13" s="4664"/>
      <c r="I13" s="2040" t="s">
        <v>792</v>
      </c>
      <c r="J13" s="2593" t="s">
        <v>202</v>
      </c>
      <c r="K13" s="2515" t="s">
        <v>124</v>
      </c>
      <c r="L13" s="2706">
        <v>218</v>
      </c>
      <c r="M13" s="2763" t="s">
        <v>1064</v>
      </c>
      <c r="N13" s="2238" t="s">
        <v>316</v>
      </c>
      <c r="O13" s="2237">
        <v>92.3</v>
      </c>
      <c r="P13" s="2762"/>
      <c r="Q13" s="2761"/>
      <c r="R13" s="1985"/>
    </row>
    <row r="14" spans="1:21" s="17" customFormat="1" ht="15" customHeight="1" x14ac:dyDescent="0.25">
      <c r="A14" s="4440"/>
      <c r="B14" s="4673"/>
      <c r="C14" s="2084"/>
      <c r="D14" s="2083"/>
      <c r="E14" s="2071"/>
      <c r="F14" s="4518"/>
      <c r="G14" s="4590"/>
      <c r="H14" s="4664"/>
      <c r="I14" s="2040"/>
      <c r="J14" s="2334"/>
      <c r="K14" s="2515" t="s">
        <v>140</v>
      </c>
      <c r="L14" s="2706"/>
      <c r="M14" s="2319"/>
      <c r="N14" s="2403"/>
      <c r="O14" s="2402"/>
      <c r="R14" s="1985"/>
    </row>
    <row r="15" spans="1:21" s="17" customFormat="1" ht="16.5" customHeight="1" x14ac:dyDescent="0.25">
      <c r="A15" s="4440"/>
      <c r="B15" s="4673"/>
      <c r="C15" s="2084"/>
      <c r="D15" s="2083"/>
      <c r="E15" s="2071"/>
      <c r="F15" s="4518"/>
      <c r="G15" s="4590"/>
      <c r="H15" s="4664"/>
      <c r="I15" s="2040"/>
      <c r="J15" s="2334"/>
      <c r="K15" s="2722" t="s">
        <v>214</v>
      </c>
      <c r="L15" s="2760"/>
      <c r="M15" s="2127" t="s">
        <v>1063</v>
      </c>
      <c r="N15" s="2392" t="s">
        <v>666</v>
      </c>
      <c r="O15" s="2137">
        <v>1.8</v>
      </c>
      <c r="P15" s="1985"/>
      <c r="R15" s="1985"/>
    </row>
    <row r="16" spans="1:21" s="17" customFormat="1" ht="16.5" customHeight="1" thickBot="1" x14ac:dyDescent="0.3">
      <c r="A16" s="4440"/>
      <c r="B16" s="4673"/>
      <c r="C16" s="2084"/>
      <c r="D16" s="2083"/>
      <c r="E16" s="2071"/>
      <c r="F16" s="4518"/>
      <c r="G16" s="4590"/>
      <c r="H16" s="4664"/>
      <c r="I16" s="2040"/>
      <c r="J16" s="2334"/>
      <c r="K16" s="2759" t="s">
        <v>141</v>
      </c>
      <c r="L16" s="2699">
        <v>0</v>
      </c>
      <c r="M16" s="2319"/>
      <c r="N16" s="2192"/>
      <c r="O16" s="2110"/>
      <c r="R16" s="1985"/>
    </row>
    <row r="17" spans="1:21" s="17" customFormat="1" ht="12.75" customHeight="1" thickBot="1" x14ac:dyDescent="0.3">
      <c r="A17" s="4440"/>
      <c r="B17" s="4673"/>
      <c r="C17" s="2084"/>
      <c r="D17" s="2079"/>
      <c r="E17" s="2069"/>
      <c r="F17" s="4519"/>
      <c r="G17" s="4590"/>
      <c r="H17" s="4664"/>
      <c r="I17" s="2040"/>
      <c r="J17" s="2331"/>
      <c r="K17" s="2536" t="s">
        <v>33</v>
      </c>
      <c r="L17" s="2709">
        <f>SUM(L13:L16)</f>
        <v>218</v>
      </c>
      <c r="M17" s="2014"/>
      <c r="N17" s="2178"/>
      <c r="O17" s="2461"/>
      <c r="R17" s="1985"/>
    </row>
    <row r="18" spans="1:21" s="17" customFormat="1" ht="39" hidden="1" customHeight="1" x14ac:dyDescent="0.25">
      <c r="A18" s="4440"/>
      <c r="B18" s="4673"/>
      <c r="C18" s="2084"/>
      <c r="D18" s="2089" t="s">
        <v>39</v>
      </c>
      <c r="E18" s="2077"/>
      <c r="F18" s="3598" t="s">
        <v>1062</v>
      </c>
      <c r="G18" s="4590"/>
      <c r="H18" s="4664"/>
      <c r="I18" s="2040"/>
      <c r="J18" s="2334"/>
      <c r="K18" s="2515" t="s">
        <v>124</v>
      </c>
      <c r="L18" s="2706"/>
      <c r="M18" s="2747" t="s">
        <v>1061</v>
      </c>
      <c r="N18" s="2299" t="s">
        <v>316</v>
      </c>
      <c r="O18" s="2234">
        <v>0.52900000000000003</v>
      </c>
      <c r="R18" s="1985"/>
    </row>
    <row r="19" spans="1:21" s="17" customFormat="1" ht="21" hidden="1" customHeight="1" x14ac:dyDescent="0.25">
      <c r="A19" s="4440"/>
      <c r="B19" s="4673"/>
      <c r="C19" s="2084"/>
      <c r="D19" s="2083"/>
      <c r="E19" s="2071"/>
      <c r="F19" s="4449"/>
      <c r="G19" s="4590"/>
      <c r="H19" s="4664"/>
      <c r="I19" s="2040"/>
      <c r="J19" s="2334"/>
      <c r="K19" s="2515" t="s">
        <v>140</v>
      </c>
      <c r="L19" s="2706"/>
      <c r="M19" s="2487"/>
      <c r="N19" s="2381"/>
      <c r="O19" s="2758"/>
    </row>
    <row r="20" spans="1:21" s="17" customFormat="1" ht="18" hidden="1" customHeight="1" thickBot="1" x14ac:dyDescent="0.3">
      <c r="A20" s="4440"/>
      <c r="B20" s="4673"/>
      <c r="C20" s="2084"/>
      <c r="D20" s="2083"/>
      <c r="E20" s="2071"/>
      <c r="F20" s="4449"/>
      <c r="G20" s="4590"/>
      <c r="H20" s="4664"/>
      <c r="I20" s="2040"/>
      <c r="J20" s="2334"/>
      <c r="K20" s="2290" t="s">
        <v>214</v>
      </c>
      <c r="L20" s="2705"/>
      <c r="M20" s="2480"/>
      <c r="N20" s="2306"/>
      <c r="O20" s="2305"/>
    </row>
    <row r="21" spans="1:21" s="17" customFormat="1" ht="25.5" hidden="1" customHeight="1" thickBot="1" x14ac:dyDescent="0.3">
      <c r="A21" s="4440"/>
      <c r="B21" s="4673"/>
      <c r="C21" s="2084"/>
      <c r="D21" s="2083"/>
      <c r="E21" s="2071"/>
      <c r="F21" s="3599"/>
      <c r="G21" s="4590"/>
      <c r="H21" s="4664"/>
      <c r="I21" s="2033"/>
      <c r="J21" s="2331"/>
      <c r="K21" s="2536" t="s">
        <v>33</v>
      </c>
      <c r="L21" s="2469">
        <f>SUM(L18:L20)</f>
        <v>0</v>
      </c>
      <c r="M21" s="22"/>
      <c r="N21" s="2620"/>
      <c r="O21" s="2708"/>
    </row>
    <row r="22" spans="1:21" s="17" customFormat="1" ht="19.149999999999999" customHeight="1" x14ac:dyDescent="0.25">
      <c r="A22" s="4440"/>
      <c r="B22" s="4673"/>
      <c r="C22" s="2084"/>
      <c r="D22" s="2083" t="s">
        <v>72</v>
      </c>
      <c r="E22" s="2071"/>
      <c r="F22" s="3598" t="s">
        <v>1060</v>
      </c>
      <c r="G22" s="4590"/>
      <c r="H22" s="4664"/>
      <c r="I22" s="2047" t="s">
        <v>763</v>
      </c>
      <c r="J22" s="4509" t="s">
        <v>193</v>
      </c>
      <c r="K22" s="2292" t="s">
        <v>124</v>
      </c>
      <c r="L22" s="2757">
        <v>330</v>
      </c>
      <c r="M22" s="2343" t="s">
        <v>1059</v>
      </c>
      <c r="N22" s="2299" t="s">
        <v>316</v>
      </c>
      <c r="O22" s="2600">
        <v>0.85599999999999998</v>
      </c>
      <c r="P22" s="1985"/>
      <c r="Q22" s="1985"/>
      <c r="R22" s="2746"/>
      <c r="S22" s="1985"/>
      <c r="T22" s="1985"/>
      <c r="U22" s="1985"/>
    </row>
    <row r="23" spans="1:21" s="17" customFormat="1" ht="17.25" customHeight="1" x14ac:dyDescent="0.25">
      <c r="A23" s="4440"/>
      <c r="B23" s="4673"/>
      <c r="C23" s="2084"/>
      <c r="D23" s="2083"/>
      <c r="E23" s="2071"/>
      <c r="F23" s="4449"/>
      <c r="G23" s="4590"/>
      <c r="H23" s="4664"/>
      <c r="I23" s="2040"/>
      <c r="J23" s="4510"/>
      <c r="K23" s="2755" t="s">
        <v>897</v>
      </c>
      <c r="L23" s="2001">
        <v>230</v>
      </c>
      <c r="M23" s="2341"/>
      <c r="N23" s="2162"/>
      <c r="O23" s="2751"/>
      <c r="Q23" s="1985"/>
    </row>
    <row r="24" spans="1:21" s="17" customFormat="1" ht="14.45" customHeight="1" x14ac:dyDescent="0.25">
      <c r="A24" s="4440"/>
      <c r="B24" s="4673"/>
      <c r="C24" s="2084"/>
      <c r="D24" s="2083"/>
      <c r="E24" s="2071"/>
      <c r="F24" s="4449"/>
      <c r="G24" s="4590"/>
      <c r="H24" s="4664"/>
      <c r="I24" s="2040"/>
      <c r="J24" s="2037"/>
      <c r="K24" s="2569" t="s">
        <v>214</v>
      </c>
      <c r="L24" s="2756">
        <v>142</v>
      </c>
      <c r="M24" s="2064"/>
      <c r="N24" s="2192"/>
      <c r="O24" s="2073"/>
      <c r="Q24" s="1985"/>
      <c r="R24" s="1985"/>
    </row>
    <row r="25" spans="1:21" s="17" customFormat="1" ht="14.45" customHeight="1" thickBot="1" x14ac:dyDescent="0.3">
      <c r="A25" s="4440"/>
      <c r="B25" s="4673"/>
      <c r="C25" s="2084"/>
      <c r="D25" s="2083"/>
      <c r="E25" s="2071"/>
      <c r="F25" s="4449"/>
      <c r="G25" s="4590"/>
      <c r="H25" s="4664"/>
      <c r="I25" s="2040"/>
      <c r="J25" s="2037"/>
      <c r="K25" s="2755" t="s">
        <v>141</v>
      </c>
      <c r="L25" s="2754"/>
      <c r="M25" s="2014"/>
      <c r="N25" s="2178"/>
      <c r="O25" s="2390"/>
      <c r="Q25" s="1985"/>
      <c r="R25" s="2746"/>
      <c r="S25" s="1985"/>
    </row>
    <row r="26" spans="1:21" s="17" customFormat="1" ht="15" customHeight="1" thickBot="1" x14ac:dyDescent="0.3">
      <c r="A26" s="4440"/>
      <c r="B26" s="4673"/>
      <c r="C26" s="2080"/>
      <c r="D26" s="2079"/>
      <c r="E26" s="2069"/>
      <c r="F26" s="3599"/>
      <c r="G26" s="4590"/>
      <c r="H26" s="4664"/>
      <c r="I26" s="2033"/>
      <c r="J26" s="2031"/>
      <c r="K26" s="2536" t="s">
        <v>33</v>
      </c>
      <c r="L26" s="2753">
        <f>SUM(L22:L25)</f>
        <v>702</v>
      </c>
      <c r="M26" s="22"/>
      <c r="N26" s="2620"/>
      <c r="O26" s="2743"/>
      <c r="Q26" s="1985"/>
    </row>
    <row r="27" spans="1:21" s="17" customFormat="1" ht="16.5" hidden="1" customHeight="1" thickBot="1" x14ac:dyDescent="0.3">
      <c r="A27" s="4440"/>
      <c r="B27" s="4673"/>
      <c r="C27" s="2084"/>
      <c r="D27" s="2089"/>
      <c r="E27" s="2077"/>
      <c r="F27" s="4175"/>
      <c r="G27" s="4590"/>
      <c r="H27" s="4664"/>
      <c r="I27" s="2047" t="s">
        <v>763</v>
      </c>
      <c r="J27" s="4509" t="s">
        <v>193</v>
      </c>
      <c r="K27" s="2546" t="s">
        <v>124</v>
      </c>
      <c r="L27" s="2752"/>
      <c r="M27" s="2747" t="s">
        <v>1059</v>
      </c>
      <c r="N27" s="2164" t="s">
        <v>316</v>
      </c>
      <c r="O27" s="2748"/>
      <c r="Q27" s="1985"/>
      <c r="R27" s="1985"/>
    </row>
    <row r="28" spans="1:21" s="17" customFormat="1" ht="17.45" hidden="1" customHeight="1" x14ac:dyDescent="0.25">
      <c r="A28" s="4440"/>
      <c r="B28" s="4673"/>
      <c r="C28" s="2084"/>
      <c r="D28" s="2083"/>
      <c r="E28" s="2071"/>
      <c r="F28" s="4376"/>
      <c r="G28" s="4590"/>
      <c r="H28" s="4664"/>
      <c r="I28" s="2040"/>
      <c r="J28" s="4510"/>
      <c r="K28" s="2515" t="s">
        <v>140</v>
      </c>
      <c r="L28" s="2264"/>
      <c r="M28" s="2326"/>
      <c r="N28" s="2210"/>
      <c r="O28" s="2112"/>
      <c r="Q28" s="1985"/>
      <c r="R28" s="2746"/>
      <c r="S28" s="1985"/>
    </row>
    <row r="29" spans="1:21" s="17" customFormat="1" ht="13.9" hidden="1" customHeight="1" x14ac:dyDescent="0.25">
      <c r="A29" s="4440"/>
      <c r="B29" s="4673"/>
      <c r="C29" s="2084"/>
      <c r="D29" s="2083"/>
      <c r="E29" s="2071"/>
      <c r="F29" s="4376"/>
      <c r="G29" s="4590"/>
      <c r="H29" s="4664"/>
      <c r="I29" s="2040"/>
      <c r="J29" s="2116"/>
      <c r="K29" s="2290" t="s">
        <v>214</v>
      </c>
      <c r="L29" s="2298"/>
      <c r="M29" s="2319"/>
      <c r="N29" s="2192"/>
      <c r="O29" s="2073"/>
      <c r="Q29" s="1985"/>
    </row>
    <row r="30" spans="1:21" s="17" customFormat="1" ht="15.75" hidden="1" customHeight="1" thickBot="1" x14ac:dyDescent="0.3">
      <c r="A30" s="4440"/>
      <c r="B30" s="4673"/>
      <c r="C30" s="2084"/>
      <c r="D30" s="2083"/>
      <c r="E30" s="2071"/>
      <c r="F30" s="2050"/>
      <c r="G30" s="4590"/>
      <c r="H30" s="4664"/>
      <c r="I30" s="2040"/>
      <c r="J30" s="2116"/>
      <c r="K30" s="2290" t="s">
        <v>141</v>
      </c>
      <c r="L30" s="2493"/>
      <c r="M30" s="2481"/>
      <c r="N30" s="2162"/>
      <c r="O30" s="2751"/>
      <c r="Q30" s="1985"/>
      <c r="R30" s="1985"/>
    </row>
    <row r="31" spans="1:21" s="17" customFormat="1" ht="15.6" hidden="1" customHeight="1" thickBot="1" x14ac:dyDescent="0.3">
      <c r="A31" s="4440"/>
      <c r="B31" s="4673"/>
      <c r="C31" s="2084"/>
      <c r="D31" s="2079"/>
      <c r="E31" s="2069"/>
      <c r="F31" s="161"/>
      <c r="G31" s="4662"/>
      <c r="H31" s="4665"/>
      <c r="I31" s="2750"/>
      <c r="J31" s="2120"/>
      <c r="K31" s="2536" t="s">
        <v>33</v>
      </c>
      <c r="L31" s="2749">
        <f>SUM(L27:L30)</f>
        <v>0</v>
      </c>
      <c r="M31" s="2183"/>
      <c r="N31" s="2164"/>
      <c r="O31" s="2748"/>
      <c r="Q31" s="1985"/>
      <c r="R31" s="2746"/>
      <c r="S31" s="1985"/>
    </row>
    <row r="32" spans="1:21" s="17" customFormat="1" ht="25.5" hidden="1" customHeight="1" x14ac:dyDescent="0.25">
      <c r="A32" s="4440"/>
      <c r="B32" s="4673"/>
      <c r="C32" s="2691"/>
      <c r="D32" s="2083"/>
      <c r="E32" s="2071"/>
      <c r="F32" s="2050"/>
      <c r="G32" s="2458"/>
      <c r="H32" s="2745"/>
      <c r="I32" s="2047" t="s">
        <v>763</v>
      </c>
      <c r="J32" s="4509" t="s">
        <v>193</v>
      </c>
      <c r="K32" s="2546" t="s">
        <v>124</v>
      </c>
      <c r="L32" s="2264"/>
      <c r="M32" s="2747"/>
      <c r="N32" s="2299"/>
      <c r="O32" s="2112"/>
      <c r="Q32" s="1985"/>
    </row>
    <row r="33" spans="1:21" s="17" customFormat="1" ht="16.5" hidden="1" customHeight="1" thickBot="1" x14ac:dyDescent="0.3">
      <c r="A33" s="4440"/>
      <c r="B33" s="4673"/>
      <c r="C33" s="2691"/>
      <c r="D33" s="2083"/>
      <c r="E33" s="2071"/>
      <c r="F33" s="2050"/>
      <c r="G33" s="2458"/>
      <c r="H33" s="2745"/>
      <c r="I33" s="2040"/>
      <c r="J33" s="4510"/>
      <c r="K33" s="2515" t="s">
        <v>140</v>
      </c>
      <c r="L33" s="2114"/>
      <c r="M33" s="2014"/>
      <c r="N33" s="2178"/>
      <c r="O33" s="2390"/>
      <c r="Q33" s="1985"/>
      <c r="R33" s="1985"/>
    </row>
    <row r="34" spans="1:21" s="17" customFormat="1" ht="15" hidden="1" customHeight="1" thickBot="1" x14ac:dyDescent="0.3">
      <c r="A34" s="4440"/>
      <c r="B34" s="4673"/>
      <c r="C34" s="2691"/>
      <c r="D34" s="2083"/>
      <c r="E34" s="2071"/>
      <c r="F34" s="2050"/>
      <c r="G34" s="2458"/>
      <c r="H34" s="2745"/>
      <c r="I34" s="2040"/>
      <c r="J34" s="2111"/>
      <c r="K34" s="2290" t="s">
        <v>214</v>
      </c>
      <c r="L34" s="2469"/>
      <c r="M34" s="22"/>
      <c r="N34" s="2620"/>
      <c r="O34" s="2743"/>
      <c r="Q34" s="1985"/>
      <c r="R34" s="2746"/>
      <c r="S34" s="1985"/>
    </row>
    <row r="35" spans="1:21" s="17" customFormat="1" ht="13.9" hidden="1" customHeight="1" thickBot="1" x14ac:dyDescent="0.3">
      <c r="A35" s="4440"/>
      <c r="B35" s="4673"/>
      <c r="C35" s="2691"/>
      <c r="D35" s="2079"/>
      <c r="E35" s="2069"/>
      <c r="F35" s="161"/>
      <c r="G35" s="2462"/>
      <c r="H35" s="2745"/>
      <c r="I35" s="2033"/>
      <c r="J35" s="2109"/>
      <c r="K35" s="2536" t="s">
        <v>33</v>
      </c>
      <c r="L35" s="2744">
        <f>SUM(L32:L34)</f>
        <v>0</v>
      </c>
      <c r="M35" s="22"/>
      <c r="N35" s="2620"/>
      <c r="O35" s="2743"/>
      <c r="Q35" s="1985"/>
    </row>
    <row r="36" spans="1:21" s="17" customFormat="1" ht="16.5" customHeight="1" thickBot="1" x14ac:dyDescent="0.3">
      <c r="A36" s="4440"/>
      <c r="B36" s="4673"/>
      <c r="C36" s="4477"/>
      <c r="D36" s="4478"/>
      <c r="E36" s="4478"/>
      <c r="F36" s="4478"/>
      <c r="G36" s="4478"/>
      <c r="H36" s="4478"/>
      <c r="I36" s="4478"/>
      <c r="J36" s="4479"/>
      <c r="K36" s="2690" t="s">
        <v>124</v>
      </c>
      <c r="L36" s="2742">
        <f>L13+L27+L22+L32</f>
        <v>548</v>
      </c>
      <c r="M36" s="22"/>
      <c r="N36" s="2620"/>
      <c r="O36" s="2708"/>
      <c r="Q36" s="1985"/>
      <c r="R36" s="1985"/>
    </row>
    <row r="37" spans="1:21" s="17" customFormat="1" ht="16.5" customHeight="1" thickBot="1" x14ac:dyDescent="0.3">
      <c r="A37" s="4440"/>
      <c r="B37" s="4673"/>
      <c r="C37" s="4480"/>
      <c r="D37" s="4481"/>
      <c r="E37" s="4481"/>
      <c r="F37" s="4481"/>
      <c r="G37" s="4481"/>
      <c r="H37" s="4481"/>
      <c r="I37" s="4481"/>
      <c r="J37" s="4482"/>
      <c r="K37" s="2690" t="s">
        <v>214</v>
      </c>
      <c r="L37" s="2273">
        <f>L15+L24+L29</f>
        <v>142</v>
      </c>
      <c r="M37" s="2014"/>
      <c r="N37" s="2178"/>
      <c r="O37" s="2461"/>
    </row>
    <row r="38" spans="1:21" s="17" customFormat="1" ht="16.5" customHeight="1" thickBot="1" x14ac:dyDescent="0.3">
      <c r="A38" s="4440"/>
      <c r="B38" s="4673"/>
      <c r="C38" s="4480"/>
      <c r="D38" s="4481"/>
      <c r="E38" s="4481"/>
      <c r="F38" s="4481"/>
      <c r="G38" s="4481"/>
      <c r="H38" s="4481"/>
      <c r="I38" s="4481"/>
      <c r="J38" s="4482"/>
      <c r="K38" s="2690" t="s">
        <v>897</v>
      </c>
      <c r="L38" s="2273">
        <f>SUM(L23)</f>
        <v>230</v>
      </c>
      <c r="M38" s="2014"/>
      <c r="N38" s="2178"/>
      <c r="O38" s="2461"/>
    </row>
    <row r="39" spans="1:21" s="17" customFormat="1" ht="16.5" customHeight="1" thickBot="1" x14ac:dyDescent="0.3">
      <c r="A39" s="4440"/>
      <c r="B39" s="4673"/>
      <c r="C39" s="4480"/>
      <c r="D39" s="4481"/>
      <c r="E39" s="4481"/>
      <c r="F39" s="4481"/>
      <c r="G39" s="4481"/>
      <c r="H39" s="4481"/>
      <c r="I39" s="4481"/>
      <c r="J39" s="4482"/>
      <c r="K39" s="2690" t="s">
        <v>141</v>
      </c>
      <c r="L39" s="2273">
        <f>L16+L30+L25</f>
        <v>0</v>
      </c>
      <c r="M39" s="2014"/>
      <c r="N39" s="2178"/>
      <c r="O39" s="2461"/>
      <c r="P39" s="1985"/>
    </row>
    <row r="40" spans="1:21" s="17" customFormat="1" ht="15" customHeight="1" thickBot="1" x14ac:dyDescent="0.25">
      <c r="A40" s="4440"/>
      <c r="B40" s="4673"/>
      <c r="C40" s="4483"/>
      <c r="D40" s="4484"/>
      <c r="E40" s="4484"/>
      <c r="F40" s="4484"/>
      <c r="G40" s="4484"/>
      <c r="H40" s="4484"/>
      <c r="I40" s="4484"/>
      <c r="J40" s="4485"/>
      <c r="K40" s="2741" t="s">
        <v>33</v>
      </c>
      <c r="L40" s="2273">
        <f>SUM(L36:L39)</f>
        <v>920</v>
      </c>
      <c r="M40" s="22"/>
      <c r="N40" s="2620"/>
      <c r="O40" s="2708"/>
      <c r="P40" s="1985"/>
    </row>
    <row r="41" spans="1:21" s="17" customFormat="1" ht="21" customHeight="1" thickBot="1" x14ac:dyDescent="0.3">
      <c r="A41" s="2008" t="s">
        <v>37</v>
      </c>
      <c r="B41" s="2650" t="s">
        <v>37</v>
      </c>
      <c r="C41" s="4650" t="s">
        <v>759</v>
      </c>
      <c r="D41" s="4588"/>
      <c r="E41" s="4588"/>
      <c r="F41" s="4588"/>
      <c r="G41" s="4588"/>
      <c r="H41" s="4588"/>
      <c r="I41" s="4588"/>
      <c r="J41" s="4588"/>
      <c r="K41" s="4589"/>
      <c r="L41" s="2009">
        <f>L40</f>
        <v>920</v>
      </c>
      <c r="M41" s="4583"/>
      <c r="N41" s="4584"/>
      <c r="O41" s="4585"/>
    </row>
    <row r="42" spans="1:21" s="17" customFormat="1" ht="18.75" customHeight="1" thickBot="1" x14ac:dyDescent="0.3">
      <c r="A42" s="2008" t="s">
        <v>37</v>
      </c>
      <c r="B42" s="2418" t="s">
        <v>39</v>
      </c>
      <c r="C42" s="2614" t="s">
        <v>1058</v>
      </c>
      <c r="D42" s="2613"/>
      <c r="E42" s="2613"/>
      <c r="F42" s="2613"/>
      <c r="G42" s="2611"/>
      <c r="H42" s="2612"/>
      <c r="I42" s="2611"/>
      <c r="J42" s="2611"/>
      <c r="K42" s="2611"/>
      <c r="L42" s="2740"/>
      <c r="M42" s="2611"/>
      <c r="N42" s="2611"/>
      <c r="O42" s="2512"/>
    </row>
    <row r="43" spans="1:21" s="17" customFormat="1" ht="21.75" customHeight="1" thickBot="1" x14ac:dyDescent="0.3">
      <c r="A43" s="4439"/>
      <c r="B43" s="4474"/>
      <c r="C43" s="4651"/>
      <c r="D43" s="4610"/>
      <c r="E43" s="4610"/>
      <c r="F43" s="4610"/>
      <c r="G43" s="4610"/>
      <c r="H43" s="4610"/>
      <c r="I43" s="4610"/>
      <c r="J43" s="4610"/>
      <c r="K43" s="4610"/>
      <c r="L43" s="4446"/>
      <c r="M43" s="2739" t="s">
        <v>1057</v>
      </c>
      <c r="N43" s="2738" t="s">
        <v>50</v>
      </c>
      <c r="O43" s="2604">
        <v>120</v>
      </c>
    </row>
    <row r="44" spans="1:21" s="17" customFormat="1" ht="24.75" customHeight="1" x14ac:dyDescent="0.25">
      <c r="A44" s="4440"/>
      <c r="B44" s="4475"/>
      <c r="C44" s="4621"/>
      <c r="D44" s="4622"/>
      <c r="E44" s="4622"/>
      <c r="F44" s="4622"/>
      <c r="G44" s="4622"/>
      <c r="H44" s="4622"/>
      <c r="I44" s="4622"/>
      <c r="J44" s="4622"/>
      <c r="K44" s="4622"/>
      <c r="L44" s="4447"/>
      <c r="M44" s="2483" t="s">
        <v>402</v>
      </c>
      <c r="N44" s="2299" t="s">
        <v>50</v>
      </c>
      <c r="O44" s="2112">
        <v>3</v>
      </c>
    </row>
    <row r="45" spans="1:21" s="17" customFormat="1" ht="17.25" customHeight="1" thickBot="1" x14ac:dyDescent="0.3">
      <c r="A45" s="4473"/>
      <c r="B45" s="4476"/>
      <c r="C45" s="4623"/>
      <c r="D45" s="4611"/>
      <c r="E45" s="4611"/>
      <c r="F45" s="4611"/>
      <c r="G45" s="4611"/>
      <c r="H45" s="4611"/>
      <c r="I45" s="4611"/>
      <c r="J45" s="4611"/>
      <c r="K45" s="4611"/>
      <c r="L45" s="4448"/>
      <c r="M45" s="2737" t="s">
        <v>1056</v>
      </c>
      <c r="N45" s="2399" t="s">
        <v>727</v>
      </c>
      <c r="O45" s="2133">
        <v>2</v>
      </c>
    </row>
    <row r="46" spans="1:21" s="17" customFormat="1" ht="41.25" customHeight="1" thickBot="1" x14ac:dyDescent="0.3">
      <c r="A46" s="2049" t="s">
        <v>37</v>
      </c>
      <c r="B46" s="2694" t="s">
        <v>39</v>
      </c>
      <c r="C46" s="2693" t="s">
        <v>37</v>
      </c>
      <c r="D46" s="2736"/>
      <c r="E46" s="2735"/>
      <c r="F46" s="2734" t="s">
        <v>1055</v>
      </c>
      <c r="G46" s="4591" t="s">
        <v>739</v>
      </c>
      <c r="H46" s="4498" t="s">
        <v>44</v>
      </c>
      <c r="I46" s="2168" t="s">
        <v>913</v>
      </c>
      <c r="J46" s="2603" t="s">
        <v>959</v>
      </c>
      <c r="K46" s="2546"/>
      <c r="L46" s="2733"/>
      <c r="M46" s="2198" t="s">
        <v>1054</v>
      </c>
      <c r="N46" s="2715" t="s">
        <v>50</v>
      </c>
      <c r="O46" s="2600">
        <v>2</v>
      </c>
    </row>
    <row r="47" spans="1:21" s="17" customFormat="1" ht="12" hidden="1" customHeight="1" x14ac:dyDescent="0.2">
      <c r="A47" s="4439"/>
      <c r="B47" s="4520"/>
      <c r="C47" s="4493"/>
      <c r="D47" s="4462"/>
      <c r="E47" s="4529"/>
      <c r="F47" s="4430"/>
      <c r="G47" s="4590"/>
      <c r="H47" s="4499"/>
      <c r="I47" s="4512" t="s">
        <v>763</v>
      </c>
      <c r="J47" s="4586" t="s">
        <v>193</v>
      </c>
      <c r="K47" s="2703" t="s">
        <v>124</v>
      </c>
      <c r="L47" s="2732"/>
      <c r="M47" s="4607" t="s">
        <v>1043</v>
      </c>
      <c r="N47" s="4596" t="s">
        <v>761</v>
      </c>
      <c r="O47" s="4594">
        <v>1</v>
      </c>
      <c r="P47" s="2731"/>
      <c r="Q47" s="2731"/>
      <c r="R47" s="2731"/>
      <c r="S47" s="2731"/>
      <c r="T47" s="2731"/>
      <c r="U47" s="2731"/>
    </row>
    <row r="48" spans="1:21" s="17" customFormat="1" ht="19.5" hidden="1" customHeight="1" x14ac:dyDescent="0.2">
      <c r="A48" s="4440"/>
      <c r="B48" s="4521"/>
      <c r="C48" s="4494"/>
      <c r="D48" s="4463"/>
      <c r="E48" s="4530"/>
      <c r="F48" s="4431"/>
      <c r="G48" s="4590"/>
      <c r="H48" s="4499"/>
      <c r="I48" s="4508"/>
      <c r="J48" s="4587"/>
      <c r="K48" s="2697" t="s">
        <v>140</v>
      </c>
      <c r="L48" s="2729"/>
      <c r="M48" s="4608"/>
      <c r="N48" s="4597"/>
      <c r="O48" s="4595"/>
    </row>
    <row r="49" spans="1:20" s="17" customFormat="1" ht="15" hidden="1" customHeight="1" x14ac:dyDescent="0.2">
      <c r="A49" s="4440"/>
      <c r="B49" s="4521"/>
      <c r="C49" s="4494"/>
      <c r="D49" s="4463"/>
      <c r="E49" s="4530"/>
      <c r="F49" s="4431"/>
      <c r="G49" s="4590"/>
      <c r="H49" s="4499"/>
      <c r="I49" s="4508"/>
      <c r="J49" s="4605"/>
      <c r="K49" s="2722" t="s">
        <v>214</v>
      </c>
      <c r="L49" s="2730"/>
      <c r="M49" s="2728"/>
      <c r="N49" s="2597"/>
      <c r="O49" s="2727"/>
    </row>
    <row r="50" spans="1:20" s="17" customFormat="1" ht="13.5" hidden="1" customHeight="1" thickBot="1" x14ac:dyDescent="0.25">
      <c r="A50" s="4440"/>
      <c r="B50" s="4521"/>
      <c r="C50" s="4494"/>
      <c r="D50" s="4463"/>
      <c r="E50" s="4530"/>
      <c r="F50" s="4431"/>
      <c r="G50" s="4590"/>
      <c r="H50" s="4499"/>
      <c r="I50" s="4508"/>
      <c r="J50" s="4605"/>
      <c r="K50" s="1986" t="s">
        <v>141</v>
      </c>
      <c r="L50" s="2729"/>
      <c r="M50" s="2728"/>
      <c r="N50" s="2597"/>
      <c r="O50" s="2727"/>
    </row>
    <row r="51" spans="1:20" s="17" customFormat="1" ht="16.5" hidden="1" customHeight="1" thickBot="1" x14ac:dyDescent="0.25">
      <c r="A51" s="4473"/>
      <c r="B51" s="4522"/>
      <c r="C51" s="4495"/>
      <c r="D51" s="4464"/>
      <c r="E51" s="4531"/>
      <c r="F51" s="4432"/>
      <c r="G51" s="4590"/>
      <c r="H51" s="4499"/>
      <c r="I51" s="4513"/>
      <c r="J51" s="4606"/>
      <c r="K51" s="2695" t="s">
        <v>33</v>
      </c>
      <c r="L51" s="2726">
        <f>SUM(L47:L50)</f>
        <v>0</v>
      </c>
      <c r="M51" s="2725"/>
      <c r="N51" s="2506"/>
      <c r="O51" s="2724"/>
    </row>
    <row r="52" spans="1:20" s="17" customFormat="1" ht="18" hidden="1" customHeight="1" x14ac:dyDescent="0.25">
      <c r="A52" s="4439"/>
      <c r="B52" s="4520"/>
      <c r="C52" s="4493"/>
      <c r="D52" s="4462"/>
      <c r="E52" s="4529"/>
      <c r="F52" s="4615"/>
      <c r="G52" s="4590"/>
      <c r="H52" s="4499"/>
      <c r="I52" s="4512" t="s">
        <v>763</v>
      </c>
      <c r="J52" s="2698" t="s">
        <v>193</v>
      </c>
      <c r="K52" s="2703" t="s">
        <v>124</v>
      </c>
      <c r="L52" s="2291">
        <v>0</v>
      </c>
      <c r="M52" s="4607" t="s">
        <v>1043</v>
      </c>
      <c r="N52" s="4596" t="s">
        <v>761</v>
      </c>
      <c r="O52" s="4594">
        <v>1</v>
      </c>
      <c r="R52" s="1985"/>
      <c r="T52" s="1985"/>
    </row>
    <row r="53" spans="1:20" s="17" customFormat="1" ht="16.5" hidden="1" customHeight="1" x14ac:dyDescent="0.25">
      <c r="A53" s="4440"/>
      <c r="B53" s="4521"/>
      <c r="C53" s="4494"/>
      <c r="D53" s="4463"/>
      <c r="E53" s="4530"/>
      <c r="F53" s="4616"/>
      <c r="G53" s="4590"/>
      <c r="H53" s="4499"/>
      <c r="I53" s="4508"/>
      <c r="J53" s="2723"/>
      <c r="K53" s="2697" t="s">
        <v>140</v>
      </c>
      <c r="L53" s="2382"/>
      <c r="M53" s="4608"/>
      <c r="N53" s="4597"/>
      <c r="O53" s="4595"/>
    </row>
    <row r="54" spans="1:20" s="17" customFormat="1" ht="12.75" hidden="1" customHeight="1" x14ac:dyDescent="0.25">
      <c r="A54" s="4440"/>
      <c r="B54" s="4521"/>
      <c r="C54" s="4494"/>
      <c r="D54" s="4463"/>
      <c r="E54" s="4530"/>
      <c r="F54" s="4616"/>
      <c r="G54" s="4590"/>
      <c r="H54" s="4499"/>
      <c r="I54" s="4508"/>
      <c r="J54" s="2720"/>
      <c r="K54" s="2722" t="s">
        <v>214</v>
      </c>
      <c r="L54" s="2721"/>
      <c r="M54" s="2507"/>
      <c r="N54" s="2506"/>
      <c r="O54" s="2719"/>
    </row>
    <row r="55" spans="1:20" s="17" customFormat="1" ht="10.5" hidden="1" customHeight="1" thickBot="1" x14ac:dyDescent="0.3">
      <c r="A55" s="4440"/>
      <c r="B55" s="4521"/>
      <c r="C55" s="4494"/>
      <c r="D55" s="4463"/>
      <c r="E55" s="4530"/>
      <c r="F55" s="4616"/>
      <c r="G55" s="4590"/>
      <c r="H55" s="4499"/>
      <c r="I55" s="4508"/>
      <c r="J55" s="2720"/>
      <c r="K55" s="1986" t="s">
        <v>141</v>
      </c>
      <c r="L55" s="2539"/>
      <c r="M55" s="2507"/>
      <c r="N55" s="2506"/>
      <c r="O55" s="2719"/>
      <c r="R55" s="1985"/>
    </row>
    <row r="56" spans="1:20" s="17" customFormat="1" ht="18.75" hidden="1" customHeight="1" thickBot="1" x14ac:dyDescent="0.3">
      <c r="A56" s="4473"/>
      <c r="B56" s="4522"/>
      <c r="C56" s="4495"/>
      <c r="D56" s="4464"/>
      <c r="E56" s="4531"/>
      <c r="F56" s="4617"/>
      <c r="G56" s="4590"/>
      <c r="H56" s="4499"/>
      <c r="I56" s="4513"/>
      <c r="J56" s="2718"/>
      <c r="K56" s="2695" t="s">
        <v>33</v>
      </c>
      <c r="L56" s="2535">
        <f>SUM(L52:L55)</f>
        <v>0</v>
      </c>
      <c r="M56" s="2135"/>
      <c r="N56" s="2717"/>
      <c r="O56" s="2716"/>
    </row>
    <row r="57" spans="1:20" s="17" customFormat="1" ht="37.5" customHeight="1" x14ac:dyDescent="0.25">
      <c r="A57" s="2049" t="s">
        <v>37</v>
      </c>
      <c r="B57" s="2694" t="s">
        <v>39</v>
      </c>
      <c r="C57" s="2693" t="s">
        <v>37</v>
      </c>
      <c r="D57" s="2089" t="s">
        <v>102</v>
      </c>
      <c r="E57" s="2077"/>
      <c r="F57" s="4517" t="s">
        <v>1053</v>
      </c>
      <c r="G57" s="4590"/>
      <c r="H57" s="4499"/>
      <c r="I57" s="4512" t="s">
        <v>792</v>
      </c>
      <c r="J57" s="2378" t="s">
        <v>202</v>
      </c>
      <c r="K57" s="2546" t="s">
        <v>124</v>
      </c>
      <c r="L57" s="2291">
        <v>45</v>
      </c>
      <c r="M57" s="2198" t="s">
        <v>1052</v>
      </c>
      <c r="N57" s="2715" t="s">
        <v>50</v>
      </c>
      <c r="O57" s="2600">
        <v>2</v>
      </c>
      <c r="P57" s="1985"/>
    </row>
    <row r="58" spans="1:20" s="17" customFormat="1" ht="16.5" customHeight="1" x14ac:dyDescent="0.25">
      <c r="A58" s="2086"/>
      <c r="B58" s="2692"/>
      <c r="C58" s="2691"/>
      <c r="D58" s="2083"/>
      <c r="E58" s="2071"/>
      <c r="F58" s="4518"/>
      <c r="G58" s="4590"/>
      <c r="H58" s="4499"/>
      <c r="I58" s="4508"/>
      <c r="J58" s="2334"/>
      <c r="K58" s="2515" t="s">
        <v>140</v>
      </c>
      <c r="L58" s="2543"/>
      <c r="M58" s="2714" t="s">
        <v>1051</v>
      </c>
      <c r="N58" s="2713" t="s">
        <v>50</v>
      </c>
      <c r="O58" s="2712">
        <v>50</v>
      </c>
    </row>
    <row r="59" spans="1:20" s="17" customFormat="1" ht="19.5" customHeight="1" thickBot="1" x14ac:dyDescent="0.3">
      <c r="A59" s="2086"/>
      <c r="B59" s="2692"/>
      <c r="C59" s="2691"/>
      <c r="D59" s="2083"/>
      <c r="E59" s="2071"/>
      <c r="F59" s="4518"/>
      <c r="G59" s="4590"/>
      <c r="H59" s="4499"/>
      <c r="I59" s="4508"/>
      <c r="J59" s="2334"/>
      <c r="K59" s="2290" t="s">
        <v>214</v>
      </c>
      <c r="L59" s="2696">
        <v>80</v>
      </c>
      <c r="M59" s="2711"/>
      <c r="N59" s="2190"/>
      <c r="O59" s="2106"/>
    </row>
    <row r="60" spans="1:20" s="17" customFormat="1" ht="13.5" customHeight="1" thickBot="1" x14ac:dyDescent="0.3">
      <c r="A60" s="2082"/>
      <c r="B60" s="2689"/>
      <c r="C60" s="2688"/>
      <c r="D60" s="2079"/>
      <c r="E60" s="2032"/>
      <c r="F60" s="2710"/>
      <c r="G60" s="4592"/>
      <c r="H60" s="4499"/>
      <c r="I60" s="4513"/>
      <c r="J60" s="2331"/>
      <c r="K60" s="2536" t="s">
        <v>33</v>
      </c>
      <c r="L60" s="2709">
        <f>SUM(L57:L59)</f>
        <v>125</v>
      </c>
      <c r="M60" s="22"/>
      <c r="N60" s="2620"/>
      <c r="O60" s="2708"/>
    </row>
    <row r="61" spans="1:20" s="17" customFormat="1" ht="21.75" customHeight="1" x14ac:dyDescent="0.25">
      <c r="A61" s="4439" t="s">
        <v>37</v>
      </c>
      <c r="B61" s="4520" t="s">
        <v>39</v>
      </c>
      <c r="C61" s="4493" t="s">
        <v>37</v>
      </c>
      <c r="D61" s="4462" t="s">
        <v>96</v>
      </c>
      <c r="E61" s="4512"/>
      <c r="F61" s="3598" t="s">
        <v>1050</v>
      </c>
      <c r="G61" s="4591" t="s">
        <v>739</v>
      </c>
      <c r="H61" s="4499"/>
      <c r="I61" s="4512" t="s">
        <v>792</v>
      </c>
      <c r="J61" s="4564" t="s">
        <v>202</v>
      </c>
      <c r="K61" s="2546" t="s">
        <v>124</v>
      </c>
      <c r="L61" s="2707">
        <v>25</v>
      </c>
      <c r="M61" s="4795" t="s">
        <v>1049</v>
      </c>
      <c r="N61" s="4613" t="s">
        <v>761</v>
      </c>
      <c r="O61" s="4619">
        <v>9600</v>
      </c>
      <c r="Q61" s="1985"/>
      <c r="R61" s="1985"/>
    </row>
    <row r="62" spans="1:20" s="17" customFormat="1" ht="12.75" customHeight="1" x14ac:dyDescent="0.25">
      <c r="A62" s="4440"/>
      <c r="B62" s="4521"/>
      <c r="C62" s="4494"/>
      <c r="D62" s="4463"/>
      <c r="E62" s="4508"/>
      <c r="F62" s="4449"/>
      <c r="G62" s="4590"/>
      <c r="H62" s="4499"/>
      <c r="I62" s="4508"/>
      <c r="J62" s="4565"/>
      <c r="K62" s="2515" t="s">
        <v>140</v>
      </c>
      <c r="L62" s="2706">
        <v>0</v>
      </c>
      <c r="M62" s="4796"/>
      <c r="N62" s="4614"/>
      <c r="O62" s="4620"/>
    </row>
    <row r="63" spans="1:20" s="17" customFormat="1" ht="18.75" customHeight="1" thickBot="1" x14ac:dyDescent="0.3">
      <c r="A63" s="4440"/>
      <c r="B63" s="4521"/>
      <c r="C63" s="4494"/>
      <c r="D63" s="4463"/>
      <c r="E63" s="4508"/>
      <c r="F63" s="4449"/>
      <c r="G63" s="4590"/>
      <c r="H63" s="4499"/>
      <c r="I63" s="4508"/>
      <c r="J63" s="4565"/>
      <c r="K63" s="2290" t="s">
        <v>214</v>
      </c>
      <c r="L63" s="2705">
        <v>40</v>
      </c>
      <c r="M63" s="2487"/>
      <c r="N63" s="2258"/>
      <c r="O63" s="2257"/>
    </row>
    <row r="64" spans="1:20" s="17" customFormat="1" ht="19.5" customHeight="1" thickBot="1" x14ac:dyDescent="0.3">
      <c r="A64" s="4473"/>
      <c r="B64" s="4522"/>
      <c r="C64" s="4495"/>
      <c r="D64" s="4464"/>
      <c r="E64" s="4513"/>
      <c r="F64" s="3599"/>
      <c r="G64" s="4590"/>
      <c r="H64" s="4500"/>
      <c r="I64" s="4513"/>
      <c r="J64" s="4566"/>
      <c r="K64" s="2695" t="s">
        <v>33</v>
      </c>
      <c r="L64" s="2535">
        <f>L61+L62+L63</f>
        <v>65</v>
      </c>
      <c r="M64" s="2318"/>
      <c r="N64" s="2190"/>
      <c r="O64" s="2106"/>
    </row>
    <row r="65" spans="1:20" s="17" customFormat="1" ht="19.5" customHeight="1" x14ac:dyDescent="0.25">
      <c r="A65" s="2049" t="s">
        <v>37</v>
      </c>
      <c r="B65" s="2694" t="s">
        <v>39</v>
      </c>
      <c r="C65" s="2693" t="s">
        <v>37</v>
      </c>
      <c r="D65" s="2089" t="s">
        <v>92</v>
      </c>
      <c r="E65" s="2077"/>
      <c r="F65" s="2704" t="s">
        <v>1048</v>
      </c>
      <c r="G65" s="4591" t="s">
        <v>739</v>
      </c>
      <c r="H65" s="4498" t="s">
        <v>44</v>
      </c>
      <c r="I65" s="2077" t="s">
        <v>792</v>
      </c>
      <c r="J65" s="2378" t="s">
        <v>202</v>
      </c>
      <c r="K65" s="2703" t="s">
        <v>124</v>
      </c>
      <c r="L65" s="2291">
        <v>50</v>
      </c>
      <c r="M65" s="4601" t="s">
        <v>1047</v>
      </c>
      <c r="N65" s="4603" t="s">
        <v>316</v>
      </c>
      <c r="O65" s="4594">
        <v>188.08</v>
      </c>
      <c r="P65" s="2505"/>
      <c r="Q65" s="1986"/>
      <c r="R65" s="1985"/>
      <c r="T65" s="1985"/>
    </row>
    <row r="66" spans="1:20" s="17" customFormat="1" ht="19.5" customHeight="1" x14ac:dyDescent="0.25">
      <c r="A66" s="2086"/>
      <c r="B66" s="2692"/>
      <c r="C66" s="2691"/>
      <c r="D66" s="2083"/>
      <c r="E66" s="2071"/>
      <c r="F66" s="2701"/>
      <c r="G66" s="4590"/>
      <c r="H66" s="4499"/>
      <c r="I66" s="2071"/>
      <c r="J66" s="2377"/>
      <c r="K66" s="2697" t="s">
        <v>140</v>
      </c>
      <c r="L66" s="2382">
        <v>0</v>
      </c>
      <c r="M66" s="4602"/>
      <c r="N66" s="4604"/>
      <c r="O66" s="4595"/>
    </row>
    <row r="67" spans="1:20" s="17" customFormat="1" ht="19.5" customHeight="1" thickBot="1" x14ac:dyDescent="0.3">
      <c r="A67" s="2086"/>
      <c r="B67" s="2692"/>
      <c r="C67" s="2691"/>
      <c r="D67" s="2083"/>
      <c r="E67" s="2071"/>
      <c r="F67" s="2701"/>
      <c r="G67" s="4590"/>
      <c r="H67" s="4499"/>
      <c r="I67" s="2071"/>
      <c r="J67" s="2702"/>
      <c r="K67" s="1799" t="s">
        <v>214</v>
      </c>
      <c r="L67" s="2696">
        <v>100</v>
      </c>
      <c r="M67" s="2319"/>
      <c r="N67" s="2192"/>
      <c r="O67" s="2066"/>
    </row>
    <row r="68" spans="1:20" s="17" customFormat="1" ht="19.5" customHeight="1" thickBot="1" x14ac:dyDescent="0.3">
      <c r="A68" s="2082"/>
      <c r="B68" s="2689"/>
      <c r="C68" s="2688"/>
      <c r="D68" s="2079"/>
      <c r="E68" s="2069"/>
      <c r="F68" s="2701"/>
      <c r="G68" s="4590"/>
      <c r="H68" s="4499"/>
      <c r="I68" s="2071"/>
      <c r="J68" s="2700"/>
      <c r="K68" s="2695" t="s">
        <v>33</v>
      </c>
      <c r="L68" s="2535">
        <f>SUM(L65:L67)</f>
        <v>150</v>
      </c>
      <c r="M68" s="2055"/>
      <c r="N68" s="2178"/>
      <c r="O68" s="2461"/>
    </row>
    <row r="69" spans="1:20" s="17" customFormat="1" ht="19.5" customHeight="1" x14ac:dyDescent="0.25">
      <c r="A69" s="2049" t="s">
        <v>37</v>
      </c>
      <c r="B69" s="2694" t="s">
        <v>39</v>
      </c>
      <c r="C69" s="2693" t="s">
        <v>37</v>
      </c>
      <c r="D69" s="2089" t="s">
        <v>87</v>
      </c>
      <c r="E69" s="2077"/>
      <c r="F69" s="202" t="s">
        <v>1046</v>
      </c>
      <c r="G69" s="4590"/>
      <c r="H69" s="4499"/>
      <c r="I69" s="2077" t="s">
        <v>792</v>
      </c>
      <c r="J69" s="2378" t="s">
        <v>202</v>
      </c>
      <c r="K69" s="2697" t="s">
        <v>124</v>
      </c>
      <c r="L69" s="2543">
        <v>150</v>
      </c>
      <c r="M69" s="4612" t="s">
        <v>1045</v>
      </c>
      <c r="N69" s="4609" t="s">
        <v>761</v>
      </c>
      <c r="O69" s="4618">
        <v>2</v>
      </c>
      <c r="P69" s="2505"/>
      <c r="Q69" s="1986"/>
      <c r="R69" s="1985"/>
    </row>
    <row r="70" spans="1:20" s="17" customFormat="1" ht="19.5" customHeight="1" x14ac:dyDescent="0.25">
      <c r="A70" s="2086"/>
      <c r="B70" s="2692"/>
      <c r="C70" s="2691"/>
      <c r="D70" s="2083"/>
      <c r="E70" s="2071"/>
      <c r="F70" s="2224"/>
      <c r="G70" s="4590"/>
      <c r="H70" s="4499"/>
      <c r="I70" s="2071"/>
      <c r="J70" s="2377"/>
      <c r="K70" s="2697" t="s">
        <v>140</v>
      </c>
      <c r="L70" s="2382">
        <v>0</v>
      </c>
      <c r="M70" s="4608"/>
      <c r="N70" s="4597"/>
      <c r="O70" s="4595"/>
      <c r="P70" s="1985"/>
    </row>
    <row r="71" spans="1:20" s="17" customFormat="1" ht="19.5" customHeight="1" thickBot="1" x14ac:dyDescent="0.3">
      <c r="A71" s="2086"/>
      <c r="B71" s="2692"/>
      <c r="C71" s="2691"/>
      <c r="D71" s="2083"/>
      <c r="E71" s="2071"/>
      <c r="F71" s="2224"/>
      <c r="G71" s="4590"/>
      <c r="H71" s="4499"/>
      <c r="I71" s="2071"/>
      <c r="J71" s="2377"/>
      <c r="K71" s="1986" t="s">
        <v>214</v>
      </c>
      <c r="L71" s="2699">
        <v>0</v>
      </c>
      <c r="M71" s="2481"/>
      <c r="N71" s="2162"/>
      <c r="O71" s="2012"/>
      <c r="P71" s="1985"/>
    </row>
    <row r="72" spans="1:20" s="17" customFormat="1" ht="16.5" customHeight="1" thickBot="1" x14ac:dyDescent="0.3">
      <c r="A72" s="2082"/>
      <c r="B72" s="2689"/>
      <c r="C72" s="2688"/>
      <c r="D72" s="2079"/>
      <c r="E72" s="2069"/>
      <c r="F72" s="2221"/>
      <c r="G72" s="4590"/>
      <c r="H72" s="4499"/>
      <c r="I72" s="2069"/>
      <c r="J72" s="2375"/>
      <c r="K72" s="2695" t="s">
        <v>33</v>
      </c>
      <c r="L72" s="2535">
        <f>SUM(L69:L71)</f>
        <v>150</v>
      </c>
      <c r="M72" s="2014"/>
      <c r="N72" s="2178"/>
      <c r="O72" s="2078"/>
    </row>
    <row r="73" spans="1:20" s="17" customFormat="1" ht="13.5" customHeight="1" x14ac:dyDescent="0.25">
      <c r="A73" s="2049" t="s">
        <v>37</v>
      </c>
      <c r="B73" s="2694" t="s">
        <v>39</v>
      </c>
      <c r="C73" s="2693" t="s">
        <v>37</v>
      </c>
      <c r="D73" s="2083" t="s">
        <v>84</v>
      </c>
      <c r="E73" s="2077"/>
      <c r="F73" s="4655" t="s">
        <v>1044</v>
      </c>
      <c r="G73" s="4590"/>
      <c r="H73" s="4499"/>
      <c r="I73" s="2077" t="s">
        <v>792</v>
      </c>
      <c r="J73" s="2698" t="s">
        <v>193</v>
      </c>
      <c r="K73" s="2697" t="s">
        <v>124</v>
      </c>
      <c r="L73" s="2291">
        <v>0</v>
      </c>
      <c r="M73" s="4607" t="s">
        <v>1043</v>
      </c>
      <c r="N73" s="4596" t="s">
        <v>761</v>
      </c>
      <c r="O73" s="4594">
        <v>1</v>
      </c>
      <c r="Q73" s="1985"/>
    </row>
    <row r="74" spans="1:20" s="17" customFormat="1" ht="21.75" customHeight="1" x14ac:dyDescent="0.25">
      <c r="A74" s="2086"/>
      <c r="B74" s="2692"/>
      <c r="C74" s="2691"/>
      <c r="D74" s="2083"/>
      <c r="E74" s="2071"/>
      <c r="F74" s="4656"/>
      <c r="G74" s="4590"/>
      <c r="H74" s="4499"/>
      <c r="I74" s="2071"/>
      <c r="J74" s="2377"/>
      <c r="K74" s="2697" t="s">
        <v>140</v>
      </c>
      <c r="L74" s="2382"/>
      <c r="M74" s="4608"/>
      <c r="N74" s="4597"/>
      <c r="O74" s="4595"/>
    </row>
    <row r="75" spans="1:20" s="17" customFormat="1" ht="15" customHeight="1" thickBot="1" x14ac:dyDescent="0.3">
      <c r="A75" s="2086"/>
      <c r="B75" s="2692"/>
      <c r="C75" s="2691"/>
      <c r="D75" s="2083"/>
      <c r="E75" s="2071"/>
      <c r="F75" s="4656"/>
      <c r="G75" s="4590"/>
      <c r="H75" s="4499"/>
      <c r="I75" s="2071"/>
      <c r="J75" s="2377"/>
      <c r="K75" s="1986" t="s">
        <v>214</v>
      </c>
      <c r="L75" s="2696">
        <v>0</v>
      </c>
      <c r="M75" s="2487"/>
      <c r="N75" s="2258"/>
      <c r="O75" s="2093"/>
    </row>
    <row r="76" spans="1:20" s="17" customFormat="1" ht="19.5" customHeight="1" thickBot="1" x14ac:dyDescent="0.3">
      <c r="A76" s="2082"/>
      <c r="B76" s="2689"/>
      <c r="C76" s="2688"/>
      <c r="D76" s="2079"/>
      <c r="E76" s="2069"/>
      <c r="F76" s="4657"/>
      <c r="G76" s="4592"/>
      <c r="H76" s="4500"/>
      <c r="I76" s="2069"/>
      <c r="J76" s="2375"/>
      <c r="K76" s="2695" t="s">
        <v>33</v>
      </c>
      <c r="L76" s="2535">
        <f>SUM(L73:L75)</f>
        <v>0</v>
      </c>
      <c r="M76" s="2014"/>
      <c r="N76" s="2178"/>
      <c r="O76" s="2078"/>
    </row>
    <row r="77" spans="1:20" s="17" customFormat="1" ht="19.5" customHeight="1" thickBot="1" x14ac:dyDescent="0.3">
      <c r="A77" s="2049" t="s">
        <v>37</v>
      </c>
      <c r="B77" s="2694" t="s">
        <v>39</v>
      </c>
      <c r="C77" s="2693" t="s">
        <v>37</v>
      </c>
      <c r="D77" s="4481"/>
      <c r="E77" s="4481"/>
      <c r="F77" s="4481"/>
      <c r="G77" s="4481"/>
      <c r="H77" s="4481"/>
      <c r="I77" s="4481"/>
      <c r="J77" s="4482"/>
      <c r="K77" s="2690" t="s">
        <v>124</v>
      </c>
      <c r="L77" s="2266">
        <f>L57+L61+L65+L69+L52+L73+L47</f>
        <v>270</v>
      </c>
      <c r="M77" s="2497"/>
      <c r="N77" s="2496"/>
      <c r="O77" s="2163"/>
      <c r="P77" s="1985"/>
    </row>
    <row r="78" spans="1:20" s="17" customFormat="1" ht="19.5" customHeight="1" thickBot="1" x14ac:dyDescent="0.3">
      <c r="A78" s="2086"/>
      <c r="B78" s="2692"/>
      <c r="C78" s="2691"/>
      <c r="D78" s="4481"/>
      <c r="E78" s="4481"/>
      <c r="F78" s="4481"/>
      <c r="G78" s="4481"/>
      <c r="H78" s="4481"/>
      <c r="I78" s="4481"/>
      <c r="J78" s="4482"/>
      <c r="K78" s="2690" t="s">
        <v>214</v>
      </c>
      <c r="L78" s="2266">
        <f>L59+L63+L67+L71+L54+L75+L49</f>
        <v>220</v>
      </c>
      <c r="M78" s="2057"/>
      <c r="N78" s="2056"/>
      <c r="O78" s="2012"/>
      <c r="P78" s="1985"/>
    </row>
    <row r="79" spans="1:20" s="17" customFormat="1" ht="19.5" customHeight="1" thickBot="1" x14ac:dyDescent="0.3">
      <c r="A79" s="2086"/>
      <c r="B79" s="2692"/>
      <c r="C79" s="2691"/>
      <c r="D79" s="2404"/>
      <c r="E79" s="2404"/>
      <c r="F79" s="2404"/>
      <c r="G79" s="2404"/>
      <c r="H79" s="2404"/>
      <c r="I79" s="2404"/>
      <c r="J79" s="2404"/>
      <c r="K79" s="2690" t="s">
        <v>141</v>
      </c>
      <c r="L79" s="2266">
        <f>L50+L55</f>
        <v>0</v>
      </c>
      <c r="M79" s="2057"/>
      <c r="N79" s="2056"/>
      <c r="O79" s="2012"/>
      <c r="P79" s="1985"/>
    </row>
    <row r="80" spans="1:20" s="17" customFormat="1" ht="14.25" customHeight="1" thickBot="1" x14ac:dyDescent="0.3">
      <c r="A80" s="2082"/>
      <c r="B80" s="2689"/>
      <c r="C80" s="2688"/>
      <c r="D80" s="4484"/>
      <c r="E80" s="4484"/>
      <c r="F80" s="4484"/>
      <c r="G80" s="4484"/>
      <c r="H80" s="4484"/>
      <c r="I80" s="4484"/>
      <c r="J80" s="4484"/>
      <c r="K80" s="2671" t="s">
        <v>33</v>
      </c>
      <c r="L80" s="2687">
        <f>SUM(L77:L79)</f>
        <v>490</v>
      </c>
      <c r="M80" s="2055"/>
      <c r="N80" s="2054"/>
      <c r="O80" s="2078"/>
      <c r="P80" s="1985"/>
    </row>
    <row r="81" spans="1:18" s="17" customFormat="1" ht="24.75" customHeight="1" thickBot="1" x14ac:dyDescent="0.3">
      <c r="A81" s="4439" t="s">
        <v>37</v>
      </c>
      <c r="B81" s="4490" t="s">
        <v>39</v>
      </c>
      <c r="C81" s="4479" t="s">
        <v>39</v>
      </c>
      <c r="D81" s="3545" t="s">
        <v>1038</v>
      </c>
      <c r="E81" s="3546"/>
      <c r="F81" s="3547"/>
      <c r="G81" s="4591" t="s">
        <v>736</v>
      </c>
      <c r="H81" s="4498" t="s">
        <v>44</v>
      </c>
      <c r="I81" s="4512" t="s">
        <v>792</v>
      </c>
      <c r="J81" s="4523" t="s">
        <v>202</v>
      </c>
      <c r="K81" s="2686"/>
      <c r="L81" s="2685"/>
      <c r="M81" s="2684" t="s">
        <v>1042</v>
      </c>
      <c r="N81" s="2683" t="s">
        <v>316</v>
      </c>
      <c r="O81" s="2604">
        <v>0.5</v>
      </c>
    </row>
    <row r="82" spans="1:18" s="17" customFormat="1" ht="33.75" customHeight="1" thickBot="1" x14ac:dyDescent="0.3">
      <c r="A82" s="4440"/>
      <c r="B82" s="4491"/>
      <c r="C82" s="4482"/>
      <c r="D82" s="3645"/>
      <c r="E82" s="3646"/>
      <c r="F82" s="3647"/>
      <c r="G82" s="4590"/>
      <c r="H82" s="4499"/>
      <c r="I82" s="4508"/>
      <c r="J82" s="4524"/>
      <c r="K82" s="2686" t="s">
        <v>124</v>
      </c>
      <c r="L82" s="2685">
        <f>L86</f>
        <v>50</v>
      </c>
      <c r="M82" s="2684" t="s">
        <v>1041</v>
      </c>
      <c r="N82" s="2683" t="s">
        <v>316</v>
      </c>
      <c r="O82" s="2604">
        <v>20</v>
      </c>
    </row>
    <row r="83" spans="1:18" s="17" customFormat="1" ht="25.5" customHeight="1" x14ac:dyDescent="0.25">
      <c r="A83" s="4440"/>
      <c r="B83" s="4491"/>
      <c r="C83" s="4482"/>
      <c r="D83" s="3645"/>
      <c r="E83" s="3646"/>
      <c r="F83" s="3647"/>
      <c r="G83" s="4590"/>
      <c r="H83" s="4499"/>
      <c r="I83" s="4508"/>
      <c r="J83" s="4524"/>
      <c r="K83" s="2525" t="s">
        <v>140</v>
      </c>
      <c r="L83" s="2598"/>
      <c r="M83" s="2682" t="s">
        <v>1040</v>
      </c>
      <c r="N83" s="2681" t="s">
        <v>316</v>
      </c>
      <c r="O83" s="2680"/>
    </row>
    <row r="84" spans="1:18" s="17" customFormat="1" ht="23.25" customHeight="1" thickBot="1" x14ac:dyDescent="0.3">
      <c r="A84" s="4440"/>
      <c r="B84" s="4491"/>
      <c r="C84" s="4482"/>
      <c r="D84" s="3645"/>
      <c r="E84" s="3646"/>
      <c r="F84" s="3647"/>
      <c r="G84" s="4590"/>
      <c r="H84" s="4499"/>
      <c r="I84" s="4508"/>
      <c r="J84" s="4524"/>
      <c r="K84" s="2559" t="s">
        <v>214</v>
      </c>
      <c r="L84" s="2679"/>
      <c r="M84" s="2678" t="s">
        <v>1039</v>
      </c>
      <c r="N84" s="2677" t="s">
        <v>50</v>
      </c>
      <c r="O84" s="2676"/>
    </row>
    <row r="85" spans="1:18" s="17" customFormat="1" ht="19.5" customHeight="1" thickBot="1" x14ac:dyDescent="0.3">
      <c r="A85" s="4473"/>
      <c r="B85" s="4492"/>
      <c r="C85" s="4485"/>
      <c r="D85" s="3548"/>
      <c r="E85" s="3549"/>
      <c r="F85" s="3550"/>
      <c r="G85" s="4590"/>
      <c r="H85" s="4499"/>
      <c r="I85" s="4508"/>
      <c r="J85" s="4524"/>
      <c r="K85" s="2675" t="s">
        <v>33</v>
      </c>
      <c r="L85" s="2674">
        <f>SUM(L82:L84)</f>
        <v>50</v>
      </c>
      <c r="M85" s="2165"/>
      <c r="N85" s="2164"/>
      <c r="O85" s="2163"/>
    </row>
    <row r="86" spans="1:18" s="17" customFormat="1" ht="15" customHeight="1" thickBot="1" x14ac:dyDescent="0.3">
      <c r="A86" s="2049" t="s">
        <v>37</v>
      </c>
      <c r="B86" s="2534" t="s">
        <v>39</v>
      </c>
      <c r="C86" s="2090" t="s">
        <v>39</v>
      </c>
      <c r="D86" s="2672" t="s">
        <v>37</v>
      </c>
      <c r="E86" s="2071"/>
      <c r="F86" s="4453" t="s">
        <v>1038</v>
      </c>
      <c r="G86" s="4590"/>
      <c r="H86" s="4499"/>
      <c r="I86" s="4508"/>
      <c r="J86" s="4524"/>
      <c r="K86" s="2673" t="s">
        <v>124</v>
      </c>
      <c r="L86" s="2351">
        <v>50</v>
      </c>
      <c r="M86" s="2165"/>
      <c r="N86" s="2164"/>
      <c r="O86" s="2163"/>
    </row>
    <row r="87" spans="1:18" s="17" customFormat="1" ht="25.5" customHeight="1" thickBot="1" x14ac:dyDescent="0.3">
      <c r="A87" s="2086"/>
      <c r="B87" s="2521"/>
      <c r="C87" s="2084"/>
      <c r="D87" s="2672"/>
      <c r="E87" s="2071"/>
      <c r="F87" s="4453"/>
      <c r="G87" s="4590"/>
      <c r="H87" s="4499"/>
      <c r="I87" s="4508"/>
      <c r="J87" s="4525"/>
      <c r="K87" s="2671" t="s">
        <v>33</v>
      </c>
      <c r="L87" s="2266">
        <f>SUM(L86)</f>
        <v>50</v>
      </c>
      <c r="M87" s="21"/>
      <c r="N87" s="2620"/>
      <c r="O87" s="2619"/>
    </row>
    <row r="88" spans="1:18" s="17" customFormat="1" ht="26.25" customHeight="1" thickBot="1" x14ac:dyDescent="0.3">
      <c r="A88" s="2008" t="s">
        <v>37</v>
      </c>
      <c r="B88" s="2650" t="s">
        <v>39</v>
      </c>
      <c r="C88" s="4650" t="s">
        <v>759</v>
      </c>
      <c r="D88" s="4588"/>
      <c r="E88" s="4588"/>
      <c r="F88" s="4588"/>
      <c r="G88" s="4588"/>
      <c r="H88" s="4588"/>
      <c r="I88" s="4588"/>
      <c r="J88" s="4588"/>
      <c r="K88" s="4589"/>
      <c r="L88" s="2514">
        <f>L80+L85</f>
        <v>540</v>
      </c>
      <c r="M88" s="4583"/>
      <c r="N88" s="4584"/>
      <c r="O88" s="4585"/>
    </row>
    <row r="89" spans="1:18" s="17" customFormat="1" ht="19.5" customHeight="1" thickBot="1" x14ac:dyDescent="0.3">
      <c r="A89" s="2660" t="s">
        <v>37</v>
      </c>
      <c r="B89" s="2659" t="s">
        <v>109</v>
      </c>
      <c r="C89" s="172" t="s">
        <v>1037</v>
      </c>
      <c r="D89" s="2669"/>
      <c r="E89" s="2669"/>
      <c r="F89" s="2669"/>
      <c r="G89" s="2669"/>
      <c r="H89" s="2670"/>
      <c r="I89" s="2669"/>
      <c r="J89" s="2669"/>
      <c r="K89" s="2668"/>
      <c r="L89" s="2668"/>
      <c r="M89" s="2668"/>
      <c r="N89" s="2668"/>
      <c r="O89" s="2667"/>
    </row>
    <row r="90" spans="1:18" s="17" customFormat="1" ht="24.75" customHeight="1" thickBot="1" x14ac:dyDescent="0.3">
      <c r="A90" s="2026"/>
      <c r="B90" s="2423"/>
      <c r="C90" s="4532"/>
      <c r="D90" s="4533"/>
      <c r="E90" s="4533"/>
      <c r="F90" s="4533"/>
      <c r="G90" s="4533"/>
      <c r="H90" s="4533"/>
      <c r="I90" s="4533"/>
      <c r="J90" s="4533"/>
      <c r="K90" s="4533"/>
      <c r="L90" s="4534"/>
      <c r="M90" s="2606" t="s">
        <v>1036</v>
      </c>
      <c r="N90" s="2666" t="s">
        <v>50</v>
      </c>
      <c r="O90" s="2665">
        <v>1</v>
      </c>
    </row>
    <row r="91" spans="1:18" s="17" customFormat="1" ht="15" customHeight="1" x14ac:dyDescent="0.25">
      <c r="A91" s="2100" t="s">
        <v>37</v>
      </c>
      <c r="B91" s="2199" t="s">
        <v>109</v>
      </c>
      <c r="C91" s="2090" t="s">
        <v>37</v>
      </c>
      <c r="D91" s="3545" t="s">
        <v>1033</v>
      </c>
      <c r="E91" s="3546"/>
      <c r="F91" s="3547"/>
      <c r="G91" s="4797" t="s">
        <v>1035</v>
      </c>
      <c r="H91" s="4498" t="s">
        <v>44</v>
      </c>
      <c r="I91" s="4512" t="s">
        <v>792</v>
      </c>
      <c r="J91" s="4523" t="s">
        <v>202</v>
      </c>
      <c r="K91" s="2664" t="s">
        <v>124</v>
      </c>
      <c r="L91" s="2249">
        <f>L94</f>
        <v>70</v>
      </c>
      <c r="M91" s="2076"/>
      <c r="N91" s="2113"/>
      <c r="O91" s="2325"/>
      <c r="R91" s="1985"/>
    </row>
    <row r="92" spans="1:18" s="17" customFormat="1" ht="16.5" customHeight="1" thickBot="1" x14ac:dyDescent="0.3">
      <c r="A92" s="2042"/>
      <c r="B92" s="2189"/>
      <c r="C92" s="2084"/>
      <c r="D92" s="3645"/>
      <c r="E92" s="3646"/>
      <c r="F92" s="3647"/>
      <c r="G92" s="4798"/>
      <c r="H92" s="4499"/>
      <c r="I92" s="4508"/>
      <c r="J92" s="4524"/>
      <c r="K92" s="2663" t="s">
        <v>140</v>
      </c>
      <c r="L92" s="2282">
        <v>0</v>
      </c>
      <c r="M92" s="4506" t="s">
        <v>1034</v>
      </c>
      <c r="N92" s="2662" t="s">
        <v>50</v>
      </c>
      <c r="O92" s="2391">
        <v>90</v>
      </c>
      <c r="P92" s="1985"/>
    </row>
    <row r="93" spans="1:18" s="17" customFormat="1" ht="15" customHeight="1" thickBot="1" x14ac:dyDescent="0.25">
      <c r="A93" s="2026"/>
      <c r="B93" s="2185"/>
      <c r="C93" s="2080"/>
      <c r="D93" s="3548"/>
      <c r="E93" s="3549"/>
      <c r="F93" s="3550"/>
      <c r="G93" s="4798"/>
      <c r="H93" s="4499"/>
      <c r="I93" s="4508"/>
      <c r="J93" s="4524"/>
      <c r="K93" s="2184" t="s">
        <v>33</v>
      </c>
      <c r="L93" s="2282">
        <f>SUM(L91:L92)</f>
        <v>70</v>
      </c>
      <c r="M93" s="4502"/>
      <c r="N93" s="2429"/>
      <c r="O93" s="2093"/>
    </row>
    <row r="94" spans="1:18" s="17" customFormat="1" ht="15" customHeight="1" thickBot="1" x14ac:dyDescent="0.3">
      <c r="A94" s="2100" t="s">
        <v>37</v>
      </c>
      <c r="B94" s="2595" t="s">
        <v>109</v>
      </c>
      <c r="C94" s="2090" t="s">
        <v>37</v>
      </c>
      <c r="D94" s="4463" t="s">
        <v>37</v>
      </c>
      <c r="E94" s="2071"/>
      <c r="F94" s="3681" t="s">
        <v>1033</v>
      </c>
      <c r="G94" s="4798"/>
      <c r="H94" s="4499"/>
      <c r="I94" s="4508"/>
      <c r="J94" s="4524"/>
      <c r="K94" s="2661" t="s">
        <v>124</v>
      </c>
      <c r="L94" s="2289">
        <v>70</v>
      </c>
      <c r="M94" s="2055"/>
      <c r="N94" s="2054"/>
      <c r="O94" s="2078"/>
    </row>
    <row r="95" spans="1:18" s="17" customFormat="1" ht="15" customHeight="1" thickBot="1" x14ac:dyDescent="0.25">
      <c r="A95" s="2026"/>
      <c r="B95" s="2423"/>
      <c r="C95" s="2080"/>
      <c r="D95" s="4464"/>
      <c r="E95" s="2069"/>
      <c r="F95" s="3682"/>
      <c r="G95" s="4799"/>
      <c r="H95" s="4500"/>
      <c r="I95" s="4513"/>
      <c r="J95" s="4525"/>
      <c r="K95" s="2492" t="s">
        <v>33</v>
      </c>
      <c r="L95" s="2220">
        <f>SUM(L94)</f>
        <v>70</v>
      </c>
      <c r="M95" s="2055"/>
      <c r="N95" s="2054"/>
      <c r="O95" s="2078"/>
    </row>
    <row r="96" spans="1:18" s="17" customFormat="1" ht="15" customHeight="1" thickBot="1" x14ac:dyDescent="0.3">
      <c r="A96" s="2008" t="s">
        <v>37</v>
      </c>
      <c r="B96" s="2011" t="s">
        <v>109</v>
      </c>
      <c r="C96" s="4588" t="s">
        <v>759</v>
      </c>
      <c r="D96" s="4588"/>
      <c r="E96" s="4588"/>
      <c r="F96" s="4588"/>
      <c r="G96" s="4588"/>
      <c r="H96" s="4588"/>
      <c r="I96" s="4588"/>
      <c r="J96" s="4588"/>
      <c r="K96" s="4589"/>
      <c r="L96" s="2514">
        <f>L93</f>
        <v>70</v>
      </c>
      <c r="M96" s="4583"/>
      <c r="N96" s="4584"/>
      <c r="O96" s="4585"/>
    </row>
    <row r="97" spans="1:18" s="17" customFormat="1" ht="15" customHeight="1" thickBot="1" x14ac:dyDescent="0.3">
      <c r="A97" s="2660" t="s">
        <v>37</v>
      </c>
      <c r="B97" s="2659" t="s">
        <v>107</v>
      </c>
      <c r="C97" s="2658" t="s">
        <v>1032</v>
      </c>
      <c r="D97" s="2656"/>
      <c r="E97" s="2656"/>
      <c r="F97" s="2656"/>
      <c r="G97" s="2656"/>
      <c r="H97" s="2657"/>
      <c r="I97" s="2656"/>
      <c r="J97" s="2656"/>
      <c r="K97" s="2656"/>
      <c r="L97" s="2656"/>
      <c r="M97" s="2648"/>
      <c r="N97" s="2648"/>
      <c r="O97" s="2655"/>
    </row>
    <row r="98" spans="1:18" s="17" customFormat="1" ht="27.75" customHeight="1" thickBot="1" x14ac:dyDescent="0.3">
      <c r="A98" s="4439"/>
      <c r="B98" s="4632"/>
      <c r="C98" s="4653"/>
      <c r="D98" s="4651"/>
      <c r="E98" s="4610"/>
      <c r="F98" s="4610"/>
      <c r="G98" s="4610"/>
      <c r="H98" s="4610"/>
      <c r="I98" s="4610"/>
      <c r="J98" s="4610"/>
      <c r="K98" s="4610"/>
      <c r="L98" s="4446"/>
      <c r="M98" s="2606" t="s">
        <v>1031</v>
      </c>
      <c r="N98" s="2654" t="s">
        <v>721</v>
      </c>
      <c r="O98" s="2133">
        <v>1</v>
      </c>
      <c r="P98" s="1985"/>
    </row>
    <row r="99" spans="1:18" s="17" customFormat="1" ht="36" customHeight="1" thickBot="1" x14ac:dyDescent="0.3">
      <c r="A99" s="4440"/>
      <c r="B99" s="4633"/>
      <c r="C99" s="4658"/>
      <c r="D99" s="4621"/>
      <c r="E99" s="4622"/>
      <c r="F99" s="4622"/>
      <c r="G99" s="4622"/>
      <c r="H99" s="4622"/>
      <c r="I99" s="4622"/>
      <c r="J99" s="4622"/>
      <c r="K99" s="4622"/>
      <c r="L99" s="4447"/>
      <c r="M99" s="2147" t="s">
        <v>1030</v>
      </c>
      <c r="N99" s="2653" t="s">
        <v>50</v>
      </c>
      <c r="O99" s="2652" t="s">
        <v>819</v>
      </c>
    </row>
    <row r="100" spans="1:18" s="17" customFormat="1" ht="36.75" customHeight="1" thickBot="1" x14ac:dyDescent="0.3">
      <c r="A100" s="4473"/>
      <c r="B100" s="4634"/>
      <c r="C100" s="4654"/>
      <c r="D100" s="4623"/>
      <c r="E100" s="4611"/>
      <c r="F100" s="4611"/>
      <c r="G100" s="4611"/>
      <c r="H100" s="4611"/>
      <c r="I100" s="4611"/>
      <c r="J100" s="4611"/>
      <c r="K100" s="4611"/>
      <c r="L100" s="4448"/>
      <c r="M100" s="205" t="s">
        <v>1029</v>
      </c>
      <c r="N100" s="329" t="s">
        <v>721</v>
      </c>
      <c r="O100" s="2651" t="s">
        <v>1028</v>
      </c>
    </row>
    <row r="101" spans="1:18" s="17" customFormat="1" ht="15" customHeight="1" x14ac:dyDescent="0.25">
      <c r="A101" s="4439" t="s">
        <v>37</v>
      </c>
      <c r="B101" s="4459" t="s">
        <v>107</v>
      </c>
      <c r="C101" s="4493" t="s">
        <v>37</v>
      </c>
      <c r="D101" s="3545" t="s">
        <v>1025</v>
      </c>
      <c r="E101" s="3546"/>
      <c r="F101" s="3547"/>
      <c r="G101" s="4450" t="s">
        <v>1027</v>
      </c>
      <c r="H101" s="4663" t="s">
        <v>44</v>
      </c>
      <c r="I101" s="4512" t="s">
        <v>792</v>
      </c>
      <c r="J101" s="4509" t="s">
        <v>202</v>
      </c>
      <c r="K101" s="2250" t="s">
        <v>124</v>
      </c>
      <c r="L101" s="2249">
        <f>L104</f>
        <v>0</v>
      </c>
      <c r="M101" s="2076"/>
      <c r="N101" s="2210"/>
      <c r="O101" s="2325"/>
    </row>
    <row r="102" spans="1:18" s="17" customFormat="1" ht="31.5" customHeight="1" thickBot="1" x14ac:dyDescent="0.3">
      <c r="A102" s="4440"/>
      <c r="B102" s="4460"/>
      <c r="C102" s="4494"/>
      <c r="D102" s="3645"/>
      <c r="E102" s="3646"/>
      <c r="F102" s="3647"/>
      <c r="G102" s="4451"/>
      <c r="H102" s="4664"/>
      <c r="I102" s="4508"/>
      <c r="J102" s="4510"/>
      <c r="K102" s="2248" t="s">
        <v>140</v>
      </c>
      <c r="L102" s="2282"/>
      <c r="M102" s="205" t="s">
        <v>1026</v>
      </c>
      <c r="N102" s="329" t="s">
        <v>119</v>
      </c>
      <c r="O102" s="2133">
        <v>2</v>
      </c>
    </row>
    <row r="103" spans="1:18" s="17" customFormat="1" ht="18" customHeight="1" thickBot="1" x14ac:dyDescent="0.3">
      <c r="A103" s="4473"/>
      <c r="B103" s="4461"/>
      <c r="C103" s="4495"/>
      <c r="D103" s="3548"/>
      <c r="E103" s="3549"/>
      <c r="F103" s="3550"/>
      <c r="G103" s="4451"/>
      <c r="H103" s="4664"/>
      <c r="I103" s="4508"/>
      <c r="J103" s="4510"/>
      <c r="K103" s="2244" t="s">
        <v>33</v>
      </c>
      <c r="L103" s="2282">
        <f>SUM(L101:L102)</f>
        <v>0</v>
      </c>
      <c r="M103" s="2108"/>
      <c r="N103" s="2190"/>
      <c r="O103" s="2317"/>
    </row>
    <row r="104" spans="1:18" s="17" customFormat="1" ht="18" customHeight="1" thickBot="1" x14ac:dyDescent="0.3">
      <c r="A104" s="4439" t="s">
        <v>37</v>
      </c>
      <c r="B104" s="4474" t="s">
        <v>107</v>
      </c>
      <c r="C104" s="4493" t="s">
        <v>37</v>
      </c>
      <c r="D104" s="4463" t="s">
        <v>37</v>
      </c>
      <c r="E104" s="2071"/>
      <c r="F104" s="3681" t="s">
        <v>1025</v>
      </c>
      <c r="G104" s="4451"/>
      <c r="H104" s="4664"/>
      <c r="I104" s="4508"/>
      <c r="J104" s="4510"/>
      <c r="K104" s="2230" t="s">
        <v>124</v>
      </c>
      <c r="L104" s="2114">
        <v>0</v>
      </c>
      <c r="M104" s="2014"/>
      <c r="N104" s="2013"/>
      <c r="O104" s="2078"/>
    </row>
    <row r="105" spans="1:18" s="17" customFormat="1" ht="18" customHeight="1" thickBot="1" x14ac:dyDescent="0.25">
      <c r="A105" s="4473"/>
      <c r="B105" s="4476"/>
      <c r="C105" s="4495"/>
      <c r="D105" s="4464"/>
      <c r="E105" s="2069"/>
      <c r="F105" s="3682"/>
      <c r="G105" s="4452"/>
      <c r="H105" s="4784"/>
      <c r="I105" s="4513"/>
      <c r="J105" s="4511"/>
      <c r="K105" s="2492" t="s">
        <v>33</v>
      </c>
      <c r="L105" s="2220">
        <f>SUM(L104)</f>
        <v>0</v>
      </c>
      <c r="M105" s="2014"/>
      <c r="N105" s="2013"/>
      <c r="O105" s="2078"/>
    </row>
    <row r="106" spans="1:18" s="17" customFormat="1" ht="15" customHeight="1" thickBot="1" x14ac:dyDescent="0.3">
      <c r="A106" s="2008" t="s">
        <v>37</v>
      </c>
      <c r="B106" s="2011" t="s">
        <v>107</v>
      </c>
      <c r="C106" s="4588" t="s">
        <v>759</v>
      </c>
      <c r="D106" s="4588"/>
      <c r="E106" s="4588"/>
      <c r="F106" s="4588"/>
      <c r="G106" s="4588"/>
      <c r="H106" s="4588"/>
      <c r="I106" s="4588"/>
      <c r="J106" s="4588"/>
      <c r="K106" s="4589"/>
      <c r="L106" s="2514">
        <f>L103</f>
        <v>0</v>
      </c>
      <c r="M106" s="4561"/>
      <c r="N106" s="4562"/>
      <c r="O106" s="4563"/>
    </row>
    <row r="107" spans="1:18" s="17" customFormat="1" ht="18" customHeight="1" thickBot="1" x14ac:dyDescent="0.3">
      <c r="A107" s="2008" t="s">
        <v>37</v>
      </c>
      <c r="B107" s="2650" t="s">
        <v>102</v>
      </c>
      <c r="C107" s="172" t="s">
        <v>1024</v>
      </c>
      <c r="D107" s="2648"/>
      <c r="E107" s="2648"/>
      <c r="F107" s="2648"/>
      <c r="G107" s="2648"/>
      <c r="H107" s="2649"/>
      <c r="I107" s="2648"/>
      <c r="J107" s="2648"/>
      <c r="K107" s="2648"/>
      <c r="L107" s="2648"/>
      <c r="M107" s="2647"/>
      <c r="N107" s="2647"/>
      <c r="O107" s="2646"/>
    </row>
    <row r="108" spans="1:18" s="17" customFormat="1" ht="40.5" customHeight="1" thickBot="1" x14ac:dyDescent="0.3">
      <c r="A108" s="4439"/>
      <c r="B108" s="4632"/>
      <c r="C108" s="4653"/>
      <c r="D108" s="4610"/>
      <c r="E108" s="4610"/>
      <c r="F108" s="4610"/>
      <c r="G108" s="4610"/>
      <c r="H108" s="4610"/>
      <c r="I108" s="4610"/>
      <c r="J108" s="4610"/>
      <c r="K108" s="4610"/>
      <c r="L108" s="4446"/>
      <c r="M108" s="2645" t="s">
        <v>1023</v>
      </c>
      <c r="N108" s="2227" t="s">
        <v>79</v>
      </c>
      <c r="O108" s="2644" t="s">
        <v>767</v>
      </c>
    </row>
    <row r="109" spans="1:18" s="17" customFormat="1" ht="31.5" customHeight="1" thickBot="1" x14ac:dyDescent="0.3">
      <c r="A109" s="4473"/>
      <c r="B109" s="4634"/>
      <c r="C109" s="4654"/>
      <c r="D109" s="4611"/>
      <c r="E109" s="4611"/>
      <c r="F109" s="4611"/>
      <c r="G109" s="4611"/>
      <c r="H109" s="4611"/>
      <c r="I109" s="4611"/>
      <c r="J109" s="4611"/>
      <c r="K109" s="4611"/>
      <c r="L109" s="4448"/>
      <c r="M109" s="2643" t="s">
        <v>1022</v>
      </c>
      <c r="N109" s="2642" t="s">
        <v>50</v>
      </c>
      <c r="O109" s="2641">
        <v>1</v>
      </c>
    </row>
    <row r="110" spans="1:18" s="17" customFormat="1" ht="24" customHeight="1" x14ac:dyDescent="0.25">
      <c r="A110" s="4439" t="s">
        <v>37</v>
      </c>
      <c r="B110" s="4459" t="s">
        <v>102</v>
      </c>
      <c r="C110" s="4493" t="s">
        <v>37</v>
      </c>
      <c r="D110" s="3545" t="s">
        <v>1021</v>
      </c>
      <c r="E110" s="3546"/>
      <c r="F110" s="3547"/>
      <c r="G110" s="4450" t="s">
        <v>1020</v>
      </c>
      <c r="H110" s="4498" t="s">
        <v>44</v>
      </c>
      <c r="I110" s="4512" t="s">
        <v>412</v>
      </c>
      <c r="J110" s="4509" t="s">
        <v>1019</v>
      </c>
      <c r="K110" s="2250" t="s">
        <v>124</v>
      </c>
      <c r="L110" s="2249">
        <f>L114</f>
        <v>0</v>
      </c>
      <c r="M110" s="2150" t="s">
        <v>1018</v>
      </c>
      <c r="N110" s="2640" t="s">
        <v>995</v>
      </c>
      <c r="O110" s="2355">
        <v>1</v>
      </c>
      <c r="R110" s="1985"/>
    </row>
    <row r="111" spans="1:18" s="17" customFormat="1" ht="15" customHeight="1" x14ac:dyDescent="0.25">
      <c r="A111" s="4440"/>
      <c r="B111" s="4460"/>
      <c r="C111" s="4494"/>
      <c r="D111" s="3645"/>
      <c r="E111" s="3646"/>
      <c r="F111" s="3647"/>
      <c r="G111" s="4451"/>
      <c r="H111" s="4499"/>
      <c r="I111" s="4508"/>
      <c r="J111" s="4510"/>
      <c r="K111" s="2248" t="s">
        <v>140</v>
      </c>
      <c r="L111" s="2247">
        <f>SUM(L115)</f>
        <v>0</v>
      </c>
      <c r="M111" s="2064"/>
      <c r="N111" s="2192"/>
      <c r="O111" s="2066"/>
    </row>
    <row r="112" spans="1:18" s="17" customFormat="1" ht="15" customHeight="1" thickBot="1" x14ac:dyDescent="0.3">
      <c r="A112" s="4440"/>
      <c r="B112" s="4460"/>
      <c r="C112" s="4494"/>
      <c r="D112" s="3645"/>
      <c r="E112" s="3646"/>
      <c r="F112" s="3647"/>
      <c r="G112" s="4451"/>
      <c r="H112" s="4499"/>
      <c r="I112" s="4508"/>
      <c r="J112" s="4510"/>
      <c r="K112" s="2246" t="s">
        <v>141</v>
      </c>
      <c r="L112" s="2243">
        <f>L116</f>
        <v>0</v>
      </c>
      <c r="M112" s="2064"/>
      <c r="N112" s="2192"/>
      <c r="O112" s="2066"/>
    </row>
    <row r="113" spans="1:18" s="17" customFormat="1" ht="18.75" customHeight="1" thickBot="1" x14ac:dyDescent="0.3">
      <c r="A113" s="4473"/>
      <c r="B113" s="4461"/>
      <c r="C113" s="4495"/>
      <c r="D113" s="3548"/>
      <c r="E113" s="3549"/>
      <c r="F113" s="3550"/>
      <c r="G113" s="4451"/>
      <c r="H113" s="4499"/>
      <c r="I113" s="4508"/>
      <c r="J113" s="4510"/>
      <c r="K113" s="2244" t="s">
        <v>33</v>
      </c>
      <c r="L113" s="2243">
        <f>SUM(L110:L112)</f>
        <v>0</v>
      </c>
      <c r="M113" s="2108"/>
      <c r="N113" s="2190"/>
      <c r="O113" s="2317"/>
    </row>
    <row r="114" spans="1:18" s="17" customFormat="1" ht="18.75" customHeight="1" thickBot="1" x14ac:dyDescent="0.3">
      <c r="A114" s="2086" t="s">
        <v>37</v>
      </c>
      <c r="B114" s="2174" t="s">
        <v>102</v>
      </c>
      <c r="C114" s="2627" t="s">
        <v>37</v>
      </c>
      <c r="D114" s="2472" t="s">
        <v>37</v>
      </c>
      <c r="E114" s="2071"/>
      <c r="F114" s="4453" t="s">
        <v>1017</v>
      </c>
      <c r="G114" s="4451"/>
      <c r="H114" s="4499"/>
      <c r="I114" s="4508"/>
      <c r="J114" s="4510"/>
      <c r="K114" s="2230" t="s">
        <v>124</v>
      </c>
      <c r="L114" s="2621"/>
      <c r="M114" s="2497"/>
      <c r="N114" s="2164"/>
      <c r="O114" s="2163"/>
      <c r="P114" s="1985"/>
      <c r="R114" s="1985"/>
    </row>
    <row r="115" spans="1:18" s="17" customFormat="1" ht="18.75" customHeight="1" thickBot="1" x14ac:dyDescent="0.3">
      <c r="A115" s="2086"/>
      <c r="B115" s="2174"/>
      <c r="C115" s="2627"/>
      <c r="D115" s="2472"/>
      <c r="E115" s="2071"/>
      <c r="F115" s="4453"/>
      <c r="G115" s="4451"/>
      <c r="H115" s="4499"/>
      <c r="I115" s="4508"/>
      <c r="J115" s="4510"/>
      <c r="K115" s="307" t="s">
        <v>140</v>
      </c>
      <c r="L115" s="2289">
        <v>0</v>
      </c>
      <c r="M115" s="2057"/>
      <c r="N115" s="2162"/>
      <c r="O115" s="2012"/>
      <c r="P115" s="1985"/>
    </row>
    <row r="116" spans="1:18" s="17" customFormat="1" ht="19.5" customHeight="1" thickBot="1" x14ac:dyDescent="0.3">
      <c r="A116" s="2086"/>
      <c r="B116" s="2174"/>
      <c r="C116" s="2627"/>
      <c r="D116" s="2472"/>
      <c r="E116" s="2071"/>
      <c r="F116" s="4453"/>
      <c r="G116" s="4451"/>
      <c r="H116" s="4499"/>
      <c r="I116" s="4508"/>
      <c r="J116" s="4510"/>
      <c r="K116" s="307" t="s">
        <v>141</v>
      </c>
      <c r="L116" s="2289"/>
      <c r="M116" s="2057"/>
      <c r="N116" s="2162"/>
      <c r="O116" s="2012"/>
      <c r="P116" s="1985"/>
      <c r="R116" s="1985"/>
    </row>
    <row r="117" spans="1:18" s="17" customFormat="1" ht="12" customHeight="1" thickBot="1" x14ac:dyDescent="0.3">
      <c r="A117" s="2026"/>
      <c r="B117" s="2185"/>
      <c r="C117" s="2222"/>
      <c r="D117" s="2471"/>
      <c r="E117" s="2069"/>
      <c r="F117" s="3665"/>
      <c r="G117" s="4451"/>
      <c r="H117" s="4499"/>
      <c r="I117" s="4513"/>
      <c r="J117" s="4511"/>
      <c r="K117" s="2630" t="s">
        <v>33</v>
      </c>
      <c r="L117" s="2220">
        <f>SUM(L114:L116)</f>
        <v>0</v>
      </c>
      <c r="M117" s="2055"/>
      <c r="N117" s="2178"/>
      <c r="O117" s="2078"/>
    </row>
    <row r="118" spans="1:18" s="17" customFormat="1" ht="19.5" customHeight="1" thickBot="1" x14ac:dyDescent="0.3">
      <c r="A118" s="2049" t="s">
        <v>37</v>
      </c>
      <c r="B118" s="2177" t="s">
        <v>102</v>
      </c>
      <c r="C118" s="2639" t="s">
        <v>37</v>
      </c>
      <c r="D118" s="2638" t="s">
        <v>39</v>
      </c>
      <c r="E118" s="2047"/>
      <c r="F118" s="3598" t="s">
        <v>1016</v>
      </c>
      <c r="G118" s="4451"/>
      <c r="H118" s="4499"/>
      <c r="I118" s="2047" t="s">
        <v>43</v>
      </c>
      <c r="J118" s="2103" t="s">
        <v>1015</v>
      </c>
      <c r="K118" s="2230" t="s">
        <v>124</v>
      </c>
      <c r="L118" s="2380">
        <v>0</v>
      </c>
      <c r="M118" s="2637" t="s">
        <v>1014</v>
      </c>
      <c r="N118" s="2636" t="s">
        <v>119</v>
      </c>
      <c r="O118" s="2635">
        <v>1</v>
      </c>
    </row>
    <row r="119" spans="1:18" s="17" customFormat="1" ht="19.5" customHeight="1" thickBot="1" x14ac:dyDescent="0.3">
      <c r="A119" s="2042"/>
      <c r="B119" s="2189"/>
      <c r="C119" s="2129"/>
      <c r="D119" s="2631"/>
      <c r="E119" s="2040"/>
      <c r="F119" s="4449"/>
      <c r="G119" s="4451"/>
      <c r="H119" s="4499"/>
      <c r="I119" s="2040"/>
      <c r="J119" s="2102"/>
      <c r="K119" s="307" t="s">
        <v>140</v>
      </c>
      <c r="L119" s="2333">
        <v>0</v>
      </c>
      <c r="M119" s="2634"/>
      <c r="N119" s="2633"/>
      <c r="O119" s="2632"/>
    </row>
    <row r="120" spans="1:18" s="17" customFormat="1" ht="19.5" customHeight="1" thickBot="1" x14ac:dyDescent="0.3">
      <c r="A120" s="2042"/>
      <c r="B120" s="2189"/>
      <c r="C120" s="2129"/>
      <c r="D120" s="2631"/>
      <c r="E120" s="2040"/>
      <c r="F120" s="4449"/>
      <c r="G120" s="4451"/>
      <c r="H120" s="4499"/>
      <c r="I120" s="2040"/>
      <c r="J120" s="2102"/>
      <c r="K120" s="307" t="s">
        <v>141</v>
      </c>
      <c r="L120" s="2333">
        <v>0</v>
      </c>
      <c r="M120" s="2057"/>
      <c r="N120" s="2162"/>
      <c r="O120" s="2012"/>
    </row>
    <row r="121" spans="1:18" s="17" customFormat="1" ht="19.5" customHeight="1" thickBot="1" x14ac:dyDescent="0.3">
      <c r="A121" s="2026"/>
      <c r="B121" s="2185"/>
      <c r="C121" s="2222"/>
      <c r="D121" s="2023"/>
      <c r="E121" s="2033"/>
      <c r="F121" s="3599"/>
      <c r="G121" s="4452"/>
      <c r="H121" s="4500"/>
      <c r="I121" s="2033"/>
      <c r="J121" s="2101"/>
      <c r="K121" s="2630" t="s">
        <v>33</v>
      </c>
      <c r="L121" s="2220">
        <f>SUM(L118:L120)</f>
        <v>0</v>
      </c>
      <c r="M121" s="2055"/>
      <c r="N121" s="2178"/>
      <c r="O121" s="2078"/>
    </row>
    <row r="122" spans="1:18" s="17" customFormat="1" ht="15" customHeight="1" x14ac:dyDescent="0.25">
      <c r="A122" s="2086" t="s">
        <v>37</v>
      </c>
      <c r="B122" s="2174" t="s">
        <v>102</v>
      </c>
      <c r="C122" s="2627" t="s">
        <v>39</v>
      </c>
      <c r="D122" s="3645" t="s">
        <v>1009</v>
      </c>
      <c r="E122" s="3646"/>
      <c r="F122" s="3647"/>
      <c r="G122" s="4450" t="s">
        <v>1013</v>
      </c>
      <c r="H122" s="4498" t="s">
        <v>44</v>
      </c>
      <c r="I122" s="4512" t="s">
        <v>1012</v>
      </c>
      <c r="J122" s="4509" t="s">
        <v>1011</v>
      </c>
      <c r="K122" s="2629" t="s">
        <v>124</v>
      </c>
      <c r="L122" s="2249">
        <f>L125</f>
        <v>0</v>
      </c>
      <c r="M122" s="2452" t="s">
        <v>1010</v>
      </c>
      <c r="N122" s="2227" t="s">
        <v>50</v>
      </c>
      <c r="O122" s="2628"/>
    </row>
    <row r="123" spans="1:18" s="17" customFormat="1" ht="23.25" customHeight="1" thickBot="1" x14ac:dyDescent="0.3">
      <c r="A123" s="2086"/>
      <c r="B123" s="2174"/>
      <c r="C123" s="2627"/>
      <c r="D123" s="3645"/>
      <c r="E123" s="3646"/>
      <c r="F123" s="3647"/>
      <c r="G123" s="4451"/>
      <c r="H123" s="4499"/>
      <c r="I123" s="4508"/>
      <c r="J123" s="4510"/>
      <c r="K123" s="2626" t="s">
        <v>140</v>
      </c>
      <c r="L123" s="2625">
        <f>L126</f>
        <v>0</v>
      </c>
      <c r="M123" s="2624"/>
      <c r="N123" s="2518"/>
      <c r="O123" s="2623"/>
    </row>
    <row r="124" spans="1:18" s="17" customFormat="1" ht="15" customHeight="1" thickBot="1" x14ac:dyDescent="0.3">
      <c r="A124" s="2082"/>
      <c r="B124" s="2277"/>
      <c r="C124" s="2622"/>
      <c r="D124" s="3548"/>
      <c r="E124" s="3549"/>
      <c r="F124" s="3550"/>
      <c r="G124" s="4451"/>
      <c r="H124" s="4499"/>
      <c r="I124" s="4508"/>
      <c r="J124" s="4510"/>
      <c r="K124" s="2244" t="s">
        <v>33</v>
      </c>
      <c r="L124" s="2266">
        <f>SUM(L122:L123)</f>
        <v>0</v>
      </c>
      <c r="M124" s="2108"/>
      <c r="N124" s="2190"/>
      <c r="O124" s="2317"/>
    </row>
    <row r="125" spans="1:18" s="17" customFormat="1" ht="15" customHeight="1" thickBot="1" x14ac:dyDescent="0.3">
      <c r="A125" s="2086" t="s">
        <v>37</v>
      </c>
      <c r="B125" s="2332" t="s">
        <v>102</v>
      </c>
      <c r="C125" s="4493" t="s">
        <v>39</v>
      </c>
      <c r="D125" s="4630" t="s">
        <v>37</v>
      </c>
      <c r="E125" s="2071"/>
      <c r="F125" s="4449" t="s">
        <v>1009</v>
      </c>
      <c r="G125" s="4451"/>
      <c r="H125" s="4499"/>
      <c r="I125" s="4508"/>
      <c r="J125" s="4510"/>
      <c r="K125" s="2230" t="s">
        <v>124</v>
      </c>
      <c r="L125" s="2621">
        <v>0</v>
      </c>
      <c r="M125" s="2202"/>
      <c r="N125" s="2620"/>
      <c r="O125" s="2619"/>
    </row>
    <row r="126" spans="1:18" s="17" customFormat="1" ht="15" customHeight="1" thickBot="1" x14ac:dyDescent="0.3">
      <c r="A126" s="2086"/>
      <c r="B126" s="2332"/>
      <c r="C126" s="4494"/>
      <c r="D126" s="4630"/>
      <c r="E126" s="2071"/>
      <c r="F126" s="4449"/>
      <c r="G126" s="4451"/>
      <c r="H126" s="4499"/>
      <c r="I126" s="4508"/>
      <c r="J126" s="4510"/>
      <c r="K126" s="2259" t="s">
        <v>140</v>
      </c>
      <c r="L126" s="2289">
        <v>0</v>
      </c>
      <c r="M126" s="2055"/>
      <c r="N126" s="2178"/>
      <c r="O126" s="2078"/>
    </row>
    <row r="127" spans="1:18" s="17" customFormat="1" ht="15" customHeight="1" thickBot="1" x14ac:dyDescent="0.25">
      <c r="A127" s="2026"/>
      <c r="B127" s="2423"/>
      <c r="C127" s="4495"/>
      <c r="D127" s="4631"/>
      <c r="E127" s="2069"/>
      <c r="F127" s="3599"/>
      <c r="G127" s="4452"/>
      <c r="H127" s="4500"/>
      <c r="I127" s="4513"/>
      <c r="J127" s="4511"/>
      <c r="K127" s="2492" t="s">
        <v>33</v>
      </c>
      <c r="L127" s="2220">
        <f>SUM(L125)</f>
        <v>0</v>
      </c>
      <c r="M127" s="2055"/>
      <c r="N127" s="2178"/>
      <c r="O127" s="2078"/>
    </row>
    <row r="128" spans="1:18" s="17" customFormat="1" ht="26.25" customHeight="1" thickBot="1" x14ac:dyDescent="0.3">
      <c r="A128" s="2008" t="s">
        <v>37</v>
      </c>
      <c r="B128" s="2011" t="s">
        <v>102</v>
      </c>
      <c r="C128" s="4588" t="s">
        <v>759</v>
      </c>
      <c r="D128" s="4588"/>
      <c r="E128" s="4588"/>
      <c r="F128" s="4588"/>
      <c r="G128" s="4588"/>
      <c r="H128" s="4588"/>
      <c r="I128" s="4588"/>
      <c r="J128" s="4588"/>
      <c r="K128" s="4589"/>
      <c r="L128" s="2514">
        <f>L113+L124</f>
        <v>0</v>
      </c>
      <c r="M128" s="4583"/>
      <c r="N128" s="4584"/>
      <c r="O128" s="4585"/>
    </row>
    <row r="129" spans="1:17" s="17" customFormat="1" ht="21" customHeight="1" thickBot="1" x14ac:dyDescent="0.3">
      <c r="A129" s="2008" t="s">
        <v>37</v>
      </c>
      <c r="B129" s="4598" t="s">
        <v>758</v>
      </c>
      <c r="C129" s="4599"/>
      <c r="D129" s="4599"/>
      <c r="E129" s="4599"/>
      <c r="F129" s="4599"/>
      <c r="G129" s="4599"/>
      <c r="H129" s="4599"/>
      <c r="I129" s="4599"/>
      <c r="J129" s="4599"/>
      <c r="K129" s="4600"/>
      <c r="L129" s="2618">
        <f>L41+L88+L96+L106+L128</f>
        <v>1530</v>
      </c>
      <c r="M129" s="4569"/>
      <c r="N129" s="4570"/>
      <c r="O129" s="4571"/>
      <c r="Q129" s="1985"/>
    </row>
    <row r="130" spans="1:17" s="17" customFormat="1" ht="24.75" customHeight="1" thickBot="1" x14ac:dyDescent="0.3">
      <c r="A130" s="2617" t="s">
        <v>39</v>
      </c>
      <c r="B130" s="4624" t="s">
        <v>391</v>
      </c>
      <c r="C130" s="4625"/>
      <c r="D130" s="4625"/>
      <c r="E130" s="4625"/>
      <c r="F130" s="4625"/>
      <c r="G130" s="4625"/>
      <c r="H130" s="4625"/>
      <c r="I130" s="4625"/>
      <c r="J130" s="4625"/>
      <c r="K130" s="4625"/>
      <c r="L130" s="4625"/>
      <c r="M130" s="4625"/>
      <c r="N130" s="4625"/>
      <c r="O130" s="4626"/>
    </row>
    <row r="131" spans="1:17" s="17" customFormat="1" ht="18.75" customHeight="1" thickBot="1" x14ac:dyDescent="0.3">
      <c r="A131" s="2617"/>
      <c r="B131" s="4781"/>
      <c r="C131" s="4782"/>
      <c r="D131" s="4782"/>
      <c r="E131" s="4782"/>
      <c r="F131" s="4782"/>
      <c r="G131" s="4782"/>
      <c r="H131" s="4782"/>
      <c r="I131" s="4782"/>
      <c r="J131" s="4782"/>
      <c r="K131" s="4782"/>
      <c r="L131" s="4783"/>
      <c r="M131" s="2616" t="s">
        <v>697</v>
      </c>
      <c r="N131" s="2485" t="s">
        <v>79</v>
      </c>
      <c r="O131" s="2615">
        <v>76.25</v>
      </c>
    </row>
    <row r="132" spans="1:17" s="17" customFormat="1" ht="25.5" customHeight="1" thickBot="1" x14ac:dyDescent="0.3">
      <c r="A132" s="2008" t="s">
        <v>39</v>
      </c>
      <c r="B132" s="2418" t="s">
        <v>37</v>
      </c>
      <c r="C132" s="2614" t="s">
        <v>1008</v>
      </c>
      <c r="D132" s="2613"/>
      <c r="E132" s="2613"/>
      <c r="F132" s="2613"/>
      <c r="G132" s="2611"/>
      <c r="H132" s="2612"/>
      <c r="I132" s="2611"/>
      <c r="J132" s="2611"/>
      <c r="K132" s="2611"/>
      <c r="L132" s="2611"/>
      <c r="M132" s="2611"/>
      <c r="N132" s="2611"/>
      <c r="O132" s="2512"/>
    </row>
    <row r="133" spans="1:17" s="17" customFormat="1" ht="27.75" customHeight="1" thickBot="1" x14ac:dyDescent="0.3">
      <c r="A133" s="2100"/>
      <c r="B133" s="2595"/>
      <c r="C133" s="2610"/>
      <c r="D133" s="2608"/>
      <c r="E133" s="2608"/>
      <c r="F133" s="2608"/>
      <c r="G133" s="2608"/>
      <c r="H133" s="2609"/>
      <c r="I133" s="2608"/>
      <c r="J133" s="2608"/>
      <c r="K133" s="2608"/>
      <c r="L133" s="2607"/>
      <c r="M133" s="2606" t="s">
        <v>1007</v>
      </c>
      <c r="N133" s="2605" t="s">
        <v>1006</v>
      </c>
      <c r="O133" s="2604">
        <v>19</v>
      </c>
      <c r="P133" s="2505"/>
      <c r="Q133" s="1985"/>
    </row>
    <row r="134" spans="1:17" s="17" customFormat="1" ht="28.5" customHeight="1" x14ac:dyDescent="0.25">
      <c r="A134" s="4439" t="s">
        <v>39</v>
      </c>
      <c r="B134" s="4474" t="s">
        <v>37</v>
      </c>
      <c r="C134" s="2090" t="s">
        <v>37</v>
      </c>
      <c r="D134" s="3546" t="s">
        <v>1003</v>
      </c>
      <c r="E134" s="3546"/>
      <c r="F134" s="3547"/>
      <c r="G134" s="4465" t="s">
        <v>1005</v>
      </c>
      <c r="H134" s="4498" t="s">
        <v>44</v>
      </c>
      <c r="I134" s="4512" t="s">
        <v>792</v>
      </c>
      <c r="J134" s="2603" t="s">
        <v>202</v>
      </c>
      <c r="K134" s="2533" t="s">
        <v>124</v>
      </c>
      <c r="L134" s="2602">
        <f>L138</f>
        <v>0</v>
      </c>
      <c r="M134" s="2150" t="s">
        <v>1004</v>
      </c>
      <c r="N134" s="2601" t="s">
        <v>50</v>
      </c>
      <c r="O134" s="2600">
        <v>210</v>
      </c>
    </row>
    <row r="135" spans="1:17" s="17" customFormat="1" ht="18" customHeight="1" x14ac:dyDescent="0.25">
      <c r="A135" s="4440"/>
      <c r="B135" s="4475"/>
      <c r="C135" s="2084"/>
      <c r="D135" s="3646"/>
      <c r="E135" s="3646"/>
      <c r="F135" s="3647"/>
      <c r="G135" s="4466"/>
      <c r="H135" s="4499"/>
      <c r="I135" s="4508"/>
      <c r="J135" s="2593"/>
      <c r="K135" s="2525" t="s">
        <v>140</v>
      </c>
      <c r="L135" s="2599"/>
      <c r="M135" s="2195"/>
      <c r="N135" s="2597"/>
      <c r="O135" s="2596"/>
    </row>
    <row r="136" spans="1:17" s="17" customFormat="1" ht="15" customHeight="1" thickBot="1" x14ac:dyDescent="0.3">
      <c r="A136" s="4440"/>
      <c r="B136" s="4475"/>
      <c r="C136" s="2084"/>
      <c r="D136" s="3646"/>
      <c r="E136" s="3646"/>
      <c r="F136" s="3647"/>
      <c r="G136" s="4466"/>
      <c r="H136" s="4499"/>
      <c r="I136" s="4508"/>
      <c r="J136" s="2593"/>
      <c r="K136" s="2559" t="s">
        <v>214</v>
      </c>
      <c r="L136" s="2598"/>
      <c r="M136" s="2195"/>
      <c r="N136" s="2597"/>
      <c r="O136" s="2596"/>
    </row>
    <row r="137" spans="1:17" s="17" customFormat="1" ht="18" customHeight="1" thickBot="1" x14ac:dyDescent="0.3">
      <c r="A137" s="4473"/>
      <c r="B137" s="4476"/>
      <c r="C137" s="2080"/>
      <c r="D137" s="3549"/>
      <c r="E137" s="3549"/>
      <c r="F137" s="3550"/>
      <c r="G137" s="4466"/>
      <c r="H137" s="4499"/>
      <c r="I137" s="4508"/>
      <c r="J137" s="2593"/>
      <c r="K137" s="2167" t="s">
        <v>33</v>
      </c>
      <c r="L137" s="2266">
        <f>SUM(L134:L136)</f>
        <v>0</v>
      </c>
      <c r="M137" s="2108"/>
      <c r="N137" s="2190"/>
      <c r="O137" s="2106"/>
    </row>
    <row r="138" spans="1:17" s="17" customFormat="1" ht="25.5" customHeight="1" thickBot="1" x14ac:dyDescent="0.3">
      <c r="A138" s="2100" t="s">
        <v>39</v>
      </c>
      <c r="B138" s="2595" t="s">
        <v>37</v>
      </c>
      <c r="C138" s="2594" t="s">
        <v>37</v>
      </c>
      <c r="D138" s="2048" t="s">
        <v>37</v>
      </c>
      <c r="E138" s="2335"/>
      <c r="F138" s="3598" t="s">
        <v>1003</v>
      </c>
      <c r="G138" s="4466"/>
      <c r="H138" s="4499"/>
      <c r="I138" s="4508"/>
      <c r="J138" s="2593"/>
      <c r="K138" s="2546" t="s">
        <v>124</v>
      </c>
      <c r="L138" s="2592">
        <v>0</v>
      </c>
      <c r="M138" s="2076"/>
      <c r="N138" s="2210"/>
      <c r="O138" s="2209"/>
    </row>
    <row r="139" spans="1:17" s="17" customFormat="1" ht="19.149999999999999" customHeight="1" thickBot="1" x14ac:dyDescent="0.3">
      <c r="A139" s="2026"/>
      <c r="B139" s="2423"/>
      <c r="C139" s="2591"/>
      <c r="D139" s="2590"/>
      <c r="E139" s="2331"/>
      <c r="F139" s="3599"/>
      <c r="G139" s="4467"/>
      <c r="H139" s="4500"/>
      <c r="I139" s="4513"/>
      <c r="J139" s="2589"/>
      <c r="K139" s="2536" t="s">
        <v>33</v>
      </c>
      <c r="L139" s="2232">
        <f>SUM(L138)</f>
        <v>0</v>
      </c>
      <c r="M139" s="2108"/>
      <c r="N139" s="2190"/>
      <c r="O139" s="2106"/>
    </row>
    <row r="140" spans="1:17" s="17" customFormat="1" ht="13.5" customHeight="1" x14ac:dyDescent="0.25">
      <c r="A140" s="2049" t="s">
        <v>39</v>
      </c>
      <c r="B140" s="2573" t="s">
        <v>37</v>
      </c>
      <c r="C140" s="2547" t="s">
        <v>39</v>
      </c>
      <c r="D140" s="2588"/>
      <c r="E140" s="4644"/>
      <c r="F140" s="3622" t="s">
        <v>1002</v>
      </c>
      <c r="G140" s="4647" t="s">
        <v>1001</v>
      </c>
      <c r="H140" s="4498" t="s">
        <v>44</v>
      </c>
      <c r="I140" s="4512" t="s">
        <v>792</v>
      </c>
      <c r="J140" s="4523" t="s">
        <v>202</v>
      </c>
      <c r="K140" s="2491" t="s">
        <v>141</v>
      </c>
      <c r="L140" s="2587">
        <f>L147</f>
        <v>0</v>
      </c>
      <c r="M140" s="2150"/>
      <c r="N140" s="2530"/>
      <c r="O140" s="2586"/>
    </row>
    <row r="141" spans="1:17" s="17" customFormat="1" ht="18.75" customHeight="1" x14ac:dyDescent="0.25">
      <c r="A141" s="2086"/>
      <c r="B141" s="2566"/>
      <c r="C141" s="2540"/>
      <c r="D141" s="2584"/>
      <c r="E141" s="4645"/>
      <c r="F141" s="3687"/>
      <c r="G141" s="4648"/>
      <c r="H141" s="4499"/>
      <c r="I141" s="4508"/>
      <c r="J141" s="4524"/>
      <c r="K141" s="2585" t="s">
        <v>140</v>
      </c>
      <c r="L141" s="2582">
        <f>L146</f>
        <v>0</v>
      </c>
      <c r="M141" s="2581"/>
      <c r="N141" s="2518"/>
      <c r="O141" s="2580"/>
    </row>
    <row r="142" spans="1:17" s="17" customFormat="1" ht="20.25" customHeight="1" x14ac:dyDescent="0.25">
      <c r="A142" s="2086"/>
      <c r="B142" s="2566"/>
      <c r="C142" s="2540"/>
      <c r="D142" s="2584"/>
      <c r="E142" s="4645"/>
      <c r="F142" s="3687"/>
      <c r="G142" s="4648"/>
      <c r="H142" s="4499"/>
      <c r="I142" s="4508"/>
      <c r="J142" s="2171"/>
      <c r="K142" s="2490" t="s">
        <v>124</v>
      </c>
      <c r="L142" s="2582">
        <f>L145</f>
        <v>0</v>
      </c>
      <c r="M142" s="2581"/>
      <c r="N142" s="2518"/>
      <c r="O142" s="2580"/>
    </row>
    <row r="143" spans="1:17" s="17" customFormat="1" ht="14.25" customHeight="1" x14ac:dyDescent="0.25">
      <c r="A143" s="2086"/>
      <c r="B143" s="2566"/>
      <c r="C143" s="2540"/>
      <c r="D143" s="2584"/>
      <c r="E143" s="4645"/>
      <c r="F143" s="3687"/>
      <c r="G143" s="4648"/>
      <c r="H143" s="4499"/>
      <c r="I143" s="4508"/>
      <c r="J143" s="2171"/>
      <c r="K143" s="2583" t="s">
        <v>214</v>
      </c>
      <c r="L143" s="2582">
        <f>L148</f>
        <v>0</v>
      </c>
      <c r="M143" s="2581"/>
      <c r="N143" s="2518"/>
      <c r="O143" s="2580"/>
    </row>
    <row r="144" spans="1:17" s="17" customFormat="1" ht="16.5" customHeight="1" thickBot="1" x14ac:dyDescent="0.3">
      <c r="A144" s="2086"/>
      <c r="B144" s="2566"/>
      <c r="C144" s="2540"/>
      <c r="D144" s="2579"/>
      <c r="E144" s="4646"/>
      <c r="F144" s="3623"/>
      <c r="G144" s="4649"/>
      <c r="H144" s="4499"/>
      <c r="I144" s="4508"/>
      <c r="J144" s="2410"/>
      <c r="K144" s="2578" t="s">
        <v>33</v>
      </c>
      <c r="L144" s="2577">
        <f>L149</f>
        <v>0</v>
      </c>
      <c r="M144" s="2576"/>
      <c r="N144" s="2575"/>
      <c r="O144" s="2574"/>
    </row>
    <row r="145" spans="1:15" s="17" customFormat="1" ht="19.5" customHeight="1" x14ac:dyDescent="0.25">
      <c r="A145" s="2049" t="s">
        <v>39</v>
      </c>
      <c r="B145" s="2573" t="s">
        <v>37</v>
      </c>
      <c r="C145" s="2547" t="s">
        <v>39</v>
      </c>
      <c r="D145" s="2089" t="s">
        <v>37</v>
      </c>
      <c r="E145" s="4512"/>
      <c r="F145" s="3598" t="s">
        <v>1000</v>
      </c>
      <c r="G145" s="4647" t="s">
        <v>514</v>
      </c>
      <c r="H145" s="4499"/>
      <c r="I145" s="4508"/>
      <c r="J145" s="2565"/>
      <c r="K145" s="2292" t="s">
        <v>124</v>
      </c>
      <c r="L145" s="2291">
        <v>0</v>
      </c>
      <c r="M145" s="4501" t="s">
        <v>999</v>
      </c>
      <c r="N145" s="2572" t="s">
        <v>79</v>
      </c>
      <c r="O145" s="2263">
        <v>30</v>
      </c>
    </row>
    <row r="146" spans="1:15" s="17" customFormat="1" ht="15.75" customHeight="1" x14ac:dyDescent="0.25">
      <c r="A146" s="2086"/>
      <c r="B146" s="2566"/>
      <c r="C146" s="2540"/>
      <c r="D146" s="2083"/>
      <c r="E146" s="4508"/>
      <c r="F146" s="4449"/>
      <c r="G146" s="4648"/>
      <c r="H146" s="4499"/>
      <c r="I146" s="4508"/>
      <c r="J146" s="2565"/>
      <c r="K146" s="2569" t="s">
        <v>140</v>
      </c>
      <c r="L146" s="2543"/>
      <c r="M146" s="4502"/>
      <c r="N146" s="2571"/>
      <c r="O146" s="2570"/>
    </row>
    <row r="147" spans="1:15" s="17" customFormat="1" ht="15.75" customHeight="1" x14ac:dyDescent="0.25">
      <c r="A147" s="2086"/>
      <c r="B147" s="2566"/>
      <c r="C147" s="2540"/>
      <c r="D147" s="2083"/>
      <c r="E147" s="4508"/>
      <c r="F147" s="4449"/>
      <c r="G147" s="4648"/>
      <c r="H147" s="4499"/>
      <c r="I147" s="4508"/>
      <c r="J147" s="2565"/>
      <c r="K147" s="2569" t="s">
        <v>141</v>
      </c>
      <c r="L147" s="2543"/>
      <c r="M147" s="2321"/>
      <c r="N147" s="2568"/>
      <c r="O147" s="2567"/>
    </row>
    <row r="148" spans="1:15" s="17" customFormat="1" ht="15" customHeight="1" thickBot="1" x14ac:dyDescent="0.3">
      <c r="A148" s="2086"/>
      <c r="B148" s="2566"/>
      <c r="C148" s="2540"/>
      <c r="D148" s="2083"/>
      <c r="E148" s="4508"/>
      <c r="F148" s="4449"/>
      <c r="G148" s="4648"/>
      <c r="H148" s="4499"/>
      <c r="I148" s="4508"/>
      <c r="J148" s="2565"/>
      <c r="K148" s="2334" t="s">
        <v>214</v>
      </c>
      <c r="L148" s="2564"/>
      <c r="M148" s="2064"/>
      <c r="N148" s="2192"/>
      <c r="O148" s="2110"/>
    </row>
    <row r="149" spans="1:15" s="17" customFormat="1" ht="15.75" customHeight="1" thickBot="1" x14ac:dyDescent="0.3">
      <c r="A149" s="2082"/>
      <c r="B149" s="2563"/>
      <c r="C149" s="2537"/>
      <c r="D149" s="2079"/>
      <c r="E149" s="4513"/>
      <c r="F149" s="2221"/>
      <c r="G149" s="4649"/>
      <c r="H149" s="4500"/>
      <c r="I149" s="4513"/>
      <c r="J149" s="2562"/>
      <c r="K149" s="2536" t="s">
        <v>33</v>
      </c>
      <c r="L149" s="2561">
        <f>SUM(L145:L148)</f>
        <v>0</v>
      </c>
      <c r="M149" s="2108"/>
      <c r="N149" s="2190"/>
      <c r="O149" s="2106"/>
    </row>
    <row r="150" spans="1:15" s="17" customFormat="1" ht="21" customHeight="1" x14ac:dyDescent="0.25">
      <c r="A150" s="2049" t="s">
        <v>39</v>
      </c>
      <c r="B150" s="2548" t="s">
        <v>37</v>
      </c>
      <c r="C150" s="2547" t="s">
        <v>109</v>
      </c>
      <c r="D150" s="4637" t="s">
        <v>997</v>
      </c>
      <c r="E150" s="4638"/>
      <c r="F150" s="4635"/>
      <c r="G150" s="4503" t="s">
        <v>650</v>
      </c>
      <c r="H150" s="4498" t="s">
        <v>44</v>
      </c>
      <c r="I150" s="4512" t="s">
        <v>792</v>
      </c>
      <c r="J150" s="4509" t="s">
        <v>202</v>
      </c>
      <c r="K150" s="2533" t="s">
        <v>124</v>
      </c>
      <c r="L150" s="2555">
        <f>L154</f>
        <v>0</v>
      </c>
      <c r="M150" s="2560" t="s">
        <v>998</v>
      </c>
      <c r="N150" s="2227" t="s">
        <v>50</v>
      </c>
      <c r="O150" s="2241">
        <v>0</v>
      </c>
    </row>
    <row r="151" spans="1:15" s="17" customFormat="1" ht="18" customHeight="1" thickBot="1" x14ac:dyDescent="0.25">
      <c r="A151" s="2086"/>
      <c r="B151" s="2541"/>
      <c r="C151" s="2540"/>
      <c r="D151" s="4639"/>
      <c r="E151" s="4640"/>
      <c r="F151" s="4636"/>
      <c r="G151" s="4504"/>
      <c r="H151" s="4499"/>
      <c r="I151" s="4508"/>
      <c r="J151" s="4510"/>
      <c r="K151" s="2559" t="s">
        <v>140</v>
      </c>
      <c r="L151" s="2558">
        <f>L155</f>
        <v>0</v>
      </c>
      <c r="M151" s="2557"/>
      <c r="N151" s="2556"/>
      <c r="O151" s="2110"/>
    </row>
    <row r="152" spans="1:15" s="17" customFormat="1" ht="18" customHeight="1" x14ac:dyDescent="0.2">
      <c r="A152" s="2086"/>
      <c r="B152" s="2541"/>
      <c r="C152" s="2540"/>
      <c r="D152" s="4639"/>
      <c r="E152" s="4640"/>
      <c r="F152" s="4636"/>
      <c r="G152" s="4504"/>
      <c r="H152" s="4499"/>
      <c r="I152" s="4508"/>
      <c r="J152" s="4510"/>
      <c r="K152" s="2533" t="s">
        <v>214</v>
      </c>
      <c r="L152" s="2555">
        <f>L156</f>
        <v>0</v>
      </c>
      <c r="M152" s="2554"/>
      <c r="N152" s="2553"/>
      <c r="O152" s="2257"/>
    </row>
    <row r="153" spans="1:15" s="17" customFormat="1" ht="18" customHeight="1" thickBot="1" x14ac:dyDescent="0.25">
      <c r="A153" s="2082"/>
      <c r="B153" s="2538"/>
      <c r="C153" s="2537"/>
      <c r="D153" s="4641"/>
      <c r="E153" s="4642"/>
      <c r="F153" s="4643"/>
      <c r="G153" s="4504"/>
      <c r="H153" s="4499"/>
      <c r="I153" s="4508"/>
      <c r="J153" s="4510"/>
      <c r="K153" s="2552" t="s">
        <v>33</v>
      </c>
      <c r="L153" s="2551">
        <f>SUM(L150:L152)</f>
        <v>0</v>
      </c>
      <c r="M153" s="2550"/>
      <c r="N153" s="2549"/>
      <c r="O153" s="2106"/>
    </row>
    <row r="154" spans="1:15" s="17" customFormat="1" ht="12.75" customHeight="1" x14ac:dyDescent="0.25">
      <c r="A154" s="2049" t="s">
        <v>39</v>
      </c>
      <c r="B154" s="2548" t="s">
        <v>37</v>
      </c>
      <c r="C154" s="2547" t="s">
        <v>109</v>
      </c>
      <c r="D154" s="2089" t="s">
        <v>37</v>
      </c>
      <c r="E154" s="4512"/>
      <c r="F154" s="4517" t="s">
        <v>997</v>
      </c>
      <c r="G154" s="4504"/>
      <c r="H154" s="4499"/>
      <c r="I154" s="4508"/>
      <c r="J154" s="4510"/>
      <c r="K154" s="2546" t="s">
        <v>124</v>
      </c>
      <c r="L154" s="2291">
        <v>0</v>
      </c>
      <c r="M154" s="2545"/>
      <c r="N154" s="2544"/>
      <c r="O154" s="2149"/>
    </row>
    <row r="155" spans="1:15" s="17" customFormat="1" ht="13.5" customHeight="1" x14ac:dyDescent="0.25">
      <c r="A155" s="2086"/>
      <c r="B155" s="2541"/>
      <c r="C155" s="2540"/>
      <c r="D155" s="2083"/>
      <c r="E155" s="4508"/>
      <c r="F155" s="4518"/>
      <c r="G155" s="4504"/>
      <c r="H155" s="4499"/>
      <c r="I155" s="4508"/>
      <c r="J155" s="4510"/>
      <c r="K155" s="2515" t="s">
        <v>140</v>
      </c>
      <c r="L155" s="2543"/>
      <c r="M155" s="2064"/>
      <c r="N155" s="2542"/>
      <c r="O155" s="2464"/>
    </row>
    <row r="156" spans="1:15" s="17" customFormat="1" ht="15.75" customHeight="1" thickBot="1" x14ac:dyDescent="0.3">
      <c r="A156" s="2086"/>
      <c r="B156" s="2541"/>
      <c r="C156" s="2540"/>
      <c r="D156" s="2083"/>
      <c r="E156" s="4508"/>
      <c r="F156" s="4518"/>
      <c r="G156" s="4504"/>
      <c r="H156" s="4499"/>
      <c r="I156" s="4508"/>
      <c r="J156" s="4510"/>
      <c r="K156" s="2290" t="s">
        <v>214</v>
      </c>
      <c r="L156" s="2539"/>
      <c r="M156" s="2064"/>
      <c r="N156" s="2192"/>
      <c r="O156" s="2110"/>
    </row>
    <row r="157" spans="1:15" s="17" customFormat="1" ht="15.75" customHeight="1" thickBot="1" x14ac:dyDescent="0.3">
      <c r="A157" s="2082"/>
      <c r="B157" s="2538"/>
      <c r="C157" s="2537"/>
      <c r="D157" s="2079"/>
      <c r="E157" s="4513"/>
      <c r="F157" s="4519"/>
      <c r="G157" s="4505"/>
      <c r="H157" s="4500"/>
      <c r="I157" s="4513"/>
      <c r="J157" s="4511"/>
      <c r="K157" s="2536" t="s">
        <v>33</v>
      </c>
      <c r="L157" s="2535">
        <f>SUM(L154:L156)</f>
        <v>0</v>
      </c>
      <c r="M157" s="2108"/>
      <c r="N157" s="2190"/>
      <c r="O157" s="2106"/>
    </row>
    <row r="158" spans="1:15" s="17" customFormat="1" ht="15" customHeight="1" x14ac:dyDescent="0.25">
      <c r="A158" s="2049" t="s">
        <v>39</v>
      </c>
      <c r="B158" s="2534" t="s">
        <v>37</v>
      </c>
      <c r="C158" s="2090" t="s">
        <v>107</v>
      </c>
      <c r="D158" s="3683" t="s">
        <v>993</v>
      </c>
      <c r="E158" s="3684"/>
      <c r="F158" s="3622"/>
      <c r="G158" s="4591" t="s">
        <v>630</v>
      </c>
      <c r="H158" s="4498" t="s">
        <v>44</v>
      </c>
      <c r="I158" s="4512" t="s">
        <v>792</v>
      </c>
      <c r="J158" s="4509" t="s">
        <v>202</v>
      </c>
      <c r="K158" s="2533"/>
      <c r="L158" s="2532"/>
      <c r="M158" s="2531"/>
      <c r="N158" s="2530"/>
      <c r="O158" s="2529"/>
    </row>
    <row r="159" spans="1:15" s="17" customFormat="1" ht="25.5" customHeight="1" x14ac:dyDescent="0.2">
      <c r="A159" s="2086"/>
      <c r="B159" s="2521"/>
      <c r="C159" s="2084"/>
      <c r="D159" s="3685"/>
      <c r="E159" s="3686"/>
      <c r="F159" s="3687"/>
      <c r="G159" s="4590"/>
      <c r="H159" s="4499"/>
      <c r="I159" s="4508"/>
      <c r="J159" s="4510"/>
      <c r="K159" s="2525" t="s">
        <v>124</v>
      </c>
      <c r="L159" s="2524">
        <f>L163</f>
        <v>0</v>
      </c>
      <c r="M159" s="2528" t="s">
        <v>996</v>
      </c>
      <c r="N159" s="2527" t="s">
        <v>995</v>
      </c>
      <c r="O159" s="2526">
        <v>0</v>
      </c>
    </row>
    <row r="160" spans="1:15" s="17" customFormat="1" ht="33" customHeight="1" x14ac:dyDescent="0.25">
      <c r="A160" s="2086"/>
      <c r="B160" s="2521"/>
      <c r="C160" s="2084"/>
      <c r="D160" s="3685"/>
      <c r="E160" s="3686"/>
      <c r="F160" s="3687"/>
      <c r="G160" s="4590"/>
      <c r="H160" s="4499"/>
      <c r="I160" s="4508"/>
      <c r="J160" s="4510"/>
      <c r="K160" s="2525" t="s">
        <v>140</v>
      </c>
      <c r="L160" s="2524">
        <f>L164</f>
        <v>0</v>
      </c>
      <c r="M160" s="2523" t="s">
        <v>994</v>
      </c>
      <c r="N160" s="2381" t="s">
        <v>50</v>
      </c>
      <c r="O160" s="2522"/>
    </row>
    <row r="161" spans="1:20" s="17" customFormat="1" ht="17.25" customHeight="1" thickBot="1" x14ac:dyDescent="0.3">
      <c r="A161" s="2086"/>
      <c r="B161" s="2521"/>
      <c r="C161" s="2084"/>
      <c r="D161" s="3685"/>
      <c r="E161" s="3686"/>
      <c r="F161" s="3687"/>
      <c r="G161" s="4590"/>
      <c r="H161" s="4499"/>
      <c r="I161" s="4508"/>
      <c r="J161" s="4510"/>
      <c r="K161" s="2520" t="s">
        <v>214</v>
      </c>
      <c r="L161" s="2519">
        <f>L165</f>
        <v>0</v>
      </c>
      <c r="M161" s="2000"/>
      <c r="N161" s="2518"/>
      <c r="O161" s="2517"/>
    </row>
    <row r="162" spans="1:20" s="17" customFormat="1" ht="15" customHeight="1" thickBot="1" x14ac:dyDescent="0.25">
      <c r="A162" s="2082"/>
      <c r="B162" s="2516"/>
      <c r="C162" s="2080"/>
      <c r="D162" s="4593"/>
      <c r="E162" s="4577"/>
      <c r="F162" s="3623"/>
      <c r="G162" s="4590"/>
      <c r="H162" s="4499"/>
      <c r="I162" s="4508"/>
      <c r="J162" s="4510"/>
      <c r="K162" s="2182" t="s">
        <v>33</v>
      </c>
      <c r="L162" s="2243">
        <f>SUM(L159:L161)</f>
        <v>0</v>
      </c>
      <c r="M162" s="2487"/>
      <c r="N162" s="2258"/>
      <c r="O162" s="2093"/>
    </row>
    <row r="163" spans="1:20" s="17" customFormat="1" ht="15" customHeight="1" x14ac:dyDescent="0.25">
      <c r="A163" s="4439" t="s">
        <v>39</v>
      </c>
      <c r="B163" s="4520" t="s">
        <v>37</v>
      </c>
      <c r="C163" s="4493" t="s">
        <v>107</v>
      </c>
      <c r="D163" s="4652" t="s">
        <v>37</v>
      </c>
      <c r="E163" s="2077"/>
      <c r="F163" s="4627" t="s">
        <v>993</v>
      </c>
      <c r="G163" s="4590"/>
      <c r="H163" s="4499"/>
      <c r="I163" s="4508"/>
      <c r="J163" s="4510"/>
      <c r="K163" s="2515" t="s">
        <v>124</v>
      </c>
      <c r="L163" s="2229"/>
      <c r="M163" s="2319"/>
      <c r="N163" s="2192"/>
      <c r="O163" s="2066"/>
      <c r="R163" s="1985"/>
      <c r="T163" s="1985"/>
    </row>
    <row r="164" spans="1:20" s="17" customFormat="1" ht="15" customHeight="1" x14ac:dyDescent="0.25">
      <c r="A164" s="4440"/>
      <c r="B164" s="4521"/>
      <c r="C164" s="4494"/>
      <c r="D164" s="4630"/>
      <c r="E164" s="2071"/>
      <c r="F164" s="4628"/>
      <c r="G164" s="4590"/>
      <c r="H164" s="4499"/>
      <c r="I164" s="4508"/>
      <c r="J164" s="4510"/>
      <c r="K164" s="2515" t="s">
        <v>140</v>
      </c>
      <c r="L164" s="2225"/>
      <c r="M164" s="2319"/>
      <c r="N164" s="2192"/>
      <c r="O164" s="2066"/>
    </row>
    <row r="165" spans="1:20" s="17" customFormat="1" ht="15" customHeight="1" thickBot="1" x14ac:dyDescent="0.3">
      <c r="A165" s="4440"/>
      <c r="B165" s="4521"/>
      <c r="C165" s="4494"/>
      <c r="D165" s="4630"/>
      <c r="E165" s="2071"/>
      <c r="F165" s="4628"/>
      <c r="G165" s="4590"/>
      <c r="H165" s="4499"/>
      <c r="I165" s="4508"/>
      <c r="J165" s="4510"/>
      <c r="K165" s="2290" t="s">
        <v>214</v>
      </c>
      <c r="L165" s="2114"/>
      <c r="M165" s="2319"/>
      <c r="N165" s="2192"/>
      <c r="O165" s="2066"/>
    </row>
    <row r="166" spans="1:20" s="17" customFormat="1" ht="15" customHeight="1" thickBot="1" x14ac:dyDescent="0.25">
      <c r="A166" s="4473"/>
      <c r="B166" s="4522"/>
      <c r="C166" s="4495"/>
      <c r="D166" s="4631"/>
      <c r="E166" s="2069"/>
      <c r="F166" s="4629"/>
      <c r="G166" s="4592"/>
      <c r="H166" s="4500"/>
      <c r="I166" s="4513"/>
      <c r="J166" s="4511"/>
      <c r="K166" s="2492" t="s">
        <v>33</v>
      </c>
      <c r="L166" s="2220">
        <f>SUM(L163:L165)</f>
        <v>0</v>
      </c>
      <c r="M166" s="2014"/>
      <c r="N166" s="2178"/>
      <c r="O166" s="2078"/>
    </row>
    <row r="167" spans="1:20" s="17" customFormat="1" ht="15" customHeight="1" thickBot="1" x14ac:dyDescent="0.3">
      <c r="A167" s="2008" t="s">
        <v>39</v>
      </c>
      <c r="B167" s="2011" t="s">
        <v>37</v>
      </c>
      <c r="C167" s="4588" t="s">
        <v>759</v>
      </c>
      <c r="D167" s="4588"/>
      <c r="E167" s="4588"/>
      <c r="F167" s="4588"/>
      <c r="G167" s="4588"/>
      <c r="H167" s="4588"/>
      <c r="I167" s="4588"/>
      <c r="J167" s="4588"/>
      <c r="K167" s="4589"/>
      <c r="L167" s="2514">
        <f>L137+L144+L153+L162</f>
        <v>0</v>
      </c>
      <c r="M167" s="4583"/>
      <c r="N167" s="4584"/>
      <c r="O167" s="4585"/>
    </row>
    <row r="168" spans="1:20" s="17" customFormat="1" ht="22.5" customHeight="1" thickBot="1" x14ac:dyDescent="0.3">
      <c r="A168" s="2513" t="s">
        <v>39</v>
      </c>
      <c r="B168" s="2512" t="s">
        <v>39</v>
      </c>
      <c r="C168" s="172" t="s">
        <v>992</v>
      </c>
      <c r="D168" s="2510"/>
      <c r="E168" s="2510"/>
      <c r="F168" s="2510"/>
      <c r="G168" s="2510"/>
      <c r="H168" s="2511"/>
      <c r="I168" s="2510"/>
      <c r="J168" s="2510"/>
      <c r="K168" s="2509"/>
      <c r="L168" s="2509"/>
      <c r="M168" s="2509"/>
      <c r="N168" s="2509"/>
      <c r="O168" s="2508"/>
    </row>
    <row r="169" spans="1:20" s="17" customFormat="1" ht="14.25" customHeight="1" x14ac:dyDescent="0.25">
      <c r="A169" s="2086"/>
      <c r="B169" s="2174"/>
      <c r="C169" s="4621"/>
      <c r="D169" s="4622"/>
      <c r="E169" s="4622"/>
      <c r="F169" s="4622"/>
      <c r="G169" s="4622"/>
      <c r="H169" s="4622"/>
      <c r="I169" s="4622"/>
      <c r="J169" s="4622"/>
      <c r="K169" s="4622"/>
      <c r="L169" s="4622"/>
      <c r="M169" s="2507" t="s">
        <v>991</v>
      </c>
      <c r="N169" s="2506" t="s">
        <v>50</v>
      </c>
      <c r="O169" s="2313">
        <v>1</v>
      </c>
      <c r="P169" s="2505"/>
    </row>
    <row r="170" spans="1:20" s="17" customFormat="1" ht="24.75" customHeight="1" thickBot="1" x14ac:dyDescent="0.3">
      <c r="A170" s="2082"/>
      <c r="B170" s="2277"/>
      <c r="C170" s="4623"/>
      <c r="D170" s="4611"/>
      <c r="E170" s="4611"/>
      <c r="F170" s="4611"/>
      <c r="G170" s="4611"/>
      <c r="H170" s="4611"/>
      <c r="I170" s="4611"/>
      <c r="J170" s="4611"/>
      <c r="K170" s="4611"/>
      <c r="L170" s="4611"/>
      <c r="M170" s="2504" t="s">
        <v>694</v>
      </c>
      <c r="N170" s="2503" t="s">
        <v>50</v>
      </c>
      <c r="O170" s="2502">
        <v>1</v>
      </c>
    </row>
    <row r="171" spans="1:20" s="17" customFormat="1" ht="27.75" customHeight="1" x14ac:dyDescent="0.25">
      <c r="A171" s="4439" t="s">
        <v>39</v>
      </c>
      <c r="B171" s="4459" t="s">
        <v>39</v>
      </c>
      <c r="C171" s="4493" t="s">
        <v>37</v>
      </c>
      <c r="D171" s="3545" t="s">
        <v>988</v>
      </c>
      <c r="E171" s="3546"/>
      <c r="F171" s="3547"/>
      <c r="G171" s="4591" t="s">
        <v>990</v>
      </c>
      <c r="H171" s="4498" t="s">
        <v>44</v>
      </c>
      <c r="I171" s="4512" t="s">
        <v>792</v>
      </c>
      <c r="J171" s="4509" t="s">
        <v>202</v>
      </c>
      <c r="K171" s="2491" t="s">
        <v>124</v>
      </c>
      <c r="L171" s="2501">
        <f>L175</f>
        <v>100</v>
      </c>
      <c r="M171" s="2500" t="s">
        <v>989</v>
      </c>
      <c r="N171" s="2499" t="s">
        <v>119</v>
      </c>
      <c r="O171" s="2263">
        <v>2</v>
      </c>
    </row>
    <row r="172" spans="1:20" s="17" customFormat="1" ht="17.25" customHeight="1" x14ac:dyDescent="0.25">
      <c r="A172" s="4440"/>
      <c r="B172" s="4460"/>
      <c r="C172" s="4494"/>
      <c r="D172" s="3645"/>
      <c r="E172" s="3646"/>
      <c r="F172" s="3647"/>
      <c r="G172" s="4590"/>
      <c r="H172" s="4499"/>
      <c r="I172" s="4508"/>
      <c r="J172" s="4510"/>
      <c r="K172" s="2490" t="s">
        <v>140</v>
      </c>
      <c r="L172" s="2247">
        <f>L176</f>
        <v>0</v>
      </c>
      <c r="M172" s="2061"/>
      <c r="N172" s="2258"/>
      <c r="O172" s="2257"/>
    </row>
    <row r="173" spans="1:20" s="17" customFormat="1" ht="15" customHeight="1" thickBot="1" x14ac:dyDescent="0.3">
      <c r="A173" s="4440"/>
      <c r="B173" s="4460"/>
      <c r="C173" s="4494"/>
      <c r="D173" s="3645"/>
      <c r="E173" s="3646"/>
      <c r="F173" s="3647"/>
      <c r="G173" s="4590"/>
      <c r="H173" s="4499"/>
      <c r="I173" s="4508"/>
      <c r="J173" s="4510"/>
      <c r="K173" s="2488" t="s">
        <v>214</v>
      </c>
      <c r="L173" s="2498"/>
      <c r="M173" s="2064"/>
      <c r="N173" s="2192"/>
      <c r="O173" s="2110"/>
    </row>
    <row r="174" spans="1:20" s="17" customFormat="1" ht="13.5" customHeight="1" thickBot="1" x14ac:dyDescent="0.3">
      <c r="A174" s="4440"/>
      <c r="B174" s="4460"/>
      <c r="C174" s="4494"/>
      <c r="D174" s="3548"/>
      <c r="E174" s="3549"/>
      <c r="F174" s="3550"/>
      <c r="G174" s="4590"/>
      <c r="H174" s="4499"/>
      <c r="I174" s="4508"/>
      <c r="J174" s="4510"/>
      <c r="K174" s="2244" t="s">
        <v>33</v>
      </c>
      <c r="L174" s="2266">
        <f>SUM(L171:L173)</f>
        <v>100</v>
      </c>
      <c r="M174" s="2307"/>
      <c r="N174" s="2306"/>
      <c r="O174" s="2305"/>
    </row>
    <row r="175" spans="1:20" s="17" customFormat="1" ht="19.5" customHeight="1" x14ac:dyDescent="0.25">
      <c r="A175" s="2100" t="s">
        <v>39</v>
      </c>
      <c r="B175" s="2199" t="s">
        <v>39</v>
      </c>
      <c r="C175" s="2099" t="s">
        <v>37</v>
      </c>
      <c r="D175" s="4462" t="s">
        <v>37</v>
      </c>
      <c r="E175" s="2047"/>
      <c r="F175" s="3598" t="s">
        <v>988</v>
      </c>
      <c r="G175" s="4590"/>
      <c r="H175" s="4499"/>
      <c r="I175" s="4508"/>
      <c r="J175" s="4510"/>
      <c r="K175" s="2230" t="s">
        <v>124</v>
      </c>
      <c r="L175" s="2291">
        <v>100</v>
      </c>
      <c r="M175" s="2497"/>
      <c r="N175" s="2496"/>
      <c r="O175" s="2495"/>
      <c r="P175" s="1985"/>
    </row>
    <row r="176" spans="1:20" s="17" customFormat="1" ht="15.75" customHeight="1" thickBot="1" x14ac:dyDescent="0.3">
      <c r="A176" s="2042"/>
      <c r="B176" s="2189"/>
      <c r="C176" s="2098"/>
      <c r="D176" s="4463"/>
      <c r="E176" s="2040"/>
      <c r="F176" s="4449"/>
      <c r="G176" s="4590"/>
      <c r="H176" s="4499"/>
      <c r="I176" s="4508"/>
      <c r="J176" s="4510"/>
      <c r="K176" s="2494" t="s">
        <v>140</v>
      </c>
      <c r="L176" s="2493"/>
      <c r="M176" s="2057"/>
      <c r="N176" s="2056"/>
      <c r="O176" s="2323"/>
    </row>
    <row r="177" spans="1:18" s="17" customFormat="1" ht="15" customHeight="1" thickBot="1" x14ac:dyDescent="0.25">
      <c r="A177" s="2026"/>
      <c r="B177" s="2185"/>
      <c r="C177" s="2097"/>
      <c r="D177" s="4464"/>
      <c r="E177" s="2033"/>
      <c r="F177" s="3599"/>
      <c r="G177" s="4592"/>
      <c r="H177" s="4500"/>
      <c r="I177" s="4513"/>
      <c r="J177" s="4511"/>
      <c r="K177" s="2492" t="s">
        <v>33</v>
      </c>
      <c r="L177" s="2232">
        <f>SUM(L175:L176)</f>
        <v>100</v>
      </c>
      <c r="M177" s="2055"/>
      <c r="N177" s="2054"/>
      <c r="O177" s="2461"/>
    </row>
    <row r="178" spans="1:18" s="17" customFormat="1" ht="15" customHeight="1" x14ac:dyDescent="0.25">
      <c r="A178" s="2049" t="s">
        <v>39</v>
      </c>
      <c r="B178" s="2177" t="s">
        <v>39</v>
      </c>
      <c r="C178" s="2090" t="s">
        <v>39</v>
      </c>
      <c r="D178" s="4477"/>
      <c r="E178" s="4477"/>
      <c r="F178" s="4635" t="s">
        <v>987</v>
      </c>
      <c r="G178" s="4503" t="s">
        <v>956</v>
      </c>
      <c r="H178" s="4498" t="s">
        <v>44</v>
      </c>
      <c r="I178" s="2077" t="s">
        <v>792</v>
      </c>
      <c r="J178" s="4785" t="s">
        <v>202</v>
      </c>
      <c r="K178" s="2491" t="s">
        <v>124</v>
      </c>
      <c r="L178" s="2249">
        <f>L183+L187+L191+L195+L201+L205+L209+L213+L217+L221+L225+L229+L233</f>
        <v>4357</v>
      </c>
      <c r="M178" s="2076"/>
      <c r="N178" s="2113"/>
      <c r="O178" s="2209"/>
      <c r="R178" s="1985"/>
    </row>
    <row r="179" spans="1:18" s="17" customFormat="1" ht="18" customHeight="1" x14ac:dyDescent="0.25">
      <c r="A179" s="2086"/>
      <c r="B179" s="2174"/>
      <c r="C179" s="2084"/>
      <c r="D179" s="4480"/>
      <c r="E179" s="4480"/>
      <c r="F179" s="4636"/>
      <c r="G179" s="4504"/>
      <c r="H179" s="4499"/>
      <c r="I179" s="2040"/>
      <c r="J179" s="4786"/>
      <c r="K179" s="2490" t="s">
        <v>140</v>
      </c>
      <c r="L179" s="2247">
        <f>L184+L188+L192+L196+L202+L206+L210+L218+L222+L226</f>
        <v>0</v>
      </c>
      <c r="M179" s="2319"/>
      <c r="N179" s="2192"/>
      <c r="O179" s="2066"/>
    </row>
    <row r="180" spans="1:18" s="17" customFormat="1" ht="15" customHeight="1" x14ac:dyDescent="0.25">
      <c r="A180" s="2086"/>
      <c r="B180" s="2174"/>
      <c r="C180" s="2084"/>
      <c r="D180" s="4480"/>
      <c r="E180" s="4480"/>
      <c r="F180" s="4636"/>
      <c r="G180" s="4504"/>
      <c r="H180" s="4499"/>
      <c r="I180" s="2040"/>
      <c r="J180" s="4786"/>
      <c r="K180" s="2490" t="s">
        <v>141</v>
      </c>
      <c r="L180" s="2489">
        <f>L185+L189+L193+L197+L203+L207+L211+L215+L223+L227+L231+L235</f>
        <v>113.9</v>
      </c>
      <c r="M180" s="2319"/>
      <c r="N180" s="2192"/>
      <c r="O180" s="2066"/>
    </row>
    <row r="181" spans="1:18" s="17" customFormat="1" ht="16.5" customHeight="1" thickBot="1" x14ac:dyDescent="0.3">
      <c r="A181" s="2086"/>
      <c r="B181" s="2174"/>
      <c r="C181" s="2084"/>
      <c r="D181" s="4480"/>
      <c r="E181" s="4480"/>
      <c r="F181" s="4636"/>
      <c r="G181" s="4504"/>
      <c r="H181" s="4499"/>
      <c r="I181" s="2040"/>
      <c r="J181" s="4786"/>
      <c r="K181" s="2488" t="s">
        <v>214</v>
      </c>
      <c r="L181" s="2243"/>
      <c r="M181" s="2319"/>
      <c r="N181" s="2192"/>
      <c r="O181" s="2066"/>
    </row>
    <row r="182" spans="1:18" s="17" customFormat="1" ht="15" customHeight="1" thickBot="1" x14ac:dyDescent="0.3">
      <c r="A182" s="2082"/>
      <c r="B182" s="2277"/>
      <c r="C182" s="2080"/>
      <c r="D182" s="4483"/>
      <c r="E182" s="4483"/>
      <c r="F182" s="2222"/>
      <c r="G182" s="4505"/>
      <c r="H182" s="4500"/>
      <c r="I182" s="2033"/>
      <c r="J182" s="4787"/>
      <c r="K182" s="2244" t="s">
        <v>33</v>
      </c>
      <c r="L182" s="2243">
        <f>SUM(L178:L181)</f>
        <v>4470.8999999999996</v>
      </c>
      <c r="M182" s="2318"/>
      <c r="N182" s="2190"/>
      <c r="O182" s="2317"/>
    </row>
    <row r="183" spans="1:18" s="17" customFormat="1" ht="13.5" customHeight="1" x14ac:dyDescent="0.25">
      <c r="A183" s="4439" t="s">
        <v>39</v>
      </c>
      <c r="B183" s="4474" t="s">
        <v>39</v>
      </c>
      <c r="C183" s="4493" t="s">
        <v>39</v>
      </c>
      <c r="D183" s="4462" t="s">
        <v>37</v>
      </c>
      <c r="E183" s="2047"/>
      <c r="F183" s="3598" t="s">
        <v>986</v>
      </c>
      <c r="G183" s="4591" t="s">
        <v>956</v>
      </c>
      <c r="H183" s="4498" t="s">
        <v>44</v>
      </c>
      <c r="I183" s="2077" t="s">
        <v>792</v>
      </c>
      <c r="J183" s="4586" t="s">
        <v>202</v>
      </c>
      <c r="K183" s="2230" t="s">
        <v>124</v>
      </c>
      <c r="L183" s="2229">
        <v>350</v>
      </c>
      <c r="M183" s="4777" t="s">
        <v>985</v>
      </c>
      <c r="N183" s="4613" t="s">
        <v>933</v>
      </c>
      <c r="O183" s="4619">
        <v>700</v>
      </c>
      <c r="R183" s="1985"/>
    </row>
    <row r="184" spans="1:18" s="17" customFormat="1" ht="15" customHeight="1" x14ac:dyDescent="0.25">
      <c r="A184" s="4440"/>
      <c r="B184" s="4475"/>
      <c r="C184" s="4494"/>
      <c r="D184" s="4463"/>
      <c r="E184" s="2040"/>
      <c r="F184" s="4449"/>
      <c r="G184" s="4590"/>
      <c r="H184" s="4499"/>
      <c r="I184" s="2040"/>
      <c r="J184" s="4587"/>
      <c r="K184" s="2226" t="s">
        <v>140</v>
      </c>
      <c r="L184" s="2225"/>
      <c r="M184" s="4778"/>
      <c r="N184" s="4614"/>
      <c r="O184" s="4620"/>
      <c r="R184" s="1985"/>
    </row>
    <row r="185" spans="1:18" s="17" customFormat="1" ht="15" customHeight="1" thickBot="1" x14ac:dyDescent="0.3">
      <c r="A185" s="4440"/>
      <c r="B185" s="4475"/>
      <c r="C185" s="4494"/>
      <c r="D185" s="4463"/>
      <c r="E185" s="2040"/>
      <c r="F185" s="4449"/>
      <c r="G185" s="4590"/>
      <c r="H185" s="4499"/>
      <c r="I185" s="2040"/>
      <c r="J185" s="4605"/>
      <c r="K185" s="2223" t="s">
        <v>141</v>
      </c>
      <c r="L185" s="2236"/>
      <c r="M185" s="2487"/>
      <c r="N185" s="2258"/>
      <c r="O185" s="2093"/>
      <c r="R185" s="1985"/>
    </row>
    <row r="186" spans="1:18" s="17" customFormat="1" ht="15" customHeight="1" thickBot="1" x14ac:dyDescent="0.3">
      <c r="A186" s="4473"/>
      <c r="B186" s="4476"/>
      <c r="C186" s="4495"/>
      <c r="D186" s="4464"/>
      <c r="E186" s="2033"/>
      <c r="F186" s="2221"/>
      <c r="G186" s="4592"/>
      <c r="H186" s="4500"/>
      <c r="I186" s="2033"/>
      <c r="J186" s="4606"/>
      <c r="K186" s="2016" t="s">
        <v>33</v>
      </c>
      <c r="L186" s="2220">
        <f>SUM(L183:L185)</f>
        <v>350</v>
      </c>
      <c r="M186" s="2318"/>
      <c r="N186" s="2190"/>
      <c r="O186" s="2317"/>
      <c r="R186" s="1985"/>
    </row>
    <row r="187" spans="1:18" s="17" customFormat="1" ht="16.5" customHeight="1" thickBot="1" x14ac:dyDescent="0.3">
      <c r="A187" s="4439" t="s">
        <v>39</v>
      </c>
      <c r="B187" s="4474" t="s">
        <v>39</v>
      </c>
      <c r="C187" s="4493" t="s">
        <v>39</v>
      </c>
      <c r="D187" s="4652" t="s">
        <v>39</v>
      </c>
      <c r="E187" s="2053"/>
      <c r="F187" s="3598" t="s">
        <v>984</v>
      </c>
      <c r="G187" s="4591" t="s">
        <v>956</v>
      </c>
      <c r="H187" s="4498" t="s">
        <v>44</v>
      </c>
      <c r="I187" s="2077" t="s">
        <v>792</v>
      </c>
      <c r="J187" s="4586" t="s">
        <v>202</v>
      </c>
      <c r="K187" s="305" t="s">
        <v>124</v>
      </c>
      <c r="L187" s="2469">
        <v>180</v>
      </c>
      <c r="M187" s="2486" t="s">
        <v>983</v>
      </c>
      <c r="N187" s="2485" t="s">
        <v>981</v>
      </c>
      <c r="O187" s="2484">
        <v>14200</v>
      </c>
      <c r="R187" s="1985"/>
    </row>
    <row r="188" spans="1:18" s="17" customFormat="1" ht="18" customHeight="1" x14ac:dyDescent="0.25">
      <c r="A188" s="4440"/>
      <c r="B188" s="4475"/>
      <c r="C188" s="4494"/>
      <c r="D188" s="4630"/>
      <c r="E188" s="2052"/>
      <c r="F188" s="4449"/>
      <c r="G188" s="4590"/>
      <c r="H188" s="4499"/>
      <c r="I188" s="2040"/>
      <c r="J188" s="4587"/>
      <c r="K188" s="2230" t="s">
        <v>140</v>
      </c>
      <c r="L188" s="2229"/>
      <c r="M188" s="2483" t="s">
        <v>982</v>
      </c>
      <c r="N188" s="2242" t="s">
        <v>981</v>
      </c>
      <c r="O188" s="2263">
        <v>3500</v>
      </c>
      <c r="R188" s="1985"/>
    </row>
    <row r="189" spans="1:18" s="17" customFormat="1" ht="15" customHeight="1" thickBot="1" x14ac:dyDescent="0.3">
      <c r="A189" s="4440"/>
      <c r="B189" s="4475"/>
      <c r="C189" s="4494"/>
      <c r="D189" s="4630"/>
      <c r="E189" s="2052"/>
      <c r="F189" s="4449"/>
      <c r="G189" s="4590"/>
      <c r="H189" s="4499"/>
      <c r="I189" s="2040"/>
      <c r="J189" s="4605"/>
      <c r="K189" s="2223" t="s">
        <v>141</v>
      </c>
      <c r="L189" s="2114"/>
      <c r="M189" s="2319"/>
      <c r="N189" s="2192"/>
      <c r="O189" s="2012"/>
      <c r="R189" s="1985"/>
    </row>
    <row r="190" spans="1:18" s="17" customFormat="1" ht="18" customHeight="1" thickBot="1" x14ac:dyDescent="0.3">
      <c r="A190" s="4473"/>
      <c r="B190" s="4476"/>
      <c r="C190" s="4495"/>
      <c r="D190" s="4631"/>
      <c r="E190" s="2051"/>
      <c r="F190" s="2221"/>
      <c r="G190" s="4592"/>
      <c r="H190" s="4500"/>
      <c r="I190" s="2033"/>
      <c r="J190" s="4606"/>
      <c r="K190" s="2016" t="s">
        <v>33</v>
      </c>
      <c r="L190" s="2220">
        <f>SUM(L187:L189)</f>
        <v>180</v>
      </c>
      <c r="M190" s="2318"/>
      <c r="N190" s="2190"/>
      <c r="O190" s="2317"/>
      <c r="R190" s="1985"/>
    </row>
    <row r="191" spans="1:18" s="17" customFormat="1" ht="10.5" customHeight="1" x14ac:dyDescent="0.25">
      <c r="A191" s="4439" t="s">
        <v>39</v>
      </c>
      <c r="B191" s="4474" t="s">
        <v>39</v>
      </c>
      <c r="C191" s="4493" t="s">
        <v>39</v>
      </c>
      <c r="D191" s="4630" t="s">
        <v>109</v>
      </c>
      <c r="E191" s="2052"/>
      <c r="F191" s="4449" t="s">
        <v>980</v>
      </c>
      <c r="G191" s="4590" t="s">
        <v>956</v>
      </c>
      <c r="H191" s="4499" t="s">
        <v>44</v>
      </c>
      <c r="I191" s="2071" t="s">
        <v>792</v>
      </c>
      <c r="J191" s="4586" t="s">
        <v>202</v>
      </c>
      <c r="K191" s="2261" t="s">
        <v>124</v>
      </c>
      <c r="L191" s="2229">
        <v>400</v>
      </c>
      <c r="M191" s="2481"/>
      <c r="N191" s="2258"/>
      <c r="O191" s="2012"/>
      <c r="R191" s="1985"/>
    </row>
    <row r="192" spans="1:18" s="17" customFormat="1" ht="15" customHeight="1" x14ac:dyDescent="0.25">
      <c r="A192" s="4440"/>
      <c r="B192" s="4475"/>
      <c r="C192" s="4494"/>
      <c r="D192" s="4630"/>
      <c r="E192" s="2052"/>
      <c r="F192" s="4449"/>
      <c r="G192" s="4590"/>
      <c r="H192" s="4499"/>
      <c r="I192" s="2040"/>
      <c r="J192" s="4587"/>
      <c r="K192" s="2226" t="s">
        <v>140</v>
      </c>
      <c r="L192" s="2225"/>
      <c r="M192" s="2482" t="s">
        <v>979</v>
      </c>
      <c r="N192" s="2463" t="s">
        <v>50</v>
      </c>
      <c r="O192" s="2391">
        <v>2900</v>
      </c>
    </row>
    <row r="193" spans="1:19" s="17" customFormat="1" ht="15" customHeight="1" thickBot="1" x14ac:dyDescent="0.3">
      <c r="A193" s="4440"/>
      <c r="B193" s="4475"/>
      <c r="C193" s="4494"/>
      <c r="D193" s="4630"/>
      <c r="E193" s="2052"/>
      <c r="F193" s="4449"/>
      <c r="G193" s="4590"/>
      <c r="H193" s="4499"/>
      <c r="I193" s="2040"/>
      <c r="J193" s="4605"/>
      <c r="K193" s="2223" t="s">
        <v>141</v>
      </c>
      <c r="L193" s="2114">
        <v>113.9</v>
      </c>
      <c r="M193" s="2481"/>
      <c r="N193" s="2192"/>
      <c r="O193" s="2012"/>
    </row>
    <row r="194" spans="1:19" s="17" customFormat="1" ht="24" customHeight="1" thickBot="1" x14ac:dyDescent="0.3">
      <c r="A194" s="4473"/>
      <c r="B194" s="4476"/>
      <c r="C194" s="4495"/>
      <c r="D194" s="4630"/>
      <c r="E194" s="2052"/>
      <c r="F194" s="2224"/>
      <c r="G194" s="4590"/>
      <c r="H194" s="4499"/>
      <c r="I194" s="2040"/>
      <c r="J194" s="4606"/>
      <c r="K194" s="2123" t="s">
        <v>33</v>
      </c>
      <c r="L194" s="2397">
        <f>SUM(L191:L193)</f>
        <v>513.9</v>
      </c>
      <c r="M194" s="2480"/>
      <c r="N194" s="2306"/>
      <c r="O194" s="2479"/>
    </row>
    <row r="195" spans="1:19" s="17" customFormat="1" ht="15" customHeight="1" x14ac:dyDescent="0.25">
      <c r="A195" s="4439" t="s">
        <v>39</v>
      </c>
      <c r="B195" s="4474" t="s">
        <v>39</v>
      </c>
      <c r="C195" s="4493" t="s">
        <v>39</v>
      </c>
      <c r="D195" s="4652" t="s">
        <v>107</v>
      </c>
      <c r="E195" s="2053"/>
      <c r="F195" s="3598" t="s">
        <v>978</v>
      </c>
      <c r="G195" s="4591" t="s">
        <v>956</v>
      </c>
      <c r="H195" s="4498" t="s">
        <v>44</v>
      </c>
      <c r="I195" s="2077" t="s">
        <v>792</v>
      </c>
      <c r="J195" s="4586" t="s">
        <v>202</v>
      </c>
      <c r="K195" s="2230" t="s">
        <v>124</v>
      </c>
      <c r="L195" s="2229">
        <v>3000</v>
      </c>
      <c r="M195" s="2452" t="s">
        <v>977</v>
      </c>
      <c r="N195" s="2227" t="s">
        <v>50</v>
      </c>
      <c r="O195" s="2263">
        <v>21</v>
      </c>
      <c r="R195" s="1985"/>
      <c r="S195" s="1985"/>
    </row>
    <row r="196" spans="1:19" s="17" customFormat="1" ht="15" customHeight="1" x14ac:dyDescent="0.25">
      <c r="A196" s="4440"/>
      <c r="B196" s="4475"/>
      <c r="C196" s="4494"/>
      <c r="D196" s="4630"/>
      <c r="E196" s="2052"/>
      <c r="F196" s="4449"/>
      <c r="G196" s="4590"/>
      <c r="H196" s="4499"/>
      <c r="I196" s="2040"/>
      <c r="J196" s="4587"/>
      <c r="K196" s="2226" t="s">
        <v>140</v>
      </c>
      <c r="L196" s="2225"/>
      <c r="M196" s="2451" t="s">
        <v>976</v>
      </c>
      <c r="N196" s="2477" t="s">
        <v>50</v>
      </c>
      <c r="O196" s="2478">
        <v>690</v>
      </c>
    </row>
    <row r="197" spans="1:19" s="17" customFormat="1" ht="15" customHeight="1" x14ac:dyDescent="0.25">
      <c r="A197" s="4440"/>
      <c r="B197" s="4475"/>
      <c r="C197" s="4494"/>
      <c r="D197" s="4630"/>
      <c r="E197" s="2052"/>
      <c r="F197" s="4449"/>
      <c r="G197" s="4590"/>
      <c r="H197" s="4499"/>
      <c r="I197" s="2040"/>
      <c r="J197" s="4605"/>
      <c r="K197" s="2226" t="s">
        <v>141</v>
      </c>
      <c r="L197" s="2225">
        <v>0</v>
      </c>
      <c r="M197" s="2451" t="s">
        <v>975</v>
      </c>
      <c r="N197" s="2477" t="s">
        <v>316</v>
      </c>
      <c r="O197" s="2478">
        <v>142</v>
      </c>
    </row>
    <row r="198" spans="1:19" s="17" customFormat="1" ht="15" customHeight="1" x14ac:dyDescent="0.25">
      <c r="A198" s="4440"/>
      <c r="B198" s="4475"/>
      <c r="C198" s="4494"/>
      <c r="D198" s="4630"/>
      <c r="E198" s="2052"/>
      <c r="F198" s="4449"/>
      <c r="G198" s="4590"/>
      <c r="H198" s="4499"/>
      <c r="I198" s="2040"/>
      <c r="J198" s="4605"/>
      <c r="K198" s="2226"/>
      <c r="L198" s="2225"/>
      <c r="M198" s="2451" t="s">
        <v>974</v>
      </c>
      <c r="N198" s="2477" t="s">
        <v>973</v>
      </c>
      <c r="O198" s="2391">
        <v>352</v>
      </c>
    </row>
    <row r="199" spans="1:19" s="17" customFormat="1" ht="12.75" customHeight="1" thickBot="1" x14ac:dyDescent="0.3">
      <c r="A199" s="4440"/>
      <c r="B199" s="4475"/>
      <c r="C199" s="4494"/>
      <c r="D199" s="4630"/>
      <c r="E199" s="2052"/>
      <c r="F199" s="4449"/>
      <c r="G199" s="4590"/>
      <c r="H199" s="4499"/>
      <c r="I199" s="2040"/>
      <c r="J199" s="4605"/>
      <c r="K199" s="2223"/>
      <c r="L199" s="2114"/>
      <c r="M199" s="2057"/>
      <c r="N199" s="2162"/>
      <c r="O199" s="2012"/>
    </row>
    <row r="200" spans="1:19" s="17" customFormat="1" ht="15" customHeight="1" thickBot="1" x14ac:dyDescent="0.3">
      <c r="A200" s="4473"/>
      <c r="B200" s="4476"/>
      <c r="C200" s="4495"/>
      <c r="D200" s="4631"/>
      <c r="E200" s="2051"/>
      <c r="F200" s="2221"/>
      <c r="G200" s="4592"/>
      <c r="H200" s="4500"/>
      <c r="I200" s="2033"/>
      <c r="J200" s="4606"/>
      <c r="K200" s="2016" t="s">
        <v>33</v>
      </c>
      <c r="L200" s="2220">
        <f>SUM(L195:L199)</f>
        <v>3000</v>
      </c>
      <c r="M200" s="2108"/>
      <c r="N200" s="2190"/>
      <c r="O200" s="2317"/>
    </row>
    <row r="201" spans="1:19" s="17" customFormat="1" ht="16.5" customHeight="1" x14ac:dyDescent="0.25">
      <c r="A201" s="4439" t="s">
        <v>39</v>
      </c>
      <c r="B201" s="4474" t="s">
        <v>39</v>
      </c>
      <c r="C201" s="4493" t="s">
        <v>39</v>
      </c>
      <c r="D201" s="4652" t="s">
        <v>102</v>
      </c>
      <c r="E201" s="2053"/>
      <c r="F201" s="3598" t="s">
        <v>972</v>
      </c>
      <c r="G201" s="4591" t="s">
        <v>956</v>
      </c>
      <c r="H201" s="4498" t="s">
        <v>44</v>
      </c>
      <c r="I201" s="2077" t="s">
        <v>792</v>
      </c>
      <c r="J201" s="4523" t="s">
        <v>202</v>
      </c>
      <c r="K201" s="2230" t="s">
        <v>124</v>
      </c>
      <c r="L201" s="2229">
        <v>80</v>
      </c>
      <c r="M201" s="4777" t="s">
        <v>971</v>
      </c>
      <c r="N201" s="2227" t="s">
        <v>50</v>
      </c>
      <c r="O201" s="2149">
        <v>12</v>
      </c>
    </row>
    <row r="202" spans="1:19" s="17" customFormat="1" ht="17.25" customHeight="1" x14ac:dyDescent="0.25">
      <c r="A202" s="4440"/>
      <c r="B202" s="4475"/>
      <c r="C202" s="4494"/>
      <c r="D202" s="4630"/>
      <c r="E202" s="2052"/>
      <c r="F202" s="4449"/>
      <c r="G202" s="4590"/>
      <c r="H202" s="4499"/>
      <c r="I202" s="2040"/>
      <c r="J202" s="4524"/>
      <c r="K202" s="2226" t="s">
        <v>140</v>
      </c>
      <c r="L202" s="2225"/>
      <c r="M202" s="4779"/>
      <c r="N202" s="2192"/>
      <c r="O202" s="2110"/>
    </row>
    <row r="203" spans="1:19" s="17" customFormat="1" ht="20.25" customHeight="1" thickBot="1" x14ac:dyDescent="0.3">
      <c r="A203" s="4440"/>
      <c r="B203" s="4475"/>
      <c r="C203" s="4494"/>
      <c r="D203" s="4630"/>
      <c r="E203" s="2052"/>
      <c r="F203" s="4449"/>
      <c r="G203" s="4590"/>
      <c r="H203" s="4499"/>
      <c r="I203" s="2040"/>
      <c r="J203" s="4524"/>
      <c r="K203" s="2223" t="s">
        <v>141</v>
      </c>
      <c r="L203" s="2114">
        <v>0</v>
      </c>
      <c r="M203" s="4779"/>
      <c r="N203" s="2192"/>
      <c r="O203" s="2110"/>
    </row>
    <row r="204" spans="1:19" s="17" customFormat="1" ht="16.149999999999999" customHeight="1" thickBot="1" x14ac:dyDescent="0.3">
      <c r="A204" s="4473"/>
      <c r="B204" s="4476"/>
      <c r="C204" s="4495"/>
      <c r="D204" s="4631"/>
      <c r="E204" s="2051"/>
      <c r="F204" s="2221"/>
      <c r="G204" s="4592"/>
      <c r="H204" s="4500"/>
      <c r="I204" s="2033"/>
      <c r="J204" s="4525"/>
      <c r="K204" s="2016" t="s">
        <v>33</v>
      </c>
      <c r="L204" s="2220">
        <f>SUM(L201:L203)</f>
        <v>80</v>
      </c>
      <c r="M204" s="4780"/>
      <c r="N204" s="2190"/>
      <c r="O204" s="2106"/>
    </row>
    <row r="205" spans="1:19" s="17" customFormat="1" ht="23.25" customHeight="1" x14ac:dyDescent="0.25">
      <c r="A205" s="4439" t="s">
        <v>39</v>
      </c>
      <c r="B205" s="4474" t="s">
        <v>39</v>
      </c>
      <c r="C205" s="4493" t="s">
        <v>39</v>
      </c>
      <c r="D205" s="4652" t="s">
        <v>96</v>
      </c>
      <c r="E205" s="2053"/>
      <c r="F205" s="2231" t="s">
        <v>970</v>
      </c>
      <c r="G205" s="4591" t="s">
        <v>956</v>
      </c>
      <c r="H205" s="4498" t="s">
        <v>44</v>
      </c>
      <c r="I205" s="2077" t="s">
        <v>792</v>
      </c>
      <c r="J205" s="4523" t="s">
        <v>202</v>
      </c>
      <c r="K205" s="2230" t="s">
        <v>124</v>
      </c>
      <c r="L205" s="2229">
        <v>75</v>
      </c>
      <c r="M205" s="4441" t="s">
        <v>969</v>
      </c>
      <c r="N205" s="2227" t="s">
        <v>50</v>
      </c>
      <c r="O205" s="2149">
        <v>50</v>
      </c>
    </row>
    <row r="206" spans="1:19" s="17" customFormat="1" ht="15" customHeight="1" x14ac:dyDescent="0.25">
      <c r="A206" s="4440"/>
      <c r="B206" s="4475"/>
      <c r="C206" s="4494"/>
      <c r="D206" s="4630"/>
      <c r="E206" s="2052"/>
      <c r="F206" s="2224"/>
      <c r="G206" s="4590"/>
      <c r="H206" s="4499"/>
      <c r="I206" s="2040"/>
      <c r="J206" s="4524"/>
      <c r="K206" s="2226" t="s">
        <v>140</v>
      </c>
      <c r="L206" s="2225"/>
      <c r="M206" s="4442"/>
      <c r="N206" s="2258"/>
      <c r="O206" s="2257"/>
    </row>
    <row r="207" spans="1:19" s="17" customFormat="1" ht="14.25" customHeight="1" thickBot="1" x14ac:dyDescent="0.3">
      <c r="A207" s="4440"/>
      <c r="B207" s="4475"/>
      <c r="C207" s="4494"/>
      <c r="D207" s="4630"/>
      <c r="E207" s="2052"/>
      <c r="F207" s="2224"/>
      <c r="G207" s="4590"/>
      <c r="H207" s="4499"/>
      <c r="I207" s="2040"/>
      <c r="J207" s="4524"/>
      <c r="K207" s="2259" t="s">
        <v>141</v>
      </c>
      <c r="L207" s="2236">
        <v>0</v>
      </c>
      <c r="M207" s="2064"/>
      <c r="N207" s="2192"/>
      <c r="O207" s="2110"/>
    </row>
    <row r="208" spans="1:19" s="17" customFormat="1" ht="15" customHeight="1" thickBot="1" x14ac:dyDescent="0.3">
      <c r="A208" s="4473"/>
      <c r="B208" s="4476"/>
      <c r="C208" s="4495"/>
      <c r="D208" s="4631"/>
      <c r="E208" s="2051"/>
      <c r="F208" s="2221"/>
      <c r="G208" s="4592"/>
      <c r="H208" s="4500"/>
      <c r="I208" s="2033"/>
      <c r="J208" s="4525"/>
      <c r="K208" s="2016" t="s">
        <v>33</v>
      </c>
      <c r="L208" s="2232">
        <f>SUM(L205:L207)</f>
        <v>75</v>
      </c>
      <c r="M208" s="2108"/>
      <c r="N208" s="2190"/>
      <c r="O208" s="2106"/>
    </row>
    <row r="209" spans="1:15" s="17" customFormat="1" ht="12" customHeight="1" x14ac:dyDescent="0.25">
      <c r="A209" s="4439" t="s">
        <v>39</v>
      </c>
      <c r="B209" s="4474" t="s">
        <v>39</v>
      </c>
      <c r="C209" s="4493" t="s">
        <v>39</v>
      </c>
      <c r="D209" s="4652" t="s">
        <v>92</v>
      </c>
      <c r="E209" s="2053"/>
      <c r="F209" s="3598" t="s">
        <v>968</v>
      </c>
      <c r="G209" s="4591" t="s">
        <v>956</v>
      </c>
      <c r="H209" s="4498" t="s">
        <v>44</v>
      </c>
      <c r="I209" s="2077" t="s">
        <v>792</v>
      </c>
      <c r="J209" s="4523" t="s">
        <v>202</v>
      </c>
      <c r="K209" s="2230" t="s">
        <v>124</v>
      </c>
      <c r="L209" s="2229">
        <v>150</v>
      </c>
      <c r="M209" s="4788" t="s">
        <v>967</v>
      </c>
      <c r="N209" s="2210"/>
      <c r="O209" s="2209"/>
    </row>
    <row r="210" spans="1:15" s="17" customFormat="1" ht="18" customHeight="1" x14ac:dyDescent="0.25">
      <c r="A210" s="4440"/>
      <c r="B210" s="4475"/>
      <c r="C210" s="4494"/>
      <c r="D210" s="4630"/>
      <c r="E210" s="2052"/>
      <c r="F210" s="4449"/>
      <c r="G210" s="4590"/>
      <c r="H210" s="4499"/>
      <c r="I210" s="2040"/>
      <c r="J210" s="4524"/>
      <c r="K210" s="2226" t="s">
        <v>140</v>
      </c>
      <c r="L210" s="2225"/>
      <c r="M210" s="4789"/>
      <c r="N210" s="2476" t="s">
        <v>50</v>
      </c>
      <c r="O210" s="2207">
        <v>20</v>
      </c>
    </row>
    <row r="211" spans="1:15" s="17" customFormat="1" ht="15.6" customHeight="1" thickBot="1" x14ac:dyDescent="0.3">
      <c r="A211" s="4440"/>
      <c r="B211" s="4475"/>
      <c r="C211" s="4494"/>
      <c r="D211" s="4630"/>
      <c r="E211" s="2052"/>
      <c r="F211" s="4449"/>
      <c r="G211" s="4590"/>
      <c r="H211" s="4499"/>
      <c r="I211" s="2040"/>
      <c r="J211" s="4524"/>
      <c r="K211" s="2259" t="s">
        <v>141</v>
      </c>
      <c r="L211" s="2114"/>
      <c r="M211" s="2475"/>
      <c r="N211" s="2474"/>
      <c r="O211" s="2473"/>
    </row>
    <row r="212" spans="1:15" s="17" customFormat="1" ht="15" customHeight="1" thickBot="1" x14ac:dyDescent="0.3">
      <c r="A212" s="4473"/>
      <c r="B212" s="4476"/>
      <c r="C212" s="4495"/>
      <c r="D212" s="4631"/>
      <c r="E212" s="2051"/>
      <c r="F212" s="3599"/>
      <c r="G212" s="4592"/>
      <c r="H212" s="4500"/>
      <c r="I212" s="2033"/>
      <c r="J212" s="4525"/>
      <c r="K212" s="2016" t="s">
        <v>33</v>
      </c>
      <c r="L212" s="2220">
        <f>SUM(L209:L211)</f>
        <v>150</v>
      </c>
      <c r="M212" s="2108"/>
      <c r="N212" s="2190"/>
      <c r="O212" s="2106"/>
    </row>
    <row r="213" spans="1:15" s="17" customFormat="1" ht="20.25" customHeight="1" x14ac:dyDescent="0.25">
      <c r="A213" s="4439" t="s">
        <v>39</v>
      </c>
      <c r="B213" s="4474" t="s">
        <v>39</v>
      </c>
      <c r="C213" s="4493" t="s">
        <v>39</v>
      </c>
      <c r="D213" s="4652" t="s">
        <v>87</v>
      </c>
      <c r="E213" s="2053"/>
      <c r="F213" s="3598" t="s">
        <v>966</v>
      </c>
      <c r="G213" s="4591" t="s">
        <v>956</v>
      </c>
      <c r="H213" s="4498" t="s">
        <v>44</v>
      </c>
      <c r="I213" s="2077" t="s">
        <v>792</v>
      </c>
      <c r="J213" s="4523" t="s">
        <v>202</v>
      </c>
      <c r="K213" s="2230" t="s">
        <v>124</v>
      </c>
      <c r="L213" s="2229">
        <v>0</v>
      </c>
      <c r="M213" s="2150" t="s">
        <v>965</v>
      </c>
      <c r="N213" s="2227" t="s">
        <v>50</v>
      </c>
      <c r="O213" s="2112">
        <v>0</v>
      </c>
    </row>
    <row r="214" spans="1:15" s="17" customFormat="1" ht="15" customHeight="1" x14ac:dyDescent="0.25">
      <c r="A214" s="4440"/>
      <c r="B214" s="4475"/>
      <c r="C214" s="4494"/>
      <c r="D214" s="4630"/>
      <c r="E214" s="2052"/>
      <c r="F214" s="4449"/>
      <c r="G214" s="4590"/>
      <c r="H214" s="4499"/>
      <c r="I214" s="2040"/>
      <c r="J214" s="4524"/>
      <c r="K214" s="2226" t="s">
        <v>140</v>
      </c>
      <c r="L214" s="2225"/>
      <c r="M214" s="2321"/>
      <c r="N214" s="2192"/>
      <c r="O214" s="2110"/>
    </row>
    <row r="215" spans="1:15" s="17" customFormat="1" ht="15" customHeight="1" thickBot="1" x14ac:dyDescent="0.3">
      <c r="A215" s="4440"/>
      <c r="B215" s="4475"/>
      <c r="C215" s="4494"/>
      <c r="D215" s="4630"/>
      <c r="E215" s="2052"/>
      <c r="F215" s="2050"/>
      <c r="G215" s="4590"/>
      <c r="H215" s="4499"/>
      <c r="I215" s="2040"/>
      <c r="J215" s="4524"/>
      <c r="K215" s="2223" t="s">
        <v>141</v>
      </c>
      <c r="L215" s="2114"/>
      <c r="M215" s="2064"/>
      <c r="N215" s="2192"/>
      <c r="O215" s="2110"/>
    </row>
    <row r="216" spans="1:15" s="17" customFormat="1" ht="18" customHeight="1" thickBot="1" x14ac:dyDescent="0.3">
      <c r="A216" s="4473"/>
      <c r="B216" s="4476"/>
      <c r="C216" s="4495"/>
      <c r="D216" s="4631"/>
      <c r="E216" s="2051"/>
      <c r="F216" s="2221"/>
      <c r="G216" s="4592"/>
      <c r="H216" s="4500"/>
      <c r="I216" s="2033"/>
      <c r="J216" s="4525"/>
      <c r="K216" s="2016" t="s">
        <v>33</v>
      </c>
      <c r="L216" s="2220">
        <f>SUM(L213:L215)</f>
        <v>0</v>
      </c>
      <c r="M216" s="2108"/>
      <c r="N216" s="2190"/>
      <c r="O216" s="2106"/>
    </row>
    <row r="217" spans="1:15" s="17" customFormat="1" ht="15" customHeight="1" x14ac:dyDescent="0.25">
      <c r="A217" s="2049" t="s">
        <v>39</v>
      </c>
      <c r="B217" s="2177" t="s">
        <v>39</v>
      </c>
      <c r="C217" s="2090" t="s">
        <v>39</v>
      </c>
      <c r="D217" s="4462" t="s">
        <v>84</v>
      </c>
      <c r="E217" s="2047"/>
      <c r="F217" s="3598" t="s">
        <v>964</v>
      </c>
      <c r="G217" s="4591" t="s">
        <v>956</v>
      </c>
      <c r="H217" s="4498" t="s">
        <v>44</v>
      </c>
      <c r="I217" s="2077" t="s">
        <v>792</v>
      </c>
      <c r="J217" s="4523" t="s">
        <v>202</v>
      </c>
      <c r="K217" s="2230" t="s">
        <v>124</v>
      </c>
      <c r="L217" s="2229">
        <v>2</v>
      </c>
      <c r="M217" s="2470" t="s">
        <v>963</v>
      </c>
      <c r="N217" s="2227" t="s">
        <v>50</v>
      </c>
      <c r="O217" s="2149">
        <v>30</v>
      </c>
    </row>
    <row r="218" spans="1:15" s="17" customFormat="1" ht="15" customHeight="1" x14ac:dyDescent="0.25">
      <c r="A218" s="2042"/>
      <c r="B218" s="2189"/>
      <c r="C218" s="2084"/>
      <c r="D218" s="4463"/>
      <c r="E218" s="2040"/>
      <c r="F218" s="4449"/>
      <c r="G218" s="4590"/>
      <c r="H218" s="4499"/>
      <c r="I218" s="2040"/>
      <c r="J218" s="4524"/>
      <c r="K218" s="2226" t="s">
        <v>140</v>
      </c>
      <c r="L218" s="2225"/>
      <c r="M218" s="2064"/>
      <c r="N218" s="2192"/>
      <c r="O218" s="2110"/>
    </row>
    <row r="219" spans="1:15" s="17" customFormat="1" ht="15" customHeight="1" thickBot="1" x14ac:dyDescent="0.3">
      <c r="A219" s="2042"/>
      <c r="B219" s="2189"/>
      <c r="C219" s="2084"/>
      <c r="D219" s="4463"/>
      <c r="E219" s="2040"/>
      <c r="F219" s="4449"/>
      <c r="G219" s="4590"/>
      <c r="H219" s="4499"/>
      <c r="I219" s="2040"/>
      <c r="J219" s="4524"/>
      <c r="K219" s="2233" t="s">
        <v>141</v>
      </c>
      <c r="L219" s="2114"/>
      <c r="M219" s="2055"/>
      <c r="N219" s="2178"/>
      <c r="O219" s="2461"/>
    </row>
    <row r="220" spans="1:15" s="17" customFormat="1" ht="15" customHeight="1" thickBot="1" x14ac:dyDescent="0.3">
      <c r="A220" s="2026"/>
      <c r="B220" s="2185"/>
      <c r="C220" s="2080"/>
      <c r="D220" s="4464"/>
      <c r="E220" s="2033"/>
      <c r="F220" s="2221"/>
      <c r="G220" s="4592"/>
      <c r="H220" s="4500"/>
      <c r="I220" s="2033"/>
      <c r="J220" s="4525"/>
      <c r="K220" s="2353" t="s">
        <v>33</v>
      </c>
      <c r="L220" s="2220">
        <f>SUM(L217:L219)</f>
        <v>2</v>
      </c>
      <c r="M220" s="2055"/>
      <c r="N220" s="2178"/>
      <c r="O220" s="2461"/>
    </row>
    <row r="221" spans="1:15" s="17" customFormat="1" ht="15" hidden="1" customHeight="1" thickBot="1" x14ac:dyDescent="0.3">
      <c r="A221" s="2049"/>
      <c r="B221" s="2177"/>
      <c r="C221" s="2090"/>
      <c r="D221" s="4462"/>
      <c r="E221" s="2047"/>
      <c r="F221" s="3598"/>
      <c r="G221" s="4591" t="s">
        <v>956</v>
      </c>
      <c r="H221" s="4498" t="s">
        <v>44</v>
      </c>
      <c r="I221" s="2077" t="s">
        <v>792</v>
      </c>
      <c r="J221" s="4523" t="s">
        <v>202</v>
      </c>
      <c r="K221" s="2230" t="s">
        <v>124</v>
      </c>
      <c r="L221" s="2469">
        <v>0</v>
      </c>
      <c r="M221" s="2468" t="s">
        <v>962</v>
      </c>
      <c r="N221" s="2467" t="s">
        <v>50</v>
      </c>
      <c r="O221" s="2149">
        <v>0</v>
      </c>
    </row>
    <row r="222" spans="1:15" s="17" customFormat="1" ht="15" hidden="1" customHeight="1" thickBot="1" x14ac:dyDescent="0.3">
      <c r="A222" s="2042"/>
      <c r="B222" s="2189"/>
      <c r="C222" s="2084"/>
      <c r="D222" s="4463"/>
      <c r="E222" s="2040"/>
      <c r="F222" s="4449"/>
      <c r="G222" s="4590"/>
      <c r="H222" s="4499"/>
      <c r="I222" s="2040"/>
      <c r="J222" s="4524"/>
      <c r="K222" s="2226" t="s">
        <v>140</v>
      </c>
      <c r="L222" s="2114"/>
      <c r="M222" s="2466"/>
      <c r="N222" s="2465"/>
      <c r="O222" s="2464"/>
    </row>
    <row r="223" spans="1:15" s="17" customFormat="1" ht="15" hidden="1" customHeight="1" thickBot="1" x14ac:dyDescent="0.3">
      <c r="A223" s="2042"/>
      <c r="B223" s="2189"/>
      <c r="C223" s="2084"/>
      <c r="D223" s="4463"/>
      <c r="E223" s="2040"/>
      <c r="F223" s="2050"/>
      <c r="G223" s="4590"/>
      <c r="H223" s="4499"/>
      <c r="I223" s="2040"/>
      <c r="J223" s="4524"/>
      <c r="K223" s="2223" t="s">
        <v>141</v>
      </c>
      <c r="L223" s="2114"/>
      <c r="M223" s="2466"/>
      <c r="N223" s="2465"/>
      <c r="O223" s="2464"/>
    </row>
    <row r="224" spans="1:15" s="17" customFormat="1" ht="15" hidden="1" customHeight="1" thickBot="1" x14ac:dyDescent="0.3">
      <c r="A224" s="2026"/>
      <c r="B224" s="2185"/>
      <c r="C224" s="2080"/>
      <c r="D224" s="4464"/>
      <c r="E224" s="2033"/>
      <c r="F224" s="2459"/>
      <c r="G224" s="4592"/>
      <c r="H224" s="4500"/>
      <c r="I224" s="2033"/>
      <c r="J224" s="4525"/>
      <c r="K224" s="2276" t="s">
        <v>33</v>
      </c>
      <c r="L224" s="2220">
        <f>SUM(L221:L223)</f>
        <v>0</v>
      </c>
      <c r="M224" s="2108"/>
      <c r="N224" s="2190"/>
      <c r="O224" s="2106"/>
    </row>
    <row r="225" spans="1:18" s="17" customFormat="1" ht="15" customHeight="1" x14ac:dyDescent="0.25">
      <c r="A225" s="2049" t="s">
        <v>39</v>
      </c>
      <c r="B225" s="2177" t="s">
        <v>39</v>
      </c>
      <c r="C225" s="2090" t="s">
        <v>39</v>
      </c>
      <c r="D225" s="4462" t="s">
        <v>72</v>
      </c>
      <c r="E225" s="2047"/>
      <c r="F225" s="3598" t="s">
        <v>961</v>
      </c>
      <c r="G225" s="4591" t="s">
        <v>956</v>
      </c>
      <c r="H225" s="4498" t="s">
        <v>44</v>
      </c>
      <c r="I225" s="4529" t="s">
        <v>960</v>
      </c>
      <c r="J225" s="4509" t="s">
        <v>959</v>
      </c>
      <c r="K225" s="2230" t="s">
        <v>124</v>
      </c>
      <c r="L225" s="2229">
        <v>100</v>
      </c>
      <c r="M225" s="4772" t="s">
        <v>958</v>
      </c>
      <c r="N225" s="4790" t="s">
        <v>50</v>
      </c>
      <c r="O225" s="4540">
        <v>1</v>
      </c>
    </row>
    <row r="226" spans="1:18" s="17" customFormat="1" ht="15" customHeight="1" x14ac:dyDescent="0.25">
      <c r="A226" s="2042"/>
      <c r="B226" s="2189"/>
      <c r="C226" s="2084"/>
      <c r="D226" s="4463"/>
      <c r="E226" s="2040"/>
      <c r="F226" s="4449"/>
      <c r="G226" s="4590"/>
      <c r="H226" s="4499"/>
      <c r="I226" s="4530"/>
      <c r="J226" s="4510"/>
      <c r="K226" s="2226" t="s">
        <v>140</v>
      </c>
      <c r="L226" s="2225"/>
      <c r="M226" s="4773"/>
      <c r="N226" s="4791"/>
      <c r="O226" s="4578"/>
    </row>
    <row r="227" spans="1:18" s="17" customFormat="1" ht="15" customHeight="1" thickBot="1" x14ac:dyDescent="0.3">
      <c r="A227" s="2042"/>
      <c r="B227" s="2189"/>
      <c r="C227" s="2084"/>
      <c r="D227" s="4463"/>
      <c r="E227" s="2040"/>
      <c r="F227" s="4449"/>
      <c r="G227" s="4590"/>
      <c r="H227" s="4499"/>
      <c r="I227" s="4530"/>
      <c r="J227" s="4510"/>
      <c r="K227" s="2223" t="s">
        <v>141</v>
      </c>
      <c r="L227" s="2114">
        <v>0</v>
      </c>
      <c r="M227" s="4773"/>
      <c r="N227" s="4791"/>
      <c r="O227" s="4578"/>
    </row>
    <row r="228" spans="1:18" s="17" customFormat="1" ht="15" customHeight="1" thickBot="1" x14ac:dyDescent="0.3">
      <c r="A228" s="2026"/>
      <c r="B228" s="2185"/>
      <c r="C228" s="2080"/>
      <c r="D228" s="4464"/>
      <c r="E228" s="2033"/>
      <c r="F228" s="3599"/>
      <c r="G228" s="4592"/>
      <c r="H228" s="4500"/>
      <c r="I228" s="4531"/>
      <c r="J228" s="4511"/>
      <c r="K228" s="2016" t="s">
        <v>33</v>
      </c>
      <c r="L228" s="2220">
        <f>SUM(L225:L227)</f>
        <v>100</v>
      </c>
      <c r="M228" s="2108"/>
      <c r="N228" s="2190"/>
      <c r="O228" s="2106"/>
    </row>
    <row r="229" spans="1:18" s="17" customFormat="1" ht="15" customHeight="1" x14ac:dyDescent="0.25">
      <c r="A229" s="2049" t="s">
        <v>39</v>
      </c>
      <c r="B229" s="2177" t="s">
        <v>39</v>
      </c>
      <c r="C229" s="2090" t="s">
        <v>39</v>
      </c>
      <c r="D229" s="2048" t="s">
        <v>65</v>
      </c>
      <c r="E229" s="2047"/>
      <c r="F229" s="3598" t="s">
        <v>957</v>
      </c>
      <c r="G229" s="4591" t="s">
        <v>956</v>
      </c>
      <c r="H229" s="4498" t="s">
        <v>44</v>
      </c>
      <c r="I229" s="4512" t="s">
        <v>792</v>
      </c>
      <c r="J229" s="4523" t="s">
        <v>202</v>
      </c>
      <c r="K229" s="2230" t="s">
        <v>124</v>
      </c>
      <c r="L229" s="2229">
        <v>20</v>
      </c>
      <c r="M229" s="4501" t="s">
        <v>955</v>
      </c>
      <c r="N229" s="2227" t="s">
        <v>50</v>
      </c>
      <c r="O229" s="2112">
        <v>20</v>
      </c>
    </row>
    <row r="230" spans="1:18" s="17" customFormat="1" ht="15" customHeight="1" x14ac:dyDescent="0.25">
      <c r="A230" s="2042"/>
      <c r="B230" s="2189"/>
      <c r="C230" s="2084"/>
      <c r="D230" s="2041"/>
      <c r="E230" s="2040"/>
      <c r="F230" s="4449"/>
      <c r="G230" s="4590"/>
      <c r="H230" s="4499"/>
      <c r="I230" s="4508"/>
      <c r="J230" s="4524"/>
      <c r="K230" s="2226" t="s">
        <v>140</v>
      </c>
      <c r="L230" s="2225"/>
      <c r="M230" s="4559"/>
      <c r="N230" s="2162"/>
      <c r="O230" s="2323"/>
    </row>
    <row r="231" spans="1:18" s="17" customFormat="1" ht="15" customHeight="1" thickBot="1" x14ac:dyDescent="0.3">
      <c r="A231" s="2042"/>
      <c r="B231" s="2189"/>
      <c r="C231" s="2084"/>
      <c r="D231" s="2041"/>
      <c r="E231" s="2040"/>
      <c r="F231" s="2050"/>
      <c r="G231" s="4590"/>
      <c r="H231" s="4499"/>
      <c r="I231" s="4508"/>
      <c r="J231" s="4524"/>
      <c r="K231" s="2223" t="s">
        <v>141</v>
      </c>
      <c r="L231" s="2114"/>
      <c r="M231" s="4559"/>
      <c r="N231" s="2162"/>
      <c r="O231" s="2323"/>
    </row>
    <row r="232" spans="1:18" s="17" customFormat="1" ht="13.5" customHeight="1" thickBot="1" x14ac:dyDescent="0.3">
      <c r="A232" s="2026"/>
      <c r="B232" s="2185"/>
      <c r="C232" s="2080"/>
      <c r="D232" s="2034"/>
      <c r="E232" s="2033"/>
      <c r="F232" s="161"/>
      <c r="G232" s="4592"/>
      <c r="H232" s="4500"/>
      <c r="I232" s="4513"/>
      <c r="J232" s="4525"/>
      <c r="K232" s="2016" t="s">
        <v>33</v>
      </c>
      <c r="L232" s="2220">
        <f>SUM(L229:L231)</f>
        <v>20</v>
      </c>
      <c r="M232" s="2055"/>
      <c r="N232" s="2178"/>
      <c r="O232" s="2461"/>
    </row>
    <row r="233" spans="1:18" s="17" customFormat="1" ht="27" hidden="1" customHeight="1" thickBot="1" x14ac:dyDescent="0.3">
      <c r="A233" s="2042"/>
      <c r="B233" s="2189"/>
      <c r="C233" s="2084"/>
      <c r="D233" s="2048" t="s">
        <v>60</v>
      </c>
      <c r="E233" s="2188"/>
      <c r="F233" s="2231" t="s">
        <v>954</v>
      </c>
      <c r="G233" s="4590" t="s">
        <v>923</v>
      </c>
      <c r="H233" s="4499" t="s">
        <v>44</v>
      </c>
      <c r="I233" s="4508" t="s">
        <v>792</v>
      </c>
      <c r="J233" s="4524" t="s">
        <v>202</v>
      </c>
      <c r="K233" s="2261" t="s">
        <v>124</v>
      </c>
      <c r="L233" s="2114"/>
      <c r="M233" s="4496" t="s">
        <v>953</v>
      </c>
      <c r="N233" s="2460" t="s">
        <v>50</v>
      </c>
      <c r="O233" s="2263">
        <v>44000</v>
      </c>
    </row>
    <row r="234" spans="1:18" s="17" customFormat="1" ht="24" hidden="1" customHeight="1" thickBot="1" x14ac:dyDescent="0.3">
      <c r="A234" s="2042"/>
      <c r="B234" s="2189"/>
      <c r="C234" s="2084"/>
      <c r="D234" s="2041"/>
      <c r="E234" s="2188"/>
      <c r="F234" s="2224"/>
      <c r="G234" s="4590"/>
      <c r="H234" s="4499"/>
      <c r="I234" s="4508"/>
      <c r="J234" s="4524"/>
      <c r="K234" s="2226" t="s">
        <v>140</v>
      </c>
      <c r="L234" s="2114"/>
      <c r="M234" s="4497"/>
      <c r="N234" s="2056"/>
      <c r="O234" s="2323"/>
    </row>
    <row r="235" spans="1:18" s="17" customFormat="1" ht="17.25" hidden="1" customHeight="1" thickBot="1" x14ac:dyDescent="0.3">
      <c r="A235" s="2042"/>
      <c r="B235" s="2189"/>
      <c r="C235" s="2084"/>
      <c r="D235" s="2041"/>
      <c r="E235" s="2188"/>
      <c r="F235" s="2050"/>
      <c r="G235" s="4590"/>
      <c r="H235" s="4499"/>
      <c r="I235" s="4508"/>
      <c r="J235" s="4524"/>
      <c r="K235" s="2223" t="s">
        <v>141</v>
      </c>
      <c r="L235" s="2114"/>
      <c r="M235" s="2057"/>
      <c r="N235" s="2056"/>
      <c r="O235" s="2323"/>
    </row>
    <row r="236" spans="1:18" s="17" customFormat="1" ht="25.5" hidden="1" customHeight="1" thickBot="1" x14ac:dyDescent="0.3">
      <c r="A236" s="2042"/>
      <c r="B236" s="2189"/>
      <c r="C236" s="2084"/>
      <c r="D236" s="2034"/>
      <c r="E236" s="2188"/>
      <c r="F236" s="2459"/>
      <c r="G236" s="4590"/>
      <c r="H236" s="4499"/>
      <c r="I236" s="4508"/>
      <c r="J236" s="4525"/>
      <c r="K236" s="2276" t="s">
        <v>33</v>
      </c>
      <c r="L236" s="2397">
        <f>SUM(L233:L235)</f>
        <v>0</v>
      </c>
      <c r="M236" s="2055"/>
      <c r="N236" s="2056"/>
      <c r="O236" s="2323"/>
    </row>
    <row r="237" spans="1:18" s="17" customFormat="1" ht="16.5" customHeight="1" thickBot="1" x14ac:dyDescent="0.25">
      <c r="A237" s="2049" t="s">
        <v>39</v>
      </c>
      <c r="B237" s="2177" t="s">
        <v>39</v>
      </c>
      <c r="C237" s="2090" t="s">
        <v>109</v>
      </c>
      <c r="D237" s="4477"/>
      <c r="E237" s="4478"/>
      <c r="F237" s="3622" t="s">
        <v>952</v>
      </c>
      <c r="G237" s="4792" t="s">
        <v>927</v>
      </c>
      <c r="H237" s="4498" t="s">
        <v>44</v>
      </c>
      <c r="I237" s="4512" t="s">
        <v>792</v>
      </c>
      <c r="J237" s="4523" t="s">
        <v>202</v>
      </c>
      <c r="K237" s="2457"/>
      <c r="L237" s="2456"/>
      <c r="M237" s="2076"/>
      <c r="N237" s="2210"/>
      <c r="O237" s="2209"/>
    </row>
    <row r="238" spans="1:18" s="17" customFormat="1" ht="15" customHeight="1" thickBot="1" x14ac:dyDescent="0.3">
      <c r="A238" s="2086"/>
      <c r="B238" s="2174"/>
      <c r="C238" s="2084"/>
      <c r="D238" s="4480"/>
      <c r="E238" s="4481"/>
      <c r="F238" s="3687"/>
      <c r="G238" s="4793"/>
      <c r="H238" s="4499"/>
      <c r="I238" s="4508"/>
      <c r="J238" s="4524"/>
      <c r="K238" s="2268" t="s">
        <v>124</v>
      </c>
      <c r="L238" s="2408">
        <f>L242+L246+L250+L254+L258+L262+L266+L270+L274+L278</f>
        <v>1614</v>
      </c>
      <c r="M238" s="2064"/>
      <c r="N238" s="2192"/>
      <c r="O238" s="2110"/>
      <c r="P238" s="1985"/>
      <c r="Q238" s="1985"/>
      <c r="R238" s="1985"/>
    </row>
    <row r="239" spans="1:18" s="17" customFormat="1" ht="12.75" customHeight="1" thickBot="1" x14ac:dyDescent="0.3">
      <c r="A239" s="2086"/>
      <c r="B239" s="2174"/>
      <c r="C239" s="2084"/>
      <c r="D239" s="4480"/>
      <c r="E239" s="4481"/>
      <c r="F239" s="3687"/>
      <c r="G239" s="4793"/>
      <c r="H239" s="4499"/>
      <c r="I239" s="4508"/>
      <c r="J239" s="4524"/>
      <c r="K239" s="2431" t="s">
        <v>140</v>
      </c>
      <c r="L239" s="2273">
        <f>L243+L247+L251+L255+L259+L263+L267+L271+L275+L279</f>
        <v>0</v>
      </c>
      <c r="M239" s="2061"/>
      <c r="N239" s="2258"/>
      <c r="O239" s="2257"/>
    </row>
    <row r="240" spans="1:18" s="17" customFormat="1" ht="15" customHeight="1" thickBot="1" x14ac:dyDescent="0.3">
      <c r="A240" s="2086"/>
      <c r="B240" s="2174"/>
      <c r="C240" s="2084"/>
      <c r="D240" s="4480"/>
      <c r="E240" s="4481"/>
      <c r="F240" s="3687"/>
      <c r="G240" s="4793"/>
      <c r="H240" s="4499"/>
      <c r="I240" s="4508"/>
      <c r="J240" s="4524"/>
      <c r="K240" s="2246" t="s">
        <v>141</v>
      </c>
      <c r="L240" s="2273">
        <f>L244+L248+L252+L256+L260+L264+L268+L272+L276+L280</f>
        <v>0</v>
      </c>
      <c r="M240" s="2064"/>
      <c r="N240" s="2192"/>
      <c r="O240" s="2110"/>
    </row>
    <row r="241" spans="1:21" s="17" customFormat="1" ht="13.5" customHeight="1" thickBot="1" x14ac:dyDescent="0.3">
      <c r="A241" s="2082"/>
      <c r="B241" s="2277"/>
      <c r="C241" s="2080"/>
      <c r="D241" s="4483"/>
      <c r="E241" s="4484"/>
      <c r="F241" s="3623"/>
      <c r="G241" s="4794"/>
      <c r="H241" s="4500"/>
      <c r="I241" s="4513"/>
      <c r="J241" s="4525"/>
      <c r="K241" s="2244" t="s">
        <v>33</v>
      </c>
      <c r="L241" s="2455">
        <f>SUM(L238:L240)</f>
        <v>1614</v>
      </c>
      <c r="M241" s="2108"/>
      <c r="N241" s="2190"/>
      <c r="O241" s="2106"/>
    </row>
    <row r="242" spans="1:21" s="17" customFormat="1" ht="21" customHeight="1" x14ac:dyDescent="0.25">
      <c r="A242" s="2049" t="s">
        <v>39</v>
      </c>
      <c r="B242" s="2177" t="s">
        <v>39</v>
      </c>
      <c r="C242" s="2090" t="s">
        <v>109</v>
      </c>
      <c r="D242" s="4463" t="s">
        <v>37</v>
      </c>
      <c r="E242" s="2040"/>
      <c r="F242" s="4449" t="s">
        <v>951</v>
      </c>
      <c r="G242" s="4466" t="s">
        <v>927</v>
      </c>
      <c r="H242" s="4499" t="s">
        <v>44</v>
      </c>
      <c r="I242" s="4512" t="s">
        <v>792</v>
      </c>
      <c r="J242" s="4586" t="s">
        <v>202</v>
      </c>
      <c r="K242" s="2230" t="s">
        <v>124</v>
      </c>
      <c r="L242" s="2229">
        <v>130</v>
      </c>
      <c r="M242" s="2347" t="s">
        <v>950</v>
      </c>
      <c r="N242" s="2299" t="s">
        <v>949</v>
      </c>
      <c r="O242" s="2149">
        <v>33</v>
      </c>
    </row>
    <row r="243" spans="1:21" s="17" customFormat="1" ht="15" customHeight="1" x14ac:dyDescent="0.25">
      <c r="A243" s="2086"/>
      <c r="B243" s="2174"/>
      <c r="C243" s="2084"/>
      <c r="D243" s="4463"/>
      <c r="E243" s="2040"/>
      <c r="F243" s="4449"/>
      <c r="G243" s="4466"/>
      <c r="H243" s="4499"/>
      <c r="I243" s="4508"/>
      <c r="J243" s="4587"/>
      <c r="K243" s="2226" t="s">
        <v>140</v>
      </c>
      <c r="L243" s="2225"/>
      <c r="M243" s="2454" t="s">
        <v>948</v>
      </c>
      <c r="N243" s="2238" t="s">
        <v>50</v>
      </c>
      <c r="O243" s="2450">
        <v>1</v>
      </c>
    </row>
    <row r="244" spans="1:21" s="17" customFormat="1" ht="15" customHeight="1" thickBot="1" x14ac:dyDescent="0.3">
      <c r="A244" s="2086"/>
      <c r="B244" s="2174"/>
      <c r="C244" s="2084"/>
      <c r="D244" s="4463"/>
      <c r="E244" s="2040"/>
      <c r="F244" s="4449"/>
      <c r="G244" s="4466"/>
      <c r="H244" s="4499"/>
      <c r="I244" s="4508"/>
      <c r="J244" s="4550"/>
      <c r="K244" s="2223" t="s">
        <v>141</v>
      </c>
      <c r="L244" s="2236">
        <v>0</v>
      </c>
      <c r="M244" s="2064"/>
      <c r="N244" s="2446"/>
      <c r="O244" s="2442"/>
    </row>
    <row r="245" spans="1:21" s="17" customFormat="1" ht="16.5" customHeight="1" thickBot="1" x14ac:dyDescent="0.3">
      <c r="A245" s="2082"/>
      <c r="B245" s="2277"/>
      <c r="C245" s="2080"/>
      <c r="D245" s="4464"/>
      <c r="E245" s="2033"/>
      <c r="F245" s="2221"/>
      <c r="G245" s="4467"/>
      <c r="H245" s="4500"/>
      <c r="I245" s="4513"/>
      <c r="J245" s="4553"/>
      <c r="K245" s="2016" t="s">
        <v>33</v>
      </c>
      <c r="L245" s="2220">
        <f>SUM(L242:L244)</f>
        <v>130</v>
      </c>
      <c r="M245" s="2108"/>
      <c r="N245" s="2447"/>
      <c r="O245" s="2441"/>
    </row>
    <row r="246" spans="1:21" s="17" customFormat="1" ht="15" customHeight="1" x14ac:dyDescent="0.25">
      <c r="A246" s="2049" t="s">
        <v>39</v>
      </c>
      <c r="B246" s="2177" t="s">
        <v>39</v>
      </c>
      <c r="C246" s="2090" t="s">
        <v>109</v>
      </c>
      <c r="D246" s="4462" t="s">
        <v>39</v>
      </c>
      <c r="E246" s="2047"/>
      <c r="F246" s="3598" t="s">
        <v>947</v>
      </c>
      <c r="G246" s="4465" t="s">
        <v>927</v>
      </c>
      <c r="H246" s="4498" t="s">
        <v>44</v>
      </c>
      <c r="I246" s="4512" t="s">
        <v>792</v>
      </c>
      <c r="J246" s="4586" t="s">
        <v>202</v>
      </c>
      <c r="K246" s="2230" t="s">
        <v>124</v>
      </c>
      <c r="L246" s="2229">
        <v>60</v>
      </c>
      <c r="M246" s="2228" t="s">
        <v>946</v>
      </c>
      <c r="N246" s="2299" t="s">
        <v>761</v>
      </c>
      <c r="O246" s="2149">
        <v>2</v>
      </c>
      <c r="P246" s="1985"/>
      <c r="S246" s="1985"/>
    </row>
    <row r="247" spans="1:21" s="17" customFormat="1" ht="15" customHeight="1" x14ac:dyDescent="0.25">
      <c r="A247" s="2086"/>
      <c r="B247" s="2174"/>
      <c r="C247" s="2084"/>
      <c r="D247" s="4463"/>
      <c r="E247" s="2040"/>
      <c r="F247" s="4449"/>
      <c r="G247" s="4466"/>
      <c r="H247" s="4499"/>
      <c r="I247" s="4508"/>
      <c r="J247" s="4587"/>
      <c r="K247" s="2226" t="s">
        <v>140</v>
      </c>
      <c r="L247" s="2225"/>
      <c r="M247" s="2453"/>
      <c r="N247" s="2238"/>
      <c r="O247" s="2237"/>
    </row>
    <row r="248" spans="1:21" s="17" customFormat="1" ht="18" customHeight="1" thickBot="1" x14ac:dyDescent="0.3">
      <c r="A248" s="2086"/>
      <c r="B248" s="2174"/>
      <c r="C248" s="2084"/>
      <c r="D248" s="4463"/>
      <c r="E248" s="2040"/>
      <c r="F248" s="4449"/>
      <c r="G248" s="4466"/>
      <c r="H248" s="4499"/>
      <c r="I248" s="4508"/>
      <c r="J248" s="4550"/>
      <c r="K248" s="2223" t="s">
        <v>141</v>
      </c>
      <c r="L248" s="2236">
        <v>0</v>
      </c>
      <c r="M248" s="2064"/>
      <c r="N248" s="2446"/>
      <c r="O248" s="2442"/>
    </row>
    <row r="249" spans="1:21" s="17" customFormat="1" ht="17.25" customHeight="1" thickBot="1" x14ac:dyDescent="0.3">
      <c r="A249" s="2082"/>
      <c r="B249" s="2277"/>
      <c r="C249" s="2080"/>
      <c r="D249" s="4464"/>
      <c r="E249" s="2033"/>
      <c r="F249" s="2221"/>
      <c r="G249" s="4467"/>
      <c r="H249" s="4500"/>
      <c r="I249" s="4513"/>
      <c r="J249" s="4553"/>
      <c r="K249" s="2016" t="s">
        <v>33</v>
      </c>
      <c r="L249" s="2232">
        <f>SUM(L246:L248)</f>
        <v>60</v>
      </c>
      <c r="M249" s="2108"/>
      <c r="N249" s="2447"/>
      <c r="O249" s="2441"/>
    </row>
    <row r="250" spans="1:21" s="17" customFormat="1" ht="13.5" customHeight="1" x14ac:dyDescent="0.25">
      <c r="A250" s="2049" t="s">
        <v>39</v>
      </c>
      <c r="B250" s="2177" t="s">
        <v>39</v>
      </c>
      <c r="C250" s="2090" t="s">
        <v>109</v>
      </c>
      <c r="D250" s="4462" t="s">
        <v>109</v>
      </c>
      <c r="E250" s="2047"/>
      <c r="F250" s="2231" t="s">
        <v>945</v>
      </c>
      <c r="G250" s="4465" t="s">
        <v>927</v>
      </c>
      <c r="H250" s="4498" t="s">
        <v>44</v>
      </c>
      <c r="I250" s="4512" t="s">
        <v>792</v>
      </c>
      <c r="J250" s="4586" t="s">
        <v>202</v>
      </c>
      <c r="K250" s="2230" t="s">
        <v>124</v>
      </c>
      <c r="L250" s="2229">
        <v>70</v>
      </c>
      <c r="M250" s="4567" t="s">
        <v>944</v>
      </c>
      <c r="N250" s="4693" t="s">
        <v>761</v>
      </c>
      <c r="O250" s="4574">
        <v>4</v>
      </c>
      <c r="U250" s="1985"/>
    </row>
    <row r="251" spans="1:21" s="17" customFormat="1" ht="19.5" customHeight="1" x14ac:dyDescent="0.25">
      <c r="A251" s="2086"/>
      <c r="B251" s="2174"/>
      <c r="C251" s="2084"/>
      <c r="D251" s="4463"/>
      <c r="E251" s="2040"/>
      <c r="F251" s="2224"/>
      <c r="G251" s="4466"/>
      <c r="H251" s="4499"/>
      <c r="I251" s="4508"/>
      <c r="J251" s="4587"/>
      <c r="K251" s="2226" t="s">
        <v>140</v>
      </c>
      <c r="L251" s="2225"/>
      <c r="M251" s="4568"/>
      <c r="N251" s="4694"/>
      <c r="O251" s="4575"/>
    </row>
    <row r="252" spans="1:21" s="17" customFormat="1" ht="14.25" customHeight="1" thickBot="1" x14ac:dyDescent="0.3">
      <c r="A252" s="2086"/>
      <c r="B252" s="2174"/>
      <c r="C252" s="2084"/>
      <c r="D252" s="4463"/>
      <c r="E252" s="2040"/>
      <c r="F252" s="2224"/>
      <c r="G252" s="4466"/>
      <c r="H252" s="4499"/>
      <c r="I252" s="4508"/>
      <c r="J252" s="4550"/>
      <c r="K252" s="2259" t="s">
        <v>141</v>
      </c>
      <c r="L252" s="2236">
        <v>0</v>
      </c>
      <c r="M252" s="2064"/>
      <c r="N252" s="2446"/>
      <c r="O252" s="2442"/>
    </row>
    <row r="253" spans="1:21" s="17" customFormat="1" ht="18" customHeight="1" thickBot="1" x14ac:dyDescent="0.3">
      <c r="A253" s="2082"/>
      <c r="B253" s="2277"/>
      <c r="C253" s="2080"/>
      <c r="D253" s="4464"/>
      <c r="E253" s="2033"/>
      <c r="F253" s="2221"/>
      <c r="G253" s="4467"/>
      <c r="H253" s="4500"/>
      <c r="I253" s="4513"/>
      <c r="J253" s="4553"/>
      <c r="K253" s="2016" t="s">
        <v>33</v>
      </c>
      <c r="L253" s="2220">
        <f>SUM(L250:L252)</f>
        <v>70</v>
      </c>
      <c r="M253" s="2108"/>
      <c r="N253" s="2447"/>
      <c r="O253" s="2441"/>
    </row>
    <row r="254" spans="1:21" s="17" customFormat="1" ht="18.75" customHeight="1" x14ac:dyDescent="0.25">
      <c r="A254" s="2049" t="s">
        <v>39</v>
      </c>
      <c r="B254" s="2177" t="s">
        <v>39</v>
      </c>
      <c r="C254" s="2090" t="s">
        <v>109</v>
      </c>
      <c r="D254" s="4462" t="s">
        <v>107</v>
      </c>
      <c r="E254" s="2047"/>
      <c r="F254" s="2231" t="s">
        <v>943</v>
      </c>
      <c r="G254" s="4465" t="s">
        <v>927</v>
      </c>
      <c r="H254" s="4498" t="s">
        <v>44</v>
      </c>
      <c r="I254" s="4512" t="s">
        <v>792</v>
      </c>
      <c r="J254" s="4586" t="s">
        <v>202</v>
      </c>
      <c r="K254" s="2230" t="s">
        <v>124</v>
      </c>
      <c r="L254" s="2229">
        <v>20</v>
      </c>
      <c r="M254" s="2449" t="s">
        <v>942</v>
      </c>
      <c r="N254" s="2299" t="s">
        <v>666</v>
      </c>
      <c r="O254" s="2149">
        <v>6.5</v>
      </c>
    </row>
    <row r="255" spans="1:21" s="17" customFormat="1" ht="14.25" customHeight="1" x14ac:dyDescent="0.25">
      <c r="A255" s="2086"/>
      <c r="B255" s="2174"/>
      <c r="C255" s="2084"/>
      <c r="D255" s="4463"/>
      <c r="E255" s="2040"/>
      <c r="F255" s="2224"/>
      <c r="G255" s="4466"/>
      <c r="H255" s="4499"/>
      <c r="I255" s="4508"/>
      <c r="J255" s="4587"/>
      <c r="K255" s="2226" t="s">
        <v>140</v>
      </c>
      <c r="L255" s="2260"/>
      <c r="M255" s="2448"/>
      <c r="N255" s="2238"/>
      <c r="O255" s="2237"/>
    </row>
    <row r="256" spans="1:21" s="17" customFormat="1" ht="19.5" customHeight="1" thickBot="1" x14ac:dyDescent="0.3">
      <c r="A256" s="2086"/>
      <c r="B256" s="2174"/>
      <c r="C256" s="2084"/>
      <c r="D256" s="4463"/>
      <c r="E256" s="2040"/>
      <c r="F256" s="2224"/>
      <c r="G256" s="4466"/>
      <c r="H256" s="4499"/>
      <c r="I256" s="4508"/>
      <c r="J256" s="4550"/>
      <c r="K256" s="2223" t="s">
        <v>141</v>
      </c>
      <c r="L256" s="2114"/>
      <c r="M256" s="2064"/>
      <c r="N256" s="2446"/>
      <c r="O256" s="2110"/>
    </row>
    <row r="257" spans="1:19" s="17" customFormat="1" ht="15" customHeight="1" thickBot="1" x14ac:dyDescent="0.3">
      <c r="A257" s="2082"/>
      <c r="B257" s="2277"/>
      <c r="C257" s="2080"/>
      <c r="D257" s="4464"/>
      <c r="E257" s="2033"/>
      <c r="F257" s="2221"/>
      <c r="G257" s="4467"/>
      <c r="H257" s="4500"/>
      <c r="I257" s="4513"/>
      <c r="J257" s="4553"/>
      <c r="K257" s="2016" t="s">
        <v>33</v>
      </c>
      <c r="L257" s="2220">
        <f>SUM(L254:L256)</f>
        <v>20</v>
      </c>
      <c r="M257" s="2108"/>
      <c r="N257" s="2447"/>
      <c r="O257" s="2106"/>
    </row>
    <row r="258" spans="1:19" s="17" customFormat="1" ht="15" customHeight="1" x14ac:dyDescent="0.25">
      <c r="A258" s="2049" t="s">
        <v>39</v>
      </c>
      <c r="B258" s="2177" t="s">
        <v>39</v>
      </c>
      <c r="C258" s="2090" t="s">
        <v>109</v>
      </c>
      <c r="D258" s="4462" t="s">
        <v>102</v>
      </c>
      <c r="E258" s="2047"/>
      <c r="F258" s="3598" t="s">
        <v>941</v>
      </c>
      <c r="G258" s="4465" t="s">
        <v>927</v>
      </c>
      <c r="H258" s="4498" t="s">
        <v>44</v>
      </c>
      <c r="I258" s="4512" t="s">
        <v>792</v>
      </c>
      <c r="J258" s="4586" t="s">
        <v>202</v>
      </c>
      <c r="K258" s="2230" t="s">
        <v>124</v>
      </c>
      <c r="L258" s="2229">
        <v>494</v>
      </c>
      <c r="M258" s="2347" t="s">
        <v>940</v>
      </c>
      <c r="N258" s="2299" t="s">
        <v>50</v>
      </c>
      <c r="O258" s="2149">
        <v>13</v>
      </c>
      <c r="S258" s="1985"/>
    </row>
    <row r="259" spans="1:19" s="17" customFormat="1" ht="15" customHeight="1" x14ac:dyDescent="0.25">
      <c r="A259" s="2086"/>
      <c r="B259" s="2174"/>
      <c r="C259" s="2084"/>
      <c r="D259" s="4463"/>
      <c r="E259" s="2040"/>
      <c r="F259" s="4449"/>
      <c r="G259" s="4466"/>
      <c r="H259" s="4499"/>
      <c r="I259" s="4508"/>
      <c r="J259" s="4587"/>
      <c r="K259" s="2226" t="s">
        <v>140</v>
      </c>
      <c r="L259" s="2225"/>
      <c r="M259" s="2064"/>
      <c r="N259" s="2446"/>
      <c r="O259" s="2442"/>
    </row>
    <row r="260" spans="1:19" s="17" customFormat="1" ht="15" customHeight="1" thickBot="1" x14ac:dyDescent="0.3">
      <c r="A260" s="2086"/>
      <c r="B260" s="2174"/>
      <c r="C260" s="2084"/>
      <c r="D260" s="4463"/>
      <c r="E260" s="2040"/>
      <c r="F260" s="4449"/>
      <c r="G260" s="4466"/>
      <c r="H260" s="4499"/>
      <c r="I260" s="4508"/>
      <c r="J260" s="4550"/>
      <c r="K260" s="2223" t="s">
        <v>141</v>
      </c>
      <c r="L260" s="2236">
        <v>0</v>
      </c>
      <c r="M260" s="2064"/>
      <c r="N260" s="2446"/>
      <c r="O260" s="2445"/>
    </row>
    <row r="261" spans="1:19" s="17" customFormat="1" ht="15.75" customHeight="1" thickBot="1" x14ac:dyDescent="0.3">
      <c r="A261" s="2082"/>
      <c r="B261" s="2277"/>
      <c r="C261" s="2080"/>
      <c r="D261" s="4464"/>
      <c r="E261" s="2033"/>
      <c r="F261" s="161"/>
      <c r="G261" s="4467"/>
      <c r="H261" s="4500"/>
      <c r="I261" s="4513"/>
      <c r="J261" s="4553"/>
      <c r="K261" s="2016" t="s">
        <v>33</v>
      </c>
      <c r="L261" s="2232">
        <f>SUM(L258:L260)</f>
        <v>494</v>
      </c>
      <c r="M261" s="2108"/>
      <c r="N261" s="2190"/>
      <c r="O261" s="2444"/>
    </row>
    <row r="262" spans="1:19" s="17" customFormat="1" ht="15" customHeight="1" x14ac:dyDescent="0.25">
      <c r="A262" s="2049" t="s">
        <v>39</v>
      </c>
      <c r="B262" s="2177" t="s">
        <v>39</v>
      </c>
      <c r="C262" s="2090" t="s">
        <v>109</v>
      </c>
      <c r="D262" s="4462" t="s">
        <v>96</v>
      </c>
      <c r="E262" s="2047"/>
      <c r="F262" s="3598" t="s">
        <v>939</v>
      </c>
      <c r="G262" s="4465" t="s">
        <v>927</v>
      </c>
      <c r="H262" s="4498" t="s">
        <v>44</v>
      </c>
      <c r="I262" s="4512" t="s">
        <v>792</v>
      </c>
      <c r="J262" s="4586" t="s">
        <v>202</v>
      </c>
      <c r="K262" s="2230" t="s">
        <v>124</v>
      </c>
      <c r="L262" s="2443">
        <v>400</v>
      </c>
      <c r="M262" s="2347" t="s">
        <v>938</v>
      </c>
      <c r="N262" s="2299" t="s">
        <v>50</v>
      </c>
      <c r="O262" s="2149">
        <v>50</v>
      </c>
      <c r="R262" s="1985"/>
    </row>
    <row r="263" spans="1:19" s="17" customFormat="1" ht="15" customHeight="1" x14ac:dyDescent="0.25">
      <c r="A263" s="2086"/>
      <c r="B263" s="2174"/>
      <c r="C263" s="2084"/>
      <c r="D263" s="4463"/>
      <c r="E263" s="2040"/>
      <c r="F263" s="4449"/>
      <c r="G263" s="4466"/>
      <c r="H263" s="4499"/>
      <c r="I263" s="4508"/>
      <c r="J263" s="4587"/>
      <c r="K263" s="2226" t="s">
        <v>140</v>
      </c>
      <c r="L263" s="2225"/>
      <c r="M263" s="2064"/>
      <c r="N263" s="2192"/>
      <c r="O263" s="2442"/>
    </row>
    <row r="264" spans="1:19" s="17" customFormat="1" ht="15" customHeight="1" thickBot="1" x14ac:dyDescent="0.3">
      <c r="A264" s="2086"/>
      <c r="B264" s="2174"/>
      <c r="C264" s="2084"/>
      <c r="D264" s="4463"/>
      <c r="E264" s="2040"/>
      <c r="F264" s="4449"/>
      <c r="G264" s="4466"/>
      <c r="H264" s="4499"/>
      <c r="I264" s="4508"/>
      <c r="J264" s="4550"/>
      <c r="K264" s="2259" t="s">
        <v>141</v>
      </c>
      <c r="L264" s="2236">
        <v>0</v>
      </c>
      <c r="M264" s="2061"/>
      <c r="N264" s="2258"/>
      <c r="O264" s="2279"/>
    </row>
    <row r="265" spans="1:19" s="17" customFormat="1" ht="21.75" customHeight="1" thickBot="1" x14ac:dyDescent="0.3">
      <c r="A265" s="2082"/>
      <c r="B265" s="2277"/>
      <c r="C265" s="2080"/>
      <c r="D265" s="4464"/>
      <c r="E265" s="2033"/>
      <c r="F265" s="2221"/>
      <c r="G265" s="4467"/>
      <c r="H265" s="4500"/>
      <c r="I265" s="4513"/>
      <c r="J265" s="4553"/>
      <c r="K265" s="2016" t="s">
        <v>33</v>
      </c>
      <c r="L265" s="2220">
        <f>SUM(L262:L264)</f>
        <v>400</v>
      </c>
      <c r="M265" s="2108"/>
      <c r="N265" s="2190"/>
      <c r="O265" s="2441"/>
    </row>
    <row r="266" spans="1:19" s="17" customFormat="1" ht="15" customHeight="1" x14ac:dyDescent="0.25">
      <c r="A266" s="2049" t="s">
        <v>39</v>
      </c>
      <c r="B266" s="2177" t="s">
        <v>39</v>
      </c>
      <c r="C266" s="2090" t="s">
        <v>109</v>
      </c>
      <c r="D266" s="4462" t="s">
        <v>92</v>
      </c>
      <c r="E266" s="2047"/>
      <c r="F266" s="3680" t="s">
        <v>937</v>
      </c>
      <c r="G266" s="4465" t="s">
        <v>927</v>
      </c>
      <c r="H266" s="4498" t="s">
        <v>44</v>
      </c>
      <c r="I266" s="4512" t="s">
        <v>56</v>
      </c>
      <c r="J266" s="4586" t="s">
        <v>52</v>
      </c>
      <c r="K266" s="2230" t="s">
        <v>124</v>
      </c>
      <c r="L266" s="2229">
        <v>150</v>
      </c>
      <c r="M266" s="4501" t="s">
        <v>936</v>
      </c>
      <c r="N266" s="2299" t="s">
        <v>50</v>
      </c>
      <c r="O266" s="2149">
        <v>1</v>
      </c>
    </row>
    <row r="267" spans="1:19" s="17" customFormat="1" ht="15" customHeight="1" x14ac:dyDescent="0.25">
      <c r="A267" s="2086"/>
      <c r="B267" s="2174"/>
      <c r="C267" s="2084"/>
      <c r="D267" s="4463"/>
      <c r="E267" s="2040"/>
      <c r="F267" s="3681"/>
      <c r="G267" s="4466"/>
      <c r="H267" s="4499"/>
      <c r="I267" s="4508"/>
      <c r="J267" s="4587"/>
      <c r="K267" s="2226" t="s">
        <v>140</v>
      </c>
      <c r="L267" s="2225"/>
      <c r="M267" s="4502"/>
      <c r="N267" s="2192"/>
      <c r="O267" s="2110"/>
    </row>
    <row r="268" spans="1:19" s="17" customFormat="1" ht="15" customHeight="1" thickBot="1" x14ac:dyDescent="0.3">
      <c r="A268" s="2086"/>
      <c r="B268" s="2174"/>
      <c r="C268" s="2084"/>
      <c r="D268" s="4463"/>
      <c r="E268" s="2040"/>
      <c r="F268" s="3681"/>
      <c r="G268" s="4466"/>
      <c r="H268" s="4499"/>
      <c r="I268" s="4508"/>
      <c r="J268" s="4550"/>
      <c r="K268" s="2259" t="s">
        <v>141</v>
      </c>
      <c r="L268" s="2236"/>
      <c r="M268" s="2061"/>
      <c r="N268" s="2258"/>
      <c r="O268" s="2257"/>
    </row>
    <row r="269" spans="1:19" s="17" customFormat="1" ht="15" customHeight="1" thickBot="1" x14ac:dyDescent="0.3">
      <c r="A269" s="2082"/>
      <c r="B269" s="2277"/>
      <c r="C269" s="2080"/>
      <c r="D269" s="4464"/>
      <c r="E269" s="2033"/>
      <c r="F269" s="2440"/>
      <c r="G269" s="4467"/>
      <c r="H269" s="4500"/>
      <c r="I269" s="4513"/>
      <c r="J269" s="4553"/>
      <c r="K269" s="2016" t="s">
        <v>33</v>
      </c>
      <c r="L269" s="2220">
        <f>SUM(L266:L268)</f>
        <v>150</v>
      </c>
      <c r="M269" s="2108"/>
      <c r="N269" s="2190"/>
      <c r="O269" s="2106"/>
    </row>
    <row r="270" spans="1:19" s="17" customFormat="1" ht="24" customHeight="1" x14ac:dyDescent="0.25">
      <c r="A270" s="2049" t="s">
        <v>39</v>
      </c>
      <c r="B270" s="2177" t="s">
        <v>39</v>
      </c>
      <c r="C270" s="2090" t="s">
        <v>109</v>
      </c>
      <c r="D270" s="4462" t="s">
        <v>87</v>
      </c>
      <c r="E270" s="2047"/>
      <c r="F270" s="2231" t="s">
        <v>935</v>
      </c>
      <c r="G270" s="4465" t="s">
        <v>927</v>
      </c>
      <c r="H270" s="4498" t="s">
        <v>44</v>
      </c>
      <c r="I270" s="4512" t="s">
        <v>792</v>
      </c>
      <c r="J270" s="4509" t="s">
        <v>202</v>
      </c>
      <c r="K270" s="2261" t="s">
        <v>124</v>
      </c>
      <c r="L270" s="2439">
        <v>120</v>
      </c>
      <c r="M270" s="2198" t="s">
        <v>934</v>
      </c>
      <c r="N270" s="2346" t="s">
        <v>933</v>
      </c>
      <c r="O270" s="2137">
        <v>289</v>
      </c>
      <c r="R270" s="1985"/>
      <c r="S270" s="1985"/>
    </row>
    <row r="271" spans="1:19" s="17" customFormat="1" ht="15" customHeight="1" x14ac:dyDescent="0.25">
      <c r="A271" s="2086"/>
      <c r="B271" s="2174"/>
      <c r="C271" s="2084"/>
      <c r="D271" s="4463"/>
      <c r="E271" s="2040"/>
      <c r="F271" s="2224"/>
      <c r="G271" s="4466"/>
      <c r="H271" s="4499"/>
      <c r="I271" s="4508"/>
      <c r="J271" s="4510"/>
      <c r="K271" s="2226" t="s">
        <v>140</v>
      </c>
      <c r="L271" s="2225"/>
      <c r="M271" s="2064"/>
      <c r="N271" s="2067"/>
      <c r="O271" s="2066"/>
    </row>
    <row r="272" spans="1:19" s="17" customFormat="1" ht="15" customHeight="1" thickBot="1" x14ac:dyDescent="0.3">
      <c r="A272" s="2086"/>
      <c r="B272" s="2174"/>
      <c r="C272" s="2084"/>
      <c r="D272" s="4463"/>
      <c r="E272" s="2040"/>
      <c r="F272" s="2224"/>
      <c r="G272" s="4466"/>
      <c r="H272" s="4499"/>
      <c r="I272" s="4508"/>
      <c r="J272" s="4510"/>
      <c r="K272" s="2223" t="s">
        <v>141</v>
      </c>
      <c r="L272" s="2438">
        <v>0</v>
      </c>
      <c r="M272" s="2064"/>
      <c r="N272" s="2067"/>
      <c r="O272" s="2066"/>
    </row>
    <row r="273" spans="1:16" s="17" customFormat="1" ht="15.75" customHeight="1" thickBot="1" x14ac:dyDescent="0.3">
      <c r="A273" s="2082"/>
      <c r="B273" s="2277"/>
      <c r="C273" s="2080"/>
      <c r="D273" s="4464"/>
      <c r="E273" s="2033"/>
      <c r="F273" s="2221"/>
      <c r="G273" s="4467"/>
      <c r="H273" s="4500"/>
      <c r="I273" s="4513"/>
      <c r="J273" s="4511"/>
      <c r="K273" s="2016" t="s">
        <v>33</v>
      </c>
      <c r="L273" s="2220">
        <f>SUM(L270:L272)</f>
        <v>120</v>
      </c>
      <c r="M273" s="2108"/>
      <c r="N273" s="2107"/>
      <c r="O273" s="2317"/>
    </row>
    <row r="274" spans="1:16" s="17" customFormat="1" ht="15" customHeight="1" x14ac:dyDescent="0.2">
      <c r="A274" s="2049" t="s">
        <v>39</v>
      </c>
      <c r="B274" s="2177" t="s">
        <v>39</v>
      </c>
      <c r="C274" s="2090" t="s">
        <v>109</v>
      </c>
      <c r="D274" s="4462" t="s">
        <v>84</v>
      </c>
      <c r="E274" s="4512"/>
      <c r="F274" s="4802" t="s">
        <v>932</v>
      </c>
      <c r="G274" s="4465" t="s">
        <v>927</v>
      </c>
      <c r="H274" s="4498" t="s">
        <v>44</v>
      </c>
      <c r="I274" s="4512" t="s">
        <v>56</v>
      </c>
      <c r="J274" s="4509" t="s">
        <v>52</v>
      </c>
      <c r="K274" s="2261" t="s">
        <v>124</v>
      </c>
      <c r="L274" s="2229">
        <v>20</v>
      </c>
      <c r="M274" s="2076" t="s">
        <v>931</v>
      </c>
      <c r="N274" s="2087" t="s">
        <v>761</v>
      </c>
      <c r="O274" s="2075">
        <v>200</v>
      </c>
      <c r="P274" s="2437"/>
    </row>
    <row r="275" spans="1:16" s="17" customFormat="1" ht="15" customHeight="1" x14ac:dyDescent="0.25">
      <c r="A275" s="2086"/>
      <c r="B275" s="2433"/>
      <c r="C275" s="2084"/>
      <c r="D275" s="4463"/>
      <c r="E275" s="4508"/>
      <c r="F275" s="4803"/>
      <c r="G275" s="4466"/>
      <c r="H275" s="4499"/>
      <c r="I275" s="4508"/>
      <c r="J275" s="4510"/>
      <c r="K275" s="2226" t="s">
        <v>140</v>
      </c>
      <c r="L275" s="2225"/>
      <c r="M275" s="4581" t="s">
        <v>930</v>
      </c>
      <c r="N275" s="4846" t="s">
        <v>929</v>
      </c>
      <c r="O275" s="4848"/>
    </row>
    <row r="276" spans="1:16" s="17" customFormat="1" ht="35.25" customHeight="1" thickBot="1" x14ac:dyDescent="0.3">
      <c r="A276" s="2086"/>
      <c r="B276" s="2433"/>
      <c r="C276" s="2084"/>
      <c r="D276" s="4463"/>
      <c r="E276" s="4508"/>
      <c r="F276" s="4803"/>
      <c r="G276" s="4466"/>
      <c r="H276" s="4499"/>
      <c r="I276" s="4508"/>
      <c r="J276" s="4510"/>
      <c r="K276" s="2223" t="s">
        <v>141</v>
      </c>
      <c r="L276" s="2114"/>
      <c r="M276" s="4538"/>
      <c r="N276" s="4847"/>
      <c r="O276" s="4849"/>
    </row>
    <row r="277" spans="1:16" s="17" customFormat="1" ht="15" customHeight="1" thickBot="1" x14ac:dyDescent="0.3">
      <c r="A277" s="2082"/>
      <c r="B277" s="2432"/>
      <c r="C277" s="2080"/>
      <c r="D277" s="4464"/>
      <c r="E277" s="4513"/>
      <c r="F277" s="4803"/>
      <c r="G277" s="4467"/>
      <c r="H277" s="4500"/>
      <c r="I277" s="4513"/>
      <c r="J277" s="4511"/>
      <c r="K277" s="2016" t="s">
        <v>33</v>
      </c>
      <c r="L277" s="2220">
        <f>SUM(L274:L276)</f>
        <v>20</v>
      </c>
      <c r="M277" s="4582"/>
      <c r="N277" s="2054"/>
      <c r="O277" s="2078"/>
    </row>
    <row r="278" spans="1:16" s="17" customFormat="1" ht="17.25" customHeight="1" x14ac:dyDescent="0.25">
      <c r="A278" s="2049" t="s">
        <v>39</v>
      </c>
      <c r="B278" s="2177" t="s">
        <v>39</v>
      </c>
      <c r="C278" s="2090" t="s">
        <v>109</v>
      </c>
      <c r="D278" s="4462" t="s">
        <v>72</v>
      </c>
      <c r="E278" s="2188"/>
      <c r="F278" s="2436" t="s">
        <v>928</v>
      </c>
      <c r="G278" s="4465" t="s">
        <v>927</v>
      </c>
      <c r="H278" s="4498" t="s">
        <v>44</v>
      </c>
      <c r="I278" s="4512" t="s">
        <v>792</v>
      </c>
      <c r="J278" s="4509" t="s">
        <v>202</v>
      </c>
      <c r="K278" s="2261" t="s">
        <v>124</v>
      </c>
      <c r="L278" s="2229">
        <v>150</v>
      </c>
      <c r="M278" s="2343" t="s">
        <v>926</v>
      </c>
      <c r="N278" s="2342" t="s">
        <v>925</v>
      </c>
      <c r="O278" s="2435">
        <v>700</v>
      </c>
    </row>
    <row r="279" spans="1:16" s="17" customFormat="1" ht="12.75" customHeight="1" x14ac:dyDescent="0.25">
      <c r="A279" s="2086"/>
      <c r="B279" s="2433"/>
      <c r="C279" s="2084"/>
      <c r="D279" s="4463"/>
      <c r="E279" s="2188"/>
      <c r="F279" s="2224"/>
      <c r="G279" s="4466"/>
      <c r="H279" s="4499"/>
      <c r="I279" s="4508"/>
      <c r="J279" s="4510"/>
      <c r="K279" s="2226" t="s">
        <v>140</v>
      </c>
      <c r="L279" s="2260"/>
      <c r="M279" s="2434"/>
      <c r="N279" s="2429"/>
      <c r="O279" s="2093"/>
    </row>
    <row r="280" spans="1:16" s="17" customFormat="1" ht="14.25" customHeight="1" thickBot="1" x14ac:dyDescent="0.3">
      <c r="A280" s="2086"/>
      <c r="B280" s="2433"/>
      <c r="C280" s="2084"/>
      <c r="D280" s="4463"/>
      <c r="E280" s="2188"/>
      <c r="F280" s="2224"/>
      <c r="G280" s="4466"/>
      <c r="H280" s="4499"/>
      <c r="I280" s="4508"/>
      <c r="J280" s="4510"/>
      <c r="K280" s="2223" t="s">
        <v>141</v>
      </c>
      <c r="L280" s="2114"/>
      <c r="M280" s="2064"/>
      <c r="N280" s="2067"/>
      <c r="O280" s="2066"/>
    </row>
    <row r="281" spans="1:16" s="17" customFormat="1" ht="11.25" customHeight="1" thickBot="1" x14ac:dyDescent="0.3">
      <c r="A281" s="2082"/>
      <c r="B281" s="2432"/>
      <c r="C281" s="2080"/>
      <c r="D281" s="4464"/>
      <c r="E281" s="2188"/>
      <c r="F281" s="2221"/>
      <c r="G281" s="4467"/>
      <c r="H281" s="4500"/>
      <c r="I281" s="4513"/>
      <c r="J281" s="4511"/>
      <c r="K281" s="2016" t="s">
        <v>33</v>
      </c>
      <c r="L281" s="2220">
        <f>SUM(L278:L280)</f>
        <v>150</v>
      </c>
      <c r="M281" s="2055"/>
      <c r="N281" s="2054"/>
      <c r="O281" s="2078"/>
    </row>
    <row r="282" spans="1:16" s="17" customFormat="1" ht="15" customHeight="1" thickBot="1" x14ac:dyDescent="0.3">
      <c r="A282" s="4439" t="s">
        <v>39</v>
      </c>
      <c r="B282" s="4474" t="s">
        <v>39</v>
      </c>
      <c r="C282" s="4493" t="s">
        <v>107</v>
      </c>
      <c r="D282" s="3683" t="s">
        <v>924</v>
      </c>
      <c r="E282" s="3684"/>
      <c r="F282" s="3622"/>
      <c r="G282" s="4465" t="s">
        <v>923</v>
      </c>
      <c r="H282" s="4498" t="s">
        <v>44</v>
      </c>
      <c r="I282" s="4512" t="s">
        <v>792</v>
      </c>
      <c r="J282" s="4509" t="s">
        <v>202</v>
      </c>
      <c r="K282" s="2268" t="s">
        <v>124</v>
      </c>
      <c r="L282" s="2243">
        <f>L286</f>
        <v>15</v>
      </c>
      <c r="M282" s="2076"/>
      <c r="N282" s="2113"/>
      <c r="O282" s="2325"/>
    </row>
    <row r="283" spans="1:16" s="17" customFormat="1" ht="15" customHeight="1" thickBot="1" x14ac:dyDescent="0.3">
      <c r="A283" s="4440"/>
      <c r="B283" s="4475"/>
      <c r="C283" s="4494"/>
      <c r="D283" s="3685"/>
      <c r="E283" s="3686"/>
      <c r="F283" s="3687"/>
      <c r="G283" s="4466"/>
      <c r="H283" s="4499"/>
      <c r="I283" s="4508"/>
      <c r="J283" s="4510"/>
      <c r="K283" s="2431" t="s">
        <v>140</v>
      </c>
      <c r="L283" s="2243"/>
      <c r="M283" s="2061"/>
      <c r="N283" s="2429"/>
      <c r="O283" s="2093"/>
    </row>
    <row r="284" spans="1:16" s="17" customFormat="1" ht="15" customHeight="1" thickBot="1" x14ac:dyDescent="0.3">
      <c r="A284" s="4440"/>
      <c r="B284" s="4475"/>
      <c r="C284" s="4494"/>
      <c r="D284" s="3685"/>
      <c r="E284" s="3686"/>
      <c r="F284" s="3687"/>
      <c r="G284" s="4466"/>
      <c r="H284" s="4499"/>
      <c r="I284" s="4508"/>
      <c r="J284" s="4510"/>
      <c r="K284" s="2246" t="s">
        <v>141</v>
      </c>
      <c r="L284" s="2243"/>
      <c r="M284" s="2064"/>
      <c r="N284" s="2067"/>
      <c r="O284" s="2066"/>
    </row>
    <row r="285" spans="1:16" s="17" customFormat="1" ht="15" customHeight="1" thickBot="1" x14ac:dyDescent="0.3">
      <c r="A285" s="4473"/>
      <c r="B285" s="4476"/>
      <c r="C285" s="4495"/>
      <c r="D285" s="4593"/>
      <c r="E285" s="4577"/>
      <c r="F285" s="3623"/>
      <c r="G285" s="4467"/>
      <c r="H285" s="4500"/>
      <c r="I285" s="4513"/>
      <c r="J285" s="4511"/>
      <c r="K285" s="2244" t="s">
        <v>33</v>
      </c>
      <c r="L285" s="2243">
        <f>SUM(L282:L284)</f>
        <v>15</v>
      </c>
      <c r="M285" s="2055"/>
      <c r="N285" s="2054"/>
      <c r="O285" s="2078"/>
    </row>
    <row r="286" spans="1:16" s="17" customFormat="1" ht="15" customHeight="1" x14ac:dyDescent="0.2">
      <c r="A286" s="2049" t="s">
        <v>39</v>
      </c>
      <c r="B286" s="4474" t="s">
        <v>39</v>
      </c>
      <c r="C286" s="4493" t="s">
        <v>107</v>
      </c>
      <c r="D286" s="4462" t="s">
        <v>37</v>
      </c>
      <c r="E286" s="4512"/>
      <c r="F286" s="3598" t="s">
        <v>924</v>
      </c>
      <c r="G286" s="4465" t="s">
        <v>923</v>
      </c>
      <c r="H286" s="4498" t="s">
        <v>44</v>
      </c>
      <c r="I286" s="4512" t="s">
        <v>792</v>
      </c>
      <c r="J286" s="4509" t="s">
        <v>202</v>
      </c>
      <c r="K286" s="2230" t="s">
        <v>124</v>
      </c>
      <c r="L286" s="2229">
        <v>15</v>
      </c>
      <c r="M286" s="4441" t="s">
        <v>922</v>
      </c>
      <c r="N286" s="2342" t="s">
        <v>921</v>
      </c>
      <c r="O286" s="2430"/>
    </row>
    <row r="287" spans="1:16" s="17" customFormat="1" ht="15" customHeight="1" x14ac:dyDescent="0.25">
      <c r="A287" s="4440"/>
      <c r="B287" s="4475"/>
      <c r="C287" s="4494"/>
      <c r="D287" s="4463"/>
      <c r="E287" s="4508"/>
      <c r="F287" s="4449"/>
      <c r="G287" s="4466"/>
      <c r="H287" s="4499"/>
      <c r="I287" s="4508"/>
      <c r="J287" s="4510"/>
      <c r="K287" s="2261" t="s">
        <v>140</v>
      </c>
      <c r="L287" s="2225"/>
      <c r="M287" s="4442"/>
      <c r="N287" s="2429"/>
      <c r="O287" s="2093"/>
    </row>
    <row r="288" spans="1:16" s="17" customFormat="1" ht="15" customHeight="1" thickBot="1" x14ac:dyDescent="0.3">
      <c r="A288" s="4440"/>
      <c r="B288" s="4475"/>
      <c r="C288" s="4494"/>
      <c r="D288" s="4463"/>
      <c r="E288" s="4508"/>
      <c r="F288" s="4449"/>
      <c r="G288" s="4466"/>
      <c r="H288" s="4499"/>
      <c r="I288" s="4508"/>
      <c r="J288" s="4510"/>
      <c r="K288" s="2223" t="s">
        <v>141</v>
      </c>
      <c r="L288" s="2114"/>
      <c r="M288" s="2064"/>
      <c r="N288" s="2067"/>
      <c r="O288" s="2066"/>
    </row>
    <row r="289" spans="1:24" s="17" customFormat="1" ht="15" customHeight="1" thickBot="1" x14ac:dyDescent="0.3">
      <c r="A289" s="4473"/>
      <c r="B289" s="4476"/>
      <c r="C289" s="4495"/>
      <c r="D289" s="4464"/>
      <c r="E289" s="4513"/>
      <c r="F289" s="3599"/>
      <c r="G289" s="4467"/>
      <c r="H289" s="4500"/>
      <c r="I289" s="4513"/>
      <c r="J289" s="4511"/>
      <c r="K289" s="2016" t="s">
        <v>33</v>
      </c>
      <c r="L289" s="2220">
        <f>SUM(L286:L288)</f>
        <v>15</v>
      </c>
      <c r="M289" s="2055"/>
      <c r="N289" s="2054"/>
      <c r="O289" s="2078"/>
    </row>
    <row r="290" spans="1:24" s="17" customFormat="1" ht="15" customHeight="1" thickBot="1" x14ac:dyDescent="0.3">
      <c r="A290" s="2008" t="s">
        <v>39</v>
      </c>
      <c r="B290" s="2011" t="s">
        <v>39</v>
      </c>
      <c r="C290" s="4588" t="s">
        <v>759</v>
      </c>
      <c r="D290" s="4588"/>
      <c r="E290" s="4588"/>
      <c r="F290" s="4588"/>
      <c r="G290" s="4588"/>
      <c r="H290" s="4588"/>
      <c r="I290" s="4588"/>
      <c r="J290" s="4588"/>
      <c r="K290" s="4589"/>
      <c r="L290" s="2428">
        <f>L241+L182+L174+L285</f>
        <v>6199.9</v>
      </c>
      <c r="M290" s="4583"/>
      <c r="N290" s="4584"/>
      <c r="O290" s="4585"/>
    </row>
    <row r="291" spans="1:24" s="17" customFormat="1" ht="15" customHeight="1" thickBot="1" x14ac:dyDescent="0.3">
      <c r="A291" s="2008" t="s">
        <v>39</v>
      </c>
      <c r="B291" s="4598" t="s">
        <v>758</v>
      </c>
      <c r="C291" s="4599"/>
      <c r="D291" s="4599"/>
      <c r="E291" s="4599"/>
      <c r="F291" s="4599"/>
      <c r="G291" s="4599"/>
      <c r="H291" s="4599"/>
      <c r="I291" s="4599"/>
      <c r="J291" s="4599"/>
      <c r="K291" s="4600"/>
      <c r="L291" s="2007">
        <f>L167+L290</f>
        <v>6199.9</v>
      </c>
      <c r="M291" s="4569"/>
      <c r="N291" s="4570"/>
      <c r="O291" s="4571"/>
    </row>
    <row r="292" spans="1:24" s="17" customFormat="1" ht="19.5" customHeight="1" thickBot="1" x14ac:dyDescent="0.3">
      <c r="A292" s="2008" t="s">
        <v>109</v>
      </c>
      <c r="B292" s="2427"/>
      <c r="C292" s="2425" t="s">
        <v>920</v>
      </c>
      <c r="D292" s="2425"/>
      <c r="E292" s="2425"/>
      <c r="F292" s="2425"/>
      <c r="G292" s="2425"/>
      <c r="H292" s="2426"/>
      <c r="I292" s="2425"/>
      <c r="J292" s="2425"/>
      <c r="K292" s="2425"/>
      <c r="L292" s="2425"/>
      <c r="M292" s="2425"/>
      <c r="N292" s="2425"/>
      <c r="O292" s="2424"/>
    </row>
    <row r="293" spans="1:24" s="17" customFormat="1" ht="23.25" customHeight="1" thickBot="1" x14ac:dyDescent="0.3">
      <c r="A293" s="2026"/>
      <c r="B293" s="2423"/>
      <c r="C293" s="4621"/>
      <c r="D293" s="4622"/>
      <c r="E293" s="4622"/>
      <c r="F293" s="4622"/>
      <c r="G293" s="4622"/>
      <c r="H293" s="4622"/>
      <c r="I293" s="4622"/>
      <c r="J293" s="4622"/>
      <c r="K293" s="4622"/>
      <c r="L293" s="4622"/>
      <c r="M293" s="2422" t="s">
        <v>919</v>
      </c>
      <c r="N293" s="2421" t="s">
        <v>918</v>
      </c>
      <c r="O293" s="2420" t="s">
        <v>917</v>
      </c>
    </row>
    <row r="294" spans="1:24" s="17" customFormat="1" ht="17.25" customHeight="1" thickBot="1" x14ac:dyDescent="0.3">
      <c r="A294" s="2008" t="s">
        <v>109</v>
      </c>
      <c r="B294" s="2419" t="s">
        <v>37</v>
      </c>
      <c r="C294" s="4806" t="s">
        <v>916</v>
      </c>
      <c r="D294" s="4807"/>
      <c r="E294" s="4807"/>
      <c r="F294" s="4807"/>
      <c r="G294" s="4807"/>
      <c r="H294" s="4807"/>
      <c r="I294" s="4807"/>
      <c r="J294" s="4807"/>
      <c r="K294" s="4807"/>
      <c r="L294" s="4807"/>
      <c r="M294" s="4807"/>
      <c r="N294" s="4807"/>
      <c r="O294" s="4808"/>
    </row>
    <row r="295" spans="1:24" s="17" customFormat="1" ht="24" customHeight="1" thickBot="1" x14ac:dyDescent="0.3">
      <c r="A295" s="2008"/>
      <c r="B295" s="2418"/>
      <c r="C295" s="4532"/>
      <c r="D295" s="4533"/>
      <c r="E295" s="4533"/>
      <c r="F295" s="4533"/>
      <c r="G295" s="4533"/>
      <c r="H295" s="4533"/>
      <c r="I295" s="4533"/>
      <c r="J295" s="4533"/>
      <c r="K295" s="4533"/>
      <c r="L295" s="4534"/>
      <c r="M295" s="2417" t="s">
        <v>915</v>
      </c>
      <c r="N295" s="2416" t="s">
        <v>316</v>
      </c>
      <c r="O295" s="2415">
        <v>3.82</v>
      </c>
    </row>
    <row r="296" spans="1:24" s="17" customFormat="1" ht="21" customHeight="1" thickBot="1" x14ac:dyDescent="0.3">
      <c r="A296" s="4439" t="s">
        <v>109</v>
      </c>
      <c r="B296" s="4459" t="s">
        <v>37</v>
      </c>
      <c r="C296" s="4479" t="s">
        <v>37</v>
      </c>
      <c r="D296" s="4478"/>
      <c r="E296" s="2414"/>
      <c r="F296" s="3684" t="s">
        <v>914</v>
      </c>
      <c r="G296" s="4526" t="s">
        <v>504</v>
      </c>
      <c r="H296" s="4498" t="s">
        <v>44</v>
      </c>
      <c r="I296" s="4529" t="s">
        <v>913</v>
      </c>
      <c r="J296" s="4523" t="s">
        <v>202</v>
      </c>
      <c r="K296" s="2250" t="s">
        <v>124</v>
      </c>
      <c r="L296" s="2273">
        <f>L301+L305+L309+L313+L317+L321+L326+L331+L335+L339+L341+L345+L349+L353+L357+L365+L361+L369+L373+L377+L381+L385+L389+L393+L397+L402+L407</f>
        <v>4371.1000000000004</v>
      </c>
      <c r="M296" s="2413"/>
      <c r="N296" s="2412"/>
      <c r="O296" s="2411"/>
      <c r="P296" s="1985"/>
      <c r="R296" s="1985"/>
      <c r="X296" s="1985"/>
    </row>
    <row r="297" spans="1:24" s="17" customFormat="1" ht="15" customHeight="1" thickBot="1" x14ac:dyDescent="0.3">
      <c r="A297" s="4440"/>
      <c r="B297" s="4460"/>
      <c r="C297" s="4482"/>
      <c r="D297" s="4481"/>
      <c r="E297" s="2404"/>
      <c r="F297" s="3686"/>
      <c r="G297" s="4527"/>
      <c r="H297" s="4499"/>
      <c r="I297" s="4530"/>
      <c r="J297" s="4576"/>
      <c r="K297" s="2248" t="s">
        <v>214</v>
      </c>
      <c r="L297" s="2273">
        <f>L302+L306+L310+L314+L318+L322+L327+L332+L336+L340+L342+L346+L350+L354+L358+L366+L362+L370+L374+L378+L382+L386+L390+L394+L398+L408</f>
        <v>3033.8</v>
      </c>
      <c r="M297" s="2407"/>
      <c r="N297" s="2406"/>
      <c r="O297" s="2405"/>
      <c r="P297" s="1985"/>
      <c r="R297" s="1985"/>
    </row>
    <row r="298" spans="1:24" s="17" customFormat="1" ht="15" customHeight="1" thickBot="1" x14ac:dyDescent="0.3">
      <c r="A298" s="4440"/>
      <c r="B298" s="4460"/>
      <c r="C298" s="4482"/>
      <c r="D298" s="4481"/>
      <c r="E298" s="2404"/>
      <c r="F298" s="3686"/>
      <c r="G298" s="4527"/>
      <c r="H298" s="4499"/>
      <c r="I298" s="4530"/>
      <c r="J298" s="4510" t="s">
        <v>193</v>
      </c>
      <c r="K298" s="2409" t="s">
        <v>215</v>
      </c>
      <c r="L298" s="2408">
        <f>L323+L399+L404+L409+L328</f>
        <v>1043.0999999999999</v>
      </c>
      <c r="M298" s="2407"/>
      <c r="N298" s="2406"/>
      <c r="O298" s="2405"/>
    </row>
    <row r="299" spans="1:24" s="17" customFormat="1" ht="15" customHeight="1" thickBot="1" x14ac:dyDescent="0.3">
      <c r="A299" s="4440"/>
      <c r="B299" s="4460"/>
      <c r="C299" s="4482"/>
      <c r="D299" s="4481"/>
      <c r="E299" s="2404"/>
      <c r="F299" s="3686"/>
      <c r="G299" s="4527"/>
      <c r="H299" s="4499"/>
      <c r="I299" s="4530"/>
      <c r="J299" s="4510"/>
      <c r="K299" s="2246" t="s">
        <v>141</v>
      </c>
      <c r="L299" s="2273">
        <f>L303+L307+L311+L324+L329+L333+L337+L343+L347+L351+L355+L359+L383+L391+L395+L387+L400+L410</f>
        <v>0</v>
      </c>
      <c r="M299" s="2181"/>
      <c r="N299" s="2403"/>
      <c r="O299" s="2402"/>
      <c r="R299" s="1985"/>
    </row>
    <row r="300" spans="1:24" s="17" customFormat="1" ht="15" customHeight="1" thickBot="1" x14ac:dyDescent="0.3">
      <c r="A300" s="4473"/>
      <c r="B300" s="4461"/>
      <c r="C300" s="4485"/>
      <c r="D300" s="4484"/>
      <c r="E300" s="2024"/>
      <c r="F300" s="4577"/>
      <c r="G300" s="4528"/>
      <c r="H300" s="4500"/>
      <c r="I300" s="4531"/>
      <c r="J300" s="2022"/>
      <c r="K300" s="2244" t="s">
        <v>33</v>
      </c>
      <c r="L300" s="2401">
        <f>SUM(L296:L299)</f>
        <v>8448</v>
      </c>
      <c r="M300" s="2108"/>
      <c r="N300" s="2190"/>
      <c r="O300" s="2106"/>
    </row>
    <row r="301" spans="1:24" s="17" customFormat="1" ht="16.899999999999999" customHeight="1" x14ac:dyDescent="0.25">
      <c r="A301" s="4439" t="s">
        <v>109</v>
      </c>
      <c r="B301" s="4459" t="s">
        <v>37</v>
      </c>
      <c r="C301" s="4493" t="s">
        <v>37</v>
      </c>
      <c r="D301" s="4462" t="s">
        <v>37</v>
      </c>
      <c r="E301" s="2047"/>
      <c r="F301" s="3598" t="s">
        <v>912</v>
      </c>
      <c r="G301" s="4526" t="s">
        <v>504</v>
      </c>
      <c r="H301" s="4498" t="s">
        <v>44</v>
      </c>
      <c r="I301" s="2378" t="s">
        <v>792</v>
      </c>
      <c r="J301" s="4443" t="s">
        <v>202</v>
      </c>
      <c r="K301" s="2230" t="s">
        <v>124</v>
      </c>
      <c r="L301" s="2229">
        <v>494.7</v>
      </c>
      <c r="M301" s="3627" t="s">
        <v>911</v>
      </c>
      <c r="N301" s="2297" t="s">
        <v>316</v>
      </c>
      <c r="O301" s="2149">
        <v>189.78</v>
      </c>
      <c r="P301" s="1974"/>
      <c r="Q301" s="1974"/>
      <c r="R301" s="1985"/>
    </row>
    <row r="302" spans="1:24" s="17" customFormat="1" ht="15.6" customHeight="1" x14ac:dyDescent="0.25">
      <c r="A302" s="4440"/>
      <c r="B302" s="4460"/>
      <c r="C302" s="4494"/>
      <c r="D302" s="4463"/>
      <c r="E302" s="2040"/>
      <c r="F302" s="4449"/>
      <c r="G302" s="4527"/>
      <c r="H302" s="4499"/>
      <c r="I302" s="2377"/>
      <c r="J302" s="4444"/>
      <c r="K302" s="2261" t="s">
        <v>214</v>
      </c>
      <c r="L302" s="2260">
        <v>0</v>
      </c>
      <c r="M302" s="4507"/>
      <c r="N302" s="2340"/>
      <c r="O302" s="2379"/>
      <c r="P302" s="1974"/>
      <c r="Q302" s="1974"/>
      <c r="R302" s="1985"/>
    </row>
    <row r="303" spans="1:24" s="17" customFormat="1" ht="13.5" customHeight="1" thickBot="1" x14ac:dyDescent="0.3">
      <c r="A303" s="4440"/>
      <c r="B303" s="4460"/>
      <c r="C303" s="4494"/>
      <c r="D303" s="4463"/>
      <c r="E303" s="2040"/>
      <c r="F303" s="4449"/>
      <c r="G303" s="4527"/>
      <c r="H303" s="4499"/>
      <c r="I303" s="2377"/>
      <c r="J303" s="4444"/>
      <c r="K303" s="2223" t="s">
        <v>141</v>
      </c>
      <c r="L303" s="2114"/>
      <c r="M303" s="2400"/>
      <c r="N303" s="2399"/>
      <c r="O303" s="2398"/>
      <c r="P303" s="1974"/>
      <c r="Q303" s="1974"/>
      <c r="R303" s="1985"/>
    </row>
    <row r="304" spans="1:24" s="17" customFormat="1" ht="13.5" customHeight="1" thickBot="1" x14ac:dyDescent="0.3">
      <c r="A304" s="4473"/>
      <c r="B304" s="4461"/>
      <c r="C304" s="4495"/>
      <c r="D304" s="4464"/>
      <c r="E304" s="2033"/>
      <c r="F304" s="3599"/>
      <c r="G304" s="4528"/>
      <c r="H304" s="4500"/>
      <c r="I304" s="2377"/>
      <c r="J304" s="4445"/>
      <c r="K304" s="2123" t="s">
        <v>33</v>
      </c>
      <c r="L304" s="2397">
        <f>SUM(L301:L303)</f>
        <v>494.7</v>
      </c>
      <c r="M304" s="2307"/>
      <c r="N304" s="2396"/>
      <c r="O304" s="2395"/>
      <c r="P304" s="1974"/>
      <c r="Q304" s="1974"/>
      <c r="R304" s="1985"/>
    </row>
    <row r="305" spans="1:19" s="17" customFormat="1" ht="20.25" customHeight="1" x14ac:dyDescent="0.25">
      <c r="A305" s="4439" t="s">
        <v>109</v>
      </c>
      <c r="B305" s="4459" t="s">
        <v>37</v>
      </c>
      <c r="C305" s="4493" t="s">
        <v>37</v>
      </c>
      <c r="D305" s="4462" t="s">
        <v>39</v>
      </c>
      <c r="E305" s="2047"/>
      <c r="F305" s="3598" t="s">
        <v>910</v>
      </c>
      <c r="G305" s="4526" t="s">
        <v>504</v>
      </c>
      <c r="H305" s="4498" t="s">
        <v>44</v>
      </c>
      <c r="I305" s="2377" t="s">
        <v>792</v>
      </c>
      <c r="J305" s="4443" t="s">
        <v>202</v>
      </c>
      <c r="K305" s="2230" t="s">
        <v>124</v>
      </c>
      <c r="L305" s="2229">
        <v>125</v>
      </c>
      <c r="M305" s="3627" t="s">
        <v>909</v>
      </c>
      <c r="N305" s="2281" t="s">
        <v>316</v>
      </c>
      <c r="O305" s="2394">
        <v>39.200000000000003</v>
      </c>
      <c r="P305" s="1974"/>
      <c r="Q305" s="1974"/>
      <c r="R305" s="1985"/>
    </row>
    <row r="306" spans="1:19" s="17" customFormat="1" ht="15" customHeight="1" x14ac:dyDescent="0.25">
      <c r="A306" s="4440"/>
      <c r="B306" s="4460"/>
      <c r="C306" s="4494"/>
      <c r="D306" s="4463"/>
      <c r="E306" s="2040"/>
      <c r="F306" s="4449"/>
      <c r="G306" s="4527"/>
      <c r="H306" s="4499"/>
      <c r="I306" s="2377"/>
      <c r="J306" s="4444"/>
      <c r="K306" s="2226" t="s">
        <v>214</v>
      </c>
      <c r="L306" s="2260"/>
      <c r="M306" s="4507"/>
      <c r="N306" s="2373"/>
      <c r="O306" s="2062"/>
      <c r="P306" s="1974"/>
      <c r="Q306" s="1974"/>
    </row>
    <row r="307" spans="1:19" s="17" customFormat="1" ht="27" customHeight="1" thickBot="1" x14ac:dyDescent="0.3">
      <c r="A307" s="4440"/>
      <c r="B307" s="4460"/>
      <c r="C307" s="4494"/>
      <c r="D307" s="4463"/>
      <c r="E307" s="2040"/>
      <c r="F307" s="4449"/>
      <c r="G307" s="4527"/>
      <c r="H307" s="4499"/>
      <c r="I307" s="2377"/>
      <c r="J307" s="4444"/>
      <c r="K307" s="2223" t="s">
        <v>141</v>
      </c>
      <c r="L307" s="2114"/>
      <c r="M307" s="2393" t="s">
        <v>908</v>
      </c>
      <c r="N307" s="2392" t="s">
        <v>666</v>
      </c>
      <c r="O307" s="2391">
        <v>1.2</v>
      </c>
      <c r="P307" s="1974"/>
      <c r="Q307" s="1974"/>
    </row>
    <row r="308" spans="1:19" s="17" customFormat="1" ht="14.25" customHeight="1" thickBot="1" x14ac:dyDescent="0.3">
      <c r="A308" s="4473"/>
      <c r="B308" s="4461"/>
      <c r="C308" s="4495"/>
      <c r="D308" s="4464"/>
      <c r="E308" s="2033"/>
      <c r="F308" s="3599"/>
      <c r="G308" s="4528"/>
      <c r="H308" s="4500"/>
      <c r="I308" s="2377"/>
      <c r="J308" s="4445"/>
      <c r="K308" s="2016" t="s">
        <v>33</v>
      </c>
      <c r="L308" s="2220">
        <f>SUM(L305:L307)</f>
        <v>125</v>
      </c>
      <c r="M308" s="2055"/>
      <c r="N308" s="2030"/>
      <c r="O308" s="2390"/>
      <c r="P308" s="1974"/>
      <c r="Q308" s="1974"/>
    </row>
    <row r="309" spans="1:19" s="17" customFormat="1" ht="15" customHeight="1" x14ac:dyDescent="0.25">
      <c r="A309" s="4439" t="s">
        <v>109</v>
      </c>
      <c r="B309" s="4459" t="s">
        <v>37</v>
      </c>
      <c r="C309" s="4493" t="s">
        <v>37</v>
      </c>
      <c r="D309" s="4462" t="s">
        <v>109</v>
      </c>
      <c r="E309" s="2047"/>
      <c r="F309" s="3598" t="s">
        <v>907</v>
      </c>
      <c r="G309" s="4465" t="s">
        <v>504</v>
      </c>
      <c r="H309" s="4498" t="s">
        <v>44</v>
      </c>
      <c r="I309" s="2377" t="s">
        <v>763</v>
      </c>
      <c r="J309" s="4509" t="s">
        <v>906</v>
      </c>
      <c r="K309" s="2230" t="s">
        <v>124</v>
      </c>
      <c r="L309" s="2229">
        <v>1682.9</v>
      </c>
      <c r="M309" s="2235" t="s">
        <v>905</v>
      </c>
      <c r="N309" s="2281" t="s">
        <v>316</v>
      </c>
      <c r="O309" s="2158">
        <v>9.8000000000000007</v>
      </c>
      <c r="P309" s="1974"/>
      <c r="Q309" s="1974"/>
      <c r="R309" s="1985"/>
    </row>
    <row r="310" spans="1:19" s="17" customFormat="1" ht="12.75" customHeight="1" x14ac:dyDescent="0.25">
      <c r="A310" s="4440"/>
      <c r="B310" s="4460"/>
      <c r="C310" s="4494"/>
      <c r="D310" s="4463"/>
      <c r="E310" s="2040"/>
      <c r="F310" s="4449"/>
      <c r="G310" s="4466"/>
      <c r="H310" s="4499"/>
      <c r="I310" s="2377" t="s">
        <v>792</v>
      </c>
      <c r="J310" s="4510"/>
      <c r="K310" s="2226" t="s">
        <v>214</v>
      </c>
      <c r="L310" s="2225">
        <v>1473.8</v>
      </c>
      <c r="M310" s="236"/>
      <c r="N310" s="2373"/>
      <c r="O310" s="2073"/>
      <c r="P310" s="1974"/>
      <c r="Q310" s="1974"/>
      <c r="R310" s="1985"/>
      <c r="S310" s="1985"/>
    </row>
    <row r="311" spans="1:19" s="17" customFormat="1" ht="18.75" customHeight="1" thickBot="1" x14ac:dyDescent="0.3">
      <c r="A311" s="4440"/>
      <c r="B311" s="4460"/>
      <c r="C311" s="4494"/>
      <c r="D311" s="4463"/>
      <c r="E311" s="2040"/>
      <c r="F311" s="4449"/>
      <c r="G311" s="4466"/>
      <c r="H311" s="4499"/>
      <c r="I311" s="2377"/>
      <c r="J311" s="4510"/>
      <c r="K311" s="2376" t="s">
        <v>141</v>
      </c>
      <c r="L311" s="2236"/>
      <c r="M311" s="2108"/>
      <c r="N311" s="2371"/>
      <c r="O311" s="2370"/>
      <c r="P311" s="1974"/>
      <c r="Q311" s="1974"/>
      <c r="R311" s="1985"/>
    </row>
    <row r="312" spans="1:19" s="17" customFormat="1" ht="15.75" customHeight="1" thickBot="1" x14ac:dyDescent="0.3">
      <c r="A312" s="4473"/>
      <c r="B312" s="4461"/>
      <c r="C312" s="4495"/>
      <c r="D312" s="4464"/>
      <c r="E312" s="2033"/>
      <c r="F312" s="3599"/>
      <c r="G312" s="4467"/>
      <c r="H312" s="4500"/>
      <c r="I312" s="2377"/>
      <c r="J312" s="4537"/>
      <c r="K312" s="2016" t="s">
        <v>33</v>
      </c>
      <c r="L312" s="2380">
        <f>SUM(L309:L311)</f>
        <v>3156.7</v>
      </c>
      <c r="M312" s="2055"/>
      <c r="N312" s="2030"/>
      <c r="O312" s="2390"/>
      <c r="P312" s="1974"/>
      <c r="Q312" s="1974"/>
    </row>
    <row r="313" spans="1:19" s="17" customFormat="1" ht="20.25" hidden="1" customHeight="1" x14ac:dyDescent="0.25">
      <c r="A313" s="4439" t="s">
        <v>109</v>
      </c>
      <c r="B313" s="4459" t="s">
        <v>37</v>
      </c>
      <c r="C313" s="4493" t="s">
        <v>37</v>
      </c>
      <c r="D313" s="4462" t="s">
        <v>107</v>
      </c>
      <c r="E313" s="2047"/>
      <c r="F313" s="3598" t="s">
        <v>904</v>
      </c>
      <c r="G313" s="4526" t="s">
        <v>504</v>
      </c>
      <c r="H313" s="4498" t="s">
        <v>44</v>
      </c>
      <c r="I313" s="2377"/>
      <c r="J313" s="2389"/>
      <c r="K313" s="2230" t="s">
        <v>124</v>
      </c>
      <c r="L313" s="2229"/>
      <c r="M313" s="3627" t="s">
        <v>903</v>
      </c>
      <c r="N313" s="2297" t="s">
        <v>316</v>
      </c>
      <c r="O313" s="2149"/>
      <c r="P313" s="1974"/>
      <c r="Q313" s="1974"/>
    </row>
    <row r="314" spans="1:19" s="17" customFormat="1" ht="14.25" hidden="1" customHeight="1" x14ac:dyDescent="0.25">
      <c r="A314" s="4440"/>
      <c r="B314" s="4460"/>
      <c r="C314" s="4494"/>
      <c r="D314" s="4463"/>
      <c r="E314" s="2040"/>
      <c r="F314" s="4449"/>
      <c r="G314" s="4527"/>
      <c r="H314" s="4499"/>
      <c r="I314" s="2377"/>
      <c r="J314" s="2388"/>
      <c r="K314" s="2226" t="s">
        <v>214</v>
      </c>
      <c r="L314" s="2225"/>
      <c r="M314" s="4507"/>
      <c r="N314" s="2373"/>
      <c r="O314" s="2073"/>
      <c r="P314" s="1974"/>
      <c r="Q314" s="1974"/>
    </row>
    <row r="315" spans="1:19" s="17" customFormat="1" ht="15" hidden="1" customHeight="1" thickBot="1" x14ac:dyDescent="0.3">
      <c r="A315" s="4440"/>
      <c r="B315" s="4460"/>
      <c r="C315" s="4494"/>
      <c r="D315" s="4463"/>
      <c r="E315" s="2040"/>
      <c r="F315" s="4449"/>
      <c r="G315" s="4527"/>
      <c r="H315" s="4499"/>
      <c r="I315" s="2377"/>
      <c r="J315" s="2388"/>
      <c r="K315" s="2376" t="s">
        <v>141</v>
      </c>
      <c r="L315" s="2333"/>
      <c r="M315" s="2067"/>
      <c r="N315" s="2192"/>
      <c r="O315" s="2110"/>
      <c r="P315" s="1974"/>
      <c r="Q315" s="1974"/>
      <c r="R315" s="1985"/>
    </row>
    <row r="316" spans="1:19" s="17" customFormat="1" ht="15" hidden="1" customHeight="1" thickBot="1" x14ac:dyDescent="0.3">
      <c r="A316" s="4473"/>
      <c r="B316" s="4461"/>
      <c r="C316" s="4495"/>
      <c r="D316" s="4464"/>
      <c r="E316" s="2033"/>
      <c r="F316" s="3599"/>
      <c r="G316" s="4528"/>
      <c r="H316" s="4500"/>
      <c r="I316" s="2377"/>
      <c r="J316" s="2387"/>
      <c r="K316" s="2276" t="s">
        <v>33</v>
      </c>
      <c r="L316" s="2114">
        <f>SUM(L313:L315)</f>
        <v>0</v>
      </c>
      <c r="M316" s="2108"/>
      <c r="N316" s="2190"/>
      <c r="O316" s="2106"/>
      <c r="P316" s="1974"/>
      <c r="Q316" s="1974"/>
    </row>
    <row r="317" spans="1:19" s="17" customFormat="1" ht="55.5" hidden="1" customHeight="1" x14ac:dyDescent="0.25">
      <c r="A317" s="4439" t="s">
        <v>109</v>
      </c>
      <c r="B317" s="4459" t="s">
        <v>37</v>
      </c>
      <c r="C317" s="4493" t="s">
        <v>37</v>
      </c>
      <c r="D317" s="4462" t="s">
        <v>102</v>
      </c>
      <c r="E317" s="2047"/>
      <c r="F317" s="3598" t="s">
        <v>902</v>
      </c>
      <c r="G317" s="4526" t="s">
        <v>504</v>
      </c>
      <c r="H317" s="4498" t="s">
        <v>44</v>
      </c>
      <c r="I317" s="2377"/>
      <c r="J317" s="2386"/>
      <c r="K317" s="2230" t="s">
        <v>124</v>
      </c>
      <c r="L317" s="2229">
        <v>0</v>
      </c>
      <c r="M317" s="2350" t="s">
        <v>901</v>
      </c>
      <c r="N317" s="2349" t="s">
        <v>316</v>
      </c>
      <c r="O317" s="2149"/>
      <c r="P317" s="1974"/>
      <c r="Q317" s="1974"/>
      <c r="R317" s="1985"/>
    </row>
    <row r="318" spans="1:19" s="17" customFormat="1" ht="15" hidden="1" customHeight="1" x14ac:dyDescent="0.25">
      <c r="A318" s="4440"/>
      <c r="B318" s="4460"/>
      <c r="C318" s="4494"/>
      <c r="D318" s="4463"/>
      <c r="E318" s="2040"/>
      <c r="F318" s="4449"/>
      <c r="G318" s="4527"/>
      <c r="H318" s="4499"/>
      <c r="I318" s="2377"/>
      <c r="J318" s="2385"/>
      <c r="K318" s="2226" t="s">
        <v>214</v>
      </c>
      <c r="L318" s="2225">
        <v>0</v>
      </c>
      <c r="M318" s="2064"/>
      <c r="N318" s="2192"/>
      <c r="O318" s="2110"/>
      <c r="P318" s="1974"/>
      <c r="Q318" s="1974"/>
    </row>
    <row r="319" spans="1:19" s="17" customFormat="1" ht="15" hidden="1" customHeight="1" thickBot="1" x14ac:dyDescent="0.3">
      <c r="A319" s="4440"/>
      <c r="B319" s="4460"/>
      <c r="C319" s="4494"/>
      <c r="D319" s="4463"/>
      <c r="E319" s="2040"/>
      <c r="F319" s="4449"/>
      <c r="G319" s="4527"/>
      <c r="H319" s="4499"/>
      <c r="I319" s="2377"/>
      <c r="J319" s="2385"/>
      <c r="K319" s="2223" t="s">
        <v>141</v>
      </c>
      <c r="L319" s="2114"/>
      <c r="M319" s="2064"/>
      <c r="N319" s="2192"/>
      <c r="O319" s="2110"/>
      <c r="P319" s="1974"/>
      <c r="Q319" s="1974"/>
    </row>
    <row r="320" spans="1:19" s="17" customFormat="1" ht="15" hidden="1" customHeight="1" thickBot="1" x14ac:dyDescent="0.3">
      <c r="A320" s="4473"/>
      <c r="B320" s="4461"/>
      <c r="C320" s="4495"/>
      <c r="D320" s="4464"/>
      <c r="E320" s="2033"/>
      <c r="F320" s="3599"/>
      <c r="G320" s="4528"/>
      <c r="H320" s="4500"/>
      <c r="I320" s="2375"/>
      <c r="J320" s="2384"/>
      <c r="K320" s="2276" t="s">
        <v>33</v>
      </c>
      <c r="L320" s="2114">
        <f>SUM(L317:L319)</f>
        <v>0</v>
      </c>
      <c r="M320" s="2108"/>
      <c r="N320" s="2190"/>
      <c r="O320" s="2106"/>
      <c r="P320" s="1974"/>
      <c r="Q320" s="1974"/>
    </row>
    <row r="321" spans="1:21" s="17" customFormat="1" ht="15.6" hidden="1" customHeight="1" x14ac:dyDescent="0.25">
      <c r="A321" s="4439" t="s">
        <v>109</v>
      </c>
      <c r="B321" s="4459" t="s">
        <v>37</v>
      </c>
      <c r="C321" s="4493" t="s">
        <v>37</v>
      </c>
      <c r="D321" s="4462"/>
      <c r="E321" s="2047"/>
      <c r="F321" s="3598"/>
      <c r="G321" s="4526" t="s">
        <v>504</v>
      </c>
      <c r="H321" s="4498" t="s">
        <v>44</v>
      </c>
      <c r="I321" s="2378" t="s">
        <v>763</v>
      </c>
      <c r="J321" s="4509" t="s">
        <v>193</v>
      </c>
      <c r="K321" s="2230" t="s">
        <v>124</v>
      </c>
      <c r="L321" s="2229"/>
      <c r="M321" s="4501" t="s">
        <v>900</v>
      </c>
      <c r="N321" s="2346" t="s">
        <v>316</v>
      </c>
      <c r="O321" s="2112"/>
      <c r="P321" s="1974"/>
      <c r="Q321" s="1974"/>
    </row>
    <row r="322" spans="1:21" s="17" customFormat="1" ht="15" hidden="1" customHeight="1" x14ac:dyDescent="0.25">
      <c r="A322" s="4440"/>
      <c r="B322" s="4460"/>
      <c r="C322" s="4494"/>
      <c r="D322" s="4463"/>
      <c r="E322" s="2040"/>
      <c r="F322" s="4449"/>
      <c r="G322" s="4466"/>
      <c r="H322" s="4499"/>
      <c r="I322" s="2377"/>
      <c r="J322" s="4510"/>
      <c r="K322" s="2226" t="s">
        <v>214</v>
      </c>
      <c r="L322" s="2383"/>
      <c r="M322" s="4502"/>
      <c r="N322" s="2192"/>
      <c r="O322" s="2110"/>
      <c r="P322" s="1974"/>
      <c r="Q322" s="1974"/>
      <c r="R322" s="1985"/>
    </row>
    <row r="323" spans="1:21" s="17" customFormat="1" ht="15" hidden="1" customHeight="1" x14ac:dyDescent="0.25">
      <c r="A323" s="4440"/>
      <c r="B323" s="4460"/>
      <c r="C323" s="4494"/>
      <c r="D323" s="4463"/>
      <c r="E323" s="2040"/>
      <c r="F323" s="4449"/>
      <c r="G323" s="4466"/>
      <c r="H323" s="4499"/>
      <c r="I323" s="2377"/>
      <c r="J323" s="4510"/>
      <c r="K323" s="2223" t="s">
        <v>215</v>
      </c>
      <c r="L323" s="2382"/>
      <c r="M323" s="2321"/>
      <c r="N323" s="2192"/>
      <c r="O323" s="2110"/>
      <c r="P323" s="1974"/>
      <c r="Q323" s="1974"/>
      <c r="R323" s="1985"/>
    </row>
    <row r="324" spans="1:21" s="17" customFormat="1" ht="15" hidden="1" customHeight="1" thickBot="1" x14ac:dyDescent="0.3">
      <c r="A324" s="4440"/>
      <c r="B324" s="4460"/>
      <c r="C324" s="4494"/>
      <c r="D324" s="4463"/>
      <c r="E324" s="2040"/>
      <c r="F324" s="4449"/>
      <c r="G324" s="4466"/>
      <c r="H324" s="4499"/>
      <c r="I324" s="2377"/>
      <c r="J324" s="4536"/>
      <c r="K324" s="2223" t="s">
        <v>141</v>
      </c>
      <c r="L324" s="2114"/>
      <c r="M324" s="2064"/>
      <c r="N324" s="2192"/>
      <c r="O324" s="2110"/>
      <c r="P324" s="1974"/>
      <c r="Q324" s="1974"/>
      <c r="R324" s="1985"/>
    </row>
    <row r="325" spans="1:21" s="17" customFormat="1" ht="15" hidden="1" customHeight="1" thickBot="1" x14ac:dyDescent="0.3">
      <c r="A325" s="4473"/>
      <c r="B325" s="4461"/>
      <c r="C325" s="4495"/>
      <c r="D325" s="4464"/>
      <c r="E325" s="2033"/>
      <c r="F325" s="3599"/>
      <c r="G325" s="4467"/>
      <c r="H325" s="4500"/>
      <c r="I325" s="2375"/>
      <c r="J325" s="4537"/>
      <c r="K325" s="2276" t="s">
        <v>33</v>
      </c>
      <c r="L325" s="2114">
        <f>SUM(L321:L324)</f>
        <v>0</v>
      </c>
      <c r="M325" s="2108"/>
      <c r="N325" s="2190"/>
      <c r="O325" s="2106"/>
      <c r="P325" s="1974"/>
      <c r="Q325" s="1974"/>
      <c r="R325" s="1985"/>
    </row>
    <row r="326" spans="1:21" s="17" customFormat="1" ht="16.5" customHeight="1" x14ac:dyDescent="0.25">
      <c r="A326" s="4439" t="s">
        <v>109</v>
      </c>
      <c r="B326" s="4459" t="s">
        <v>37</v>
      </c>
      <c r="C326" s="4493" t="s">
        <v>37</v>
      </c>
      <c r="D326" s="4462" t="s">
        <v>92</v>
      </c>
      <c r="E326" s="2047"/>
      <c r="F326" s="3598" t="s">
        <v>899</v>
      </c>
      <c r="G326" s="4465" t="s">
        <v>504</v>
      </c>
      <c r="H326" s="4498" t="s">
        <v>44</v>
      </c>
      <c r="I326" s="2378" t="s">
        <v>763</v>
      </c>
      <c r="J326" s="4509" t="s">
        <v>193</v>
      </c>
      <c r="K326" s="2230" t="s">
        <v>124</v>
      </c>
      <c r="L326" s="2229">
        <v>824</v>
      </c>
      <c r="M326" s="4572" t="s">
        <v>898</v>
      </c>
      <c r="N326" s="2299" t="s">
        <v>316</v>
      </c>
      <c r="O326" s="2112">
        <v>1.423</v>
      </c>
      <c r="P326" s="1974"/>
      <c r="Q326" s="1974"/>
      <c r="R326" s="1985"/>
      <c r="S326" s="1985"/>
      <c r="U326" s="1985"/>
    </row>
    <row r="327" spans="1:21" s="17" customFormat="1" ht="16.5" customHeight="1" x14ac:dyDescent="0.25">
      <c r="A327" s="4440"/>
      <c r="B327" s="4460"/>
      <c r="C327" s="4494"/>
      <c r="D327" s="4463"/>
      <c r="E327" s="2040"/>
      <c r="F327" s="4449"/>
      <c r="G327" s="4466"/>
      <c r="H327" s="4499"/>
      <c r="I327" s="2377"/>
      <c r="J327" s="4510"/>
      <c r="K327" s="2226" t="s">
        <v>214</v>
      </c>
      <c r="L327" s="2225">
        <v>860</v>
      </c>
      <c r="M327" s="4573"/>
      <c r="N327" s="2381"/>
      <c r="O327" s="2073"/>
      <c r="P327" s="1974"/>
      <c r="Q327" s="1974"/>
      <c r="R327" s="1985"/>
    </row>
    <row r="328" spans="1:21" s="17" customFormat="1" ht="16.5" customHeight="1" x14ac:dyDescent="0.25">
      <c r="A328" s="4440"/>
      <c r="B328" s="4460"/>
      <c r="C328" s="4494"/>
      <c r="D328" s="4463"/>
      <c r="E328" s="2040"/>
      <c r="F328" s="4449"/>
      <c r="G328" s="4466"/>
      <c r="H328" s="4499"/>
      <c r="I328" s="2377"/>
      <c r="J328" s="4510"/>
      <c r="K328" s="2223" t="s">
        <v>897</v>
      </c>
      <c r="L328" s="2225">
        <v>552.6</v>
      </c>
      <c r="M328" s="2145"/>
      <c r="N328" s="2381"/>
      <c r="O328" s="2073"/>
      <c r="P328" s="1974"/>
      <c r="Q328" s="1974"/>
      <c r="R328" s="1985"/>
    </row>
    <row r="329" spans="1:21" s="17" customFormat="1" ht="12" customHeight="1" thickBot="1" x14ac:dyDescent="0.3">
      <c r="A329" s="4440"/>
      <c r="B329" s="4460"/>
      <c r="C329" s="4494"/>
      <c r="D329" s="4463"/>
      <c r="E329" s="2040"/>
      <c r="F329" s="4449"/>
      <c r="G329" s="4466"/>
      <c r="H329" s="4499"/>
      <c r="I329" s="2377"/>
      <c r="J329" s="4510"/>
      <c r="K329" s="2223" t="s">
        <v>141</v>
      </c>
      <c r="L329" s="2114"/>
      <c r="M329" s="2064"/>
      <c r="N329" s="2192"/>
      <c r="O329" s="2073"/>
      <c r="P329" s="1974"/>
      <c r="Q329" s="1974"/>
      <c r="R329" s="1985"/>
    </row>
    <row r="330" spans="1:21" s="17" customFormat="1" ht="22.5" customHeight="1" thickBot="1" x14ac:dyDescent="0.3">
      <c r="A330" s="4473"/>
      <c r="B330" s="4461"/>
      <c r="C330" s="4495"/>
      <c r="D330" s="4464"/>
      <c r="E330" s="2033"/>
      <c r="F330" s="3599"/>
      <c r="G330" s="4467"/>
      <c r="H330" s="4500"/>
      <c r="I330" s="2375"/>
      <c r="J330" s="4511"/>
      <c r="K330" s="2016" t="s">
        <v>33</v>
      </c>
      <c r="L330" s="2114">
        <f>SUM(L326:L329)</f>
        <v>2236.6</v>
      </c>
      <c r="M330" s="2108"/>
      <c r="N330" s="2190"/>
      <c r="O330" s="2370"/>
      <c r="P330" s="1974"/>
      <c r="Q330" s="1974"/>
      <c r="R330" s="1985"/>
    </row>
    <row r="331" spans="1:21" s="17" customFormat="1" ht="13.15" customHeight="1" x14ac:dyDescent="0.25">
      <c r="A331" s="4439" t="s">
        <v>109</v>
      </c>
      <c r="B331" s="4459" t="s">
        <v>37</v>
      </c>
      <c r="C331" s="4493" t="s">
        <v>37</v>
      </c>
      <c r="D331" s="4462" t="s">
        <v>87</v>
      </c>
      <c r="E331" s="2096"/>
      <c r="F331" s="3664" t="s">
        <v>896</v>
      </c>
      <c r="G331" s="4465" t="s">
        <v>504</v>
      </c>
      <c r="H331" s="4498" t="s">
        <v>44</v>
      </c>
      <c r="I331" s="2378" t="s">
        <v>763</v>
      </c>
      <c r="J331" s="4509" t="s">
        <v>193</v>
      </c>
      <c r="K331" s="2230" t="s">
        <v>124</v>
      </c>
      <c r="L331" s="2229">
        <v>30</v>
      </c>
      <c r="M331" s="2076" t="s">
        <v>895</v>
      </c>
      <c r="N331" s="2342" t="s">
        <v>761</v>
      </c>
      <c r="O331" s="2112">
        <v>1</v>
      </c>
      <c r="P331" s="1974"/>
      <c r="Q331" s="1974"/>
      <c r="R331" s="1985"/>
    </row>
    <row r="332" spans="1:21" s="17" customFormat="1" ht="15" customHeight="1" x14ac:dyDescent="0.25">
      <c r="A332" s="4440"/>
      <c r="B332" s="4460"/>
      <c r="C332" s="4494"/>
      <c r="D332" s="4463"/>
      <c r="E332" s="2094"/>
      <c r="F332" s="4453"/>
      <c r="G332" s="4466"/>
      <c r="H332" s="4499"/>
      <c r="I332" s="2377"/>
      <c r="J332" s="4510"/>
      <c r="K332" s="2226" t="s">
        <v>214</v>
      </c>
      <c r="L332" s="2225">
        <v>0</v>
      </c>
      <c r="M332" s="2064"/>
      <c r="N332" s="2192"/>
      <c r="O332" s="2073"/>
      <c r="P332" s="1974"/>
      <c r="Q332" s="1974"/>
      <c r="R332" s="1985"/>
    </row>
    <row r="333" spans="1:21" s="17" customFormat="1" ht="13.5" customHeight="1" thickBot="1" x14ac:dyDescent="0.3">
      <c r="A333" s="4440"/>
      <c r="B333" s="4460"/>
      <c r="C333" s="4494"/>
      <c r="D333" s="4463"/>
      <c r="E333" s="2094"/>
      <c r="F333" s="4453"/>
      <c r="G333" s="4466"/>
      <c r="H333" s="4499"/>
      <c r="I333" s="2377"/>
      <c r="J333" s="4510"/>
      <c r="K333" s="2223" t="s">
        <v>141</v>
      </c>
      <c r="L333" s="2114"/>
      <c r="M333" s="2064"/>
      <c r="N333" s="2192"/>
      <c r="O333" s="2073"/>
      <c r="P333" s="1974"/>
      <c r="Q333" s="1974"/>
      <c r="R333" s="1985"/>
    </row>
    <row r="334" spans="1:21" s="17" customFormat="1" ht="23.25" customHeight="1" thickBot="1" x14ac:dyDescent="0.3">
      <c r="A334" s="4473"/>
      <c r="B334" s="4461"/>
      <c r="C334" s="4495"/>
      <c r="D334" s="4464"/>
      <c r="E334" s="2092"/>
      <c r="F334" s="3665"/>
      <c r="G334" s="4467"/>
      <c r="H334" s="4500"/>
      <c r="I334" s="2375"/>
      <c r="J334" s="4511"/>
      <c r="K334" s="2016" t="s">
        <v>33</v>
      </c>
      <c r="L334" s="2380">
        <f>SUM(L331:L333)</f>
        <v>30</v>
      </c>
      <c r="M334" s="2108"/>
      <c r="N334" s="2190"/>
      <c r="O334" s="2370"/>
      <c r="P334" s="1974"/>
      <c r="Q334" s="1974"/>
      <c r="R334" s="1985"/>
    </row>
    <row r="335" spans="1:21" s="17" customFormat="1" ht="16.5" customHeight="1" x14ac:dyDescent="0.25">
      <c r="A335" s="4439" t="s">
        <v>109</v>
      </c>
      <c r="B335" s="4459" t="s">
        <v>37</v>
      </c>
      <c r="C335" s="4493" t="s">
        <v>37</v>
      </c>
      <c r="D335" s="4462" t="s">
        <v>65</v>
      </c>
      <c r="E335" s="4512"/>
      <c r="F335" s="3598" t="s">
        <v>894</v>
      </c>
      <c r="G335" s="4465" t="s">
        <v>504</v>
      </c>
      <c r="H335" s="4499" t="s">
        <v>44</v>
      </c>
      <c r="I335" s="2377" t="s">
        <v>763</v>
      </c>
      <c r="J335" s="4509" t="s">
        <v>193</v>
      </c>
      <c r="K335" s="2230" t="s">
        <v>124</v>
      </c>
      <c r="L335" s="2229">
        <v>9.1</v>
      </c>
      <c r="M335" s="4501" t="s">
        <v>893</v>
      </c>
      <c r="N335" s="2299" t="s">
        <v>761</v>
      </c>
      <c r="O335" s="2263">
        <v>1</v>
      </c>
      <c r="P335" s="1974"/>
      <c r="Q335" s="1974"/>
      <c r="R335" s="1985"/>
      <c r="T335" s="1985"/>
    </row>
    <row r="336" spans="1:21" s="17" customFormat="1" ht="18" customHeight="1" x14ac:dyDescent="0.25">
      <c r="A336" s="4440"/>
      <c r="B336" s="4460"/>
      <c r="C336" s="4494"/>
      <c r="D336" s="4463"/>
      <c r="E336" s="4508"/>
      <c r="F336" s="4449"/>
      <c r="G336" s="4466"/>
      <c r="H336" s="4499"/>
      <c r="I336" s="2377"/>
      <c r="J336" s="4510"/>
      <c r="K336" s="2261" t="s">
        <v>214</v>
      </c>
      <c r="L336" s="2225"/>
      <c r="M336" s="4502"/>
      <c r="N336" s="2258"/>
      <c r="O336" s="2379"/>
      <c r="P336" s="1974"/>
      <c r="Q336" s="1974"/>
      <c r="R336" s="1985"/>
    </row>
    <row r="337" spans="1:20" s="17" customFormat="1" ht="14.25" customHeight="1" thickBot="1" x14ac:dyDescent="0.3">
      <c r="A337" s="4440"/>
      <c r="B337" s="4460"/>
      <c r="C337" s="4494"/>
      <c r="D337" s="4463"/>
      <c r="E337" s="4508"/>
      <c r="F337" s="4449"/>
      <c r="G337" s="4466"/>
      <c r="H337" s="4499"/>
      <c r="I337" s="2377"/>
      <c r="J337" s="4536"/>
      <c r="K337" s="2223" t="s">
        <v>141</v>
      </c>
      <c r="L337" s="2114"/>
      <c r="M337" s="2064"/>
      <c r="N337" s="2192"/>
      <c r="O337" s="2073"/>
      <c r="P337" s="1974"/>
      <c r="Q337" s="1974"/>
      <c r="R337" s="1985"/>
      <c r="T337" s="1985"/>
    </row>
    <row r="338" spans="1:20" s="17" customFormat="1" ht="18.75" customHeight="1" thickBot="1" x14ac:dyDescent="0.3">
      <c r="A338" s="4440"/>
      <c r="B338" s="4460"/>
      <c r="C338" s="4494"/>
      <c r="D338" s="4463"/>
      <c r="E338" s="4508"/>
      <c r="F338" s="3599"/>
      <c r="G338" s="4466"/>
      <c r="H338" s="4499"/>
      <c r="I338" s="2377"/>
      <c r="J338" s="4537"/>
      <c r="K338" s="2016" t="s">
        <v>33</v>
      </c>
      <c r="L338" s="2114">
        <f>SUM(L335:L337)</f>
        <v>9.1</v>
      </c>
      <c r="M338" s="2108"/>
      <c r="N338" s="2190"/>
      <c r="O338" s="2370"/>
      <c r="P338" s="1974"/>
      <c r="Q338" s="1974"/>
      <c r="R338" s="1985"/>
    </row>
    <row r="339" spans="1:20" s="17" customFormat="1" ht="28.5" hidden="1" customHeight="1" x14ac:dyDescent="0.25">
      <c r="A339" s="4439" t="s">
        <v>109</v>
      </c>
      <c r="B339" s="4459" t="s">
        <v>37</v>
      </c>
      <c r="C339" s="4493" t="s">
        <v>37</v>
      </c>
      <c r="D339" s="4462"/>
      <c r="E339" s="2047"/>
      <c r="F339" s="3598"/>
      <c r="G339" s="4465" t="s">
        <v>504</v>
      </c>
      <c r="H339" s="4498" t="s">
        <v>44</v>
      </c>
      <c r="I339" s="2378" t="s">
        <v>763</v>
      </c>
      <c r="J339" s="4443" t="s">
        <v>193</v>
      </c>
      <c r="K339" s="2230" t="s">
        <v>124</v>
      </c>
      <c r="L339" s="2229"/>
      <c r="M339" s="2076"/>
      <c r="N339" s="2210"/>
      <c r="O339" s="2112"/>
      <c r="P339" s="1974"/>
      <c r="Q339" s="1974"/>
      <c r="R339" s="1985"/>
      <c r="T339" s="1985"/>
    </row>
    <row r="340" spans="1:20" s="17" customFormat="1" ht="24" hidden="1" customHeight="1" thickBot="1" x14ac:dyDescent="0.3">
      <c r="A340" s="4440"/>
      <c r="B340" s="4460"/>
      <c r="C340" s="4494"/>
      <c r="D340" s="4463"/>
      <c r="E340" s="2040"/>
      <c r="F340" s="3599"/>
      <c r="G340" s="4466"/>
      <c r="H340" s="4499"/>
      <c r="I340" s="2377"/>
      <c r="J340" s="4445"/>
      <c r="K340" s="2226" t="s">
        <v>214</v>
      </c>
      <c r="L340" s="2225"/>
      <c r="M340" s="2145" t="s">
        <v>891</v>
      </c>
      <c r="N340" s="2280" t="s">
        <v>316</v>
      </c>
      <c r="O340" s="2379"/>
      <c r="P340" s="1974"/>
      <c r="Q340" s="1974"/>
      <c r="R340" s="1985"/>
    </row>
    <row r="341" spans="1:20" s="17" customFormat="1" ht="24" hidden="1" customHeight="1" x14ac:dyDescent="0.25">
      <c r="A341" s="4439" t="s">
        <v>109</v>
      </c>
      <c r="B341" s="4459" t="s">
        <v>37</v>
      </c>
      <c r="C341" s="4493" t="s">
        <v>37</v>
      </c>
      <c r="D341" s="4462"/>
      <c r="E341" s="2047"/>
      <c r="F341" s="3598"/>
      <c r="G341" s="4465" t="s">
        <v>504</v>
      </c>
      <c r="H341" s="4498" t="s">
        <v>44</v>
      </c>
      <c r="I341" s="2378" t="s">
        <v>763</v>
      </c>
      <c r="J341" s="4509" t="s">
        <v>193</v>
      </c>
      <c r="K341" s="2230" t="s">
        <v>124</v>
      </c>
      <c r="L341" s="2229"/>
      <c r="M341" s="4501" t="s">
        <v>892</v>
      </c>
      <c r="N341" s="2346" t="s">
        <v>316</v>
      </c>
      <c r="O341" s="2112"/>
      <c r="P341" s="1974"/>
      <c r="Q341" s="1974"/>
    </row>
    <row r="342" spans="1:20" s="17" customFormat="1" ht="39" hidden="1" customHeight="1" x14ac:dyDescent="0.25">
      <c r="A342" s="4440"/>
      <c r="B342" s="4460"/>
      <c r="C342" s="4494"/>
      <c r="D342" s="4463"/>
      <c r="E342" s="2040"/>
      <c r="F342" s="4449"/>
      <c r="G342" s="4466"/>
      <c r="H342" s="4499"/>
      <c r="I342" s="2377"/>
      <c r="J342" s="4510"/>
      <c r="K342" s="2226" t="s">
        <v>214</v>
      </c>
      <c r="L342" s="2225"/>
      <c r="M342" s="4502"/>
      <c r="N342" s="2192"/>
      <c r="O342" s="2073"/>
      <c r="P342" s="1974"/>
      <c r="Q342" s="1974"/>
    </row>
    <row r="343" spans="1:20" s="17" customFormat="1" ht="14.25" hidden="1" customHeight="1" thickBot="1" x14ac:dyDescent="0.3">
      <c r="A343" s="4440"/>
      <c r="B343" s="4460"/>
      <c r="C343" s="4494"/>
      <c r="D343" s="4463"/>
      <c r="E343" s="2040"/>
      <c r="F343" s="4449"/>
      <c r="G343" s="4466"/>
      <c r="H343" s="4499"/>
      <c r="I343" s="2377"/>
      <c r="J343" s="4536"/>
      <c r="K343" s="2376" t="s">
        <v>141</v>
      </c>
      <c r="L343" s="2333"/>
      <c r="M343" s="2067"/>
      <c r="N343" s="2192"/>
      <c r="O343" s="2073"/>
      <c r="P343" s="1974"/>
      <c r="Q343" s="1974"/>
    </row>
    <row r="344" spans="1:20" s="17" customFormat="1" ht="38.25" hidden="1" customHeight="1" thickBot="1" x14ac:dyDescent="0.3">
      <c r="A344" s="4473"/>
      <c r="B344" s="4461"/>
      <c r="C344" s="4495"/>
      <c r="D344" s="4464"/>
      <c r="E344" s="2033"/>
      <c r="F344" s="3599"/>
      <c r="G344" s="4467"/>
      <c r="H344" s="4500"/>
      <c r="I344" s="2375"/>
      <c r="J344" s="4537"/>
      <c r="K344" s="2276" t="s">
        <v>33</v>
      </c>
      <c r="L344" s="2114">
        <f>SUM(L341:L343)</f>
        <v>0</v>
      </c>
      <c r="M344" s="2108"/>
      <c r="N344" s="2190"/>
      <c r="O344" s="2370"/>
      <c r="P344" s="1974"/>
      <c r="Q344" s="1974"/>
    </row>
    <row r="345" spans="1:20" s="17" customFormat="1" ht="20.25" hidden="1" customHeight="1" x14ac:dyDescent="0.25">
      <c r="A345" s="4439" t="s">
        <v>109</v>
      </c>
      <c r="B345" s="4459" t="s">
        <v>37</v>
      </c>
      <c r="C345" s="4493" t="s">
        <v>37</v>
      </c>
      <c r="D345" s="4487"/>
      <c r="E345" s="2125"/>
      <c r="F345" s="3598"/>
      <c r="G345" s="4465" t="s">
        <v>504</v>
      </c>
      <c r="H345" s="4498" t="s">
        <v>44</v>
      </c>
      <c r="I345" s="4564" t="s">
        <v>763</v>
      </c>
      <c r="J345" s="4509" t="s">
        <v>193</v>
      </c>
      <c r="K345" s="2230" t="s">
        <v>124</v>
      </c>
      <c r="L345" s="2229">
        <v>0</v>
      </c>
      <c r="M345" s="2272" t="s">
        <v>891</v>
      </c>
      <c r="N345" s="2297" t="s">
        <v>316</v>
      </c>
      <c r="O345" s="2112"/>
      <c r="P345" s="1974"/>
      <c r="Q345" s="1974"/>
    </row>
    <row r="346" spans="1:20" s="17" customFormat="1" ht="47.25" hidden="1" customHeight="1" x14ac:dyDescent="0.25">
      <c r="A346" s="4440"/>
      <c r="B346" s="4460"/>
      <c r="C346" s="4494"/>
      <c r="D346" s="4488"/>
      <c r="E346" s="2157"/>
      <c r="F346" s="4449"/>
      <c r="G346" s="4466"/>
      <c r="H346" s="4499"/>
      <c r="I346" s="4565"/>
      <c r="J346" s="4510"/>
      <c r="K346" s="2226" t="s">
        <v>214</v>
      </c>
      <c r="L346" s="2225"/>
      <c r="M346" s="2064"/>
      <c r="N346" s="2192"/>
      <c r="O346" s="2073"/>
      <c r="P346" s="1974"/>
      <c r="Q346" s="1974"/>
    </row>
    <row r="347" spans="1:20" s="17" customFormat="1" ht="35.25" hidden="1" customHeight="1" thickBot="1" x14ac:dyDescent="0.3">
      <c r="A347" s="4440"/>
      <c r="B347" s="4460"/>
      <c r="C347" s="4494"/>
      <c r="D347" s="4488"/>
      <c r="E347" s="2157"/>
      <c r="F347" s="4449"/>
      <c r="G347" s="4466"/>
      <c r="H347" s="4499"/>
      <c r="I347" s="4565"/>
      <c r="J347" s="4536"/>
      <c r="K347" s="2223" t="s">
        <v>141</v>
      </c>
      <c r="L347" s="2114"/>
      <c r="M347" s="2064"/>
      <c r="N347" s="2192"/>
      <c r="O347" s="2073"/>
      <c r="P347" s="1974"/>
      <c r="Q347" s="1974"/>
    </row>
    <row r="348" spans="1:20" s="17" customFormat="1" ht="31.5" hidden="1" customHeight="1" thickBot="1" x14ac:dyDescent="0.3">
      <c r="A348" s="4473"/>
      <c r="B348" s="4461"/>
      <c r="C348" s="4495"/>
      <c r="D348" s="4489"/>
      <c r="E348" s="2154"/>
      <c r="F348" s="3599"/>
      <c r="G348" s="4467"/>
      <c r="H348" s="4500"/>
      <c r="I348" s="4566"/>
      <c r="J348" s="4537"/>
      <c r="K348" s="2276" t="s">
        <v>33</v>
      </c>
      <c r="L348" s="2114">
        <f>SUM(L345:L347)</f>
        <v>0</v>
      </c>
      <c r="M348" s="2108"/>
      <c r="N348" s="2190"/>
      <c r="O348" s="2370"/>
      <c r="P348" s="1974"/>
      <c r="Q348" s="1974"/>
    </row>
    <row r="349" spans="1:20" s="17" customFormat="1" ht="24.75" customHeight="1" x14ac:dyDescent="0.25">
      <c r="A349" s="4439" t="s">
        <v>109</v>
      </c>
      <c r="B349" s="4459" t="s">
        <v>37</v>
      </c>
      <c r="C349" s="4493" t="s">
        <v>37</v>
      </c>
      <c r="D349" s="4462" t="s">
        <v>56</v>
      </c>
      <c r="E349" s="2047"/>
      <c r="F349" s="2231" t="s">
        <v>890</v>
      </c>
      <c r="G349" s="4465" t="s">
        <v>504</v>
      </c>
      <c r="H349" s="4498" t="s">
        <v>44</v>
      </c>
      <c r="I349" s="4564" t="s">
        <v>763</v>
      </c>
      <c r="J349" s="4509" t="s">
        <v>193</v>
      </c>
      <c r="K349" s="2230" t="s">
        <v>124</v>
      </c>
      <c r="L349" s="2229">
        <v>110</v>
      </c>
      <c r="M349" s="2347" t="s">
        <v>889</v>
      </c>
      <c r="N349" s="2346" t="s">
        <v>316</v>
      </c>
      <c r="O349" s="2112">
        <v>0.34100000000000003</v>
      </c>
      <c r="P349" s="1974"/>
      <c r="Q349" s="1974"/>
    </row>
    <row r="350" spans="1:20" s="17" customFormat="1" ht="14.25" customHeight="1" x14ac:dyDescent="0.25">
      <c r="A350" s="4440"/>
      <c r="B350" s="4460"/>
      <c r="C350" s="4494"/>
      <c r="D350" s="4463"/>
      <c r="E350" s="2040"/>
      <c r="F350" s="2224"/>
      <c r="G350" s="4466"/>
      <c r="H350" s="4499"/>
      <c r="I350" s="4565"/>
      <c r="J350" s="4510"/>
      <c r="K350" s="2226" t="s">
        <v>214</v>
      </c>
      <c r="L350" s="2225">
        <v>0.1</v>
      </c>
      <c r="M350" s="2064"/>
      <c r="N350" s="2192"/>
      <c r="O350" s="2110"/>
      <c r="P350" s="2043"/>
      <c r="Q350" s="1974"/>
    </row>
    <row r="351" spans="1:20" s="17" customFormat="1" ht="15" customHeight="1" thickBot="1" x14ac:dyDescent="0.3">
      <c r="A351" s="4440"/>
      <c r="B351" s="4460"/>
      <c r="C351" s="4494"/>
      <c r="D351" s="4463"/>
      <c r="E351" s="2040"/>
      <c r="F351" s="2224"/>
      <c r="G351" s="4466"/>
      <c r="H351" s="4499"/>
      <c r="I351" s="4565"/>
      <c r="J351" s="4536"/>
      <c r="K351" s="2223" t="s">
        <v>141</v>
      </c>
      <c r="L351" s="2114"/>
      <c r="M351" s="2064"/>
      <c r="N351" s="2192"/>
      <c r="O351" s="2110"/>
      <c r="P351" s="1974"/>
      <c r="Q351" s="1974"/>
    </row>
    <row r="352" spans="1:20" s="17" customFormat="1" ht="15" customHeight="1" thickBot="1" x14ac:dyDescent="0.3">
      <c r="A352" s="4473"/>
      <c r="B352" s="4461"/>
      <c r="C352" s="4495"/>
      <c r="D352" s="4464"/>
      <c r="E352" s="2033"/>
      <c r="F352" s="2221"/>
      <c r="G352" s="4467"/>
      <c r="H352" s="4500"/>
      <c r="I352" s="4566"/>
      <c r="J352" s="4537"/>
      <c r="K352" s="2016" t="s">
        <v>33</v>
      </c>
      <c r="L352" s="2220">
        <f>SUM(L349:L351)</f>
        <v>110.1</v>
      </c>
      <c r="M352" s="2108"/>
      <c r="N352" s="2190"/>
      <c r="O352" s="2106"/>
      <c r="P352" s="1974"/>
      <c r="Q352" s="1974"/>
    </row>
    <row r="353" spans="1:18" s="17" customFormat="1" ht="21.75" customHeight="1" x14ac:dyDescent="0.25">
      <c r="A353" s="4439" t="s">
        <v>109</v>
      </c>
      <c r="B353" s="4459" t="s">
        <v>37</v>
      </c>
      <c r="C353" s="4493" t="s">
        <v>37</v>
      </c>
      <c r="D353" s="4462" t="s">
        <v>48</v>
      </c>
      <c r="E353" s="2047"/>
      <c r="F353" s="2231" t="s">
        <v>803</v>
      </c>
      <c r="G353" s="4465" t="s">
        <v>504</v>
      </c>
      <c r="H353" s="4498" t="s">
        <v>44</v>
      </c>
      <c r="I353" s="4564" t="s">
        <v>763</v>
      </c>
      <c r="J353" s="4509" t="s">
        <v>193</v>
      </c>
      <c r="K353" s="2230" t="s">
        <v>124</v>
      </c>
      <c r="L353" s="2229">
        <v>178</v>
      </c>
      <c r="M353" s="2235" t="s">
        <v>888</v>
      </c>
      <c r="N353" s="2374" t="s">
        <v>761</v>
      </c>
      <c r="O353" s="2149">
        <v>3</v>
      </c>
      <c r="P353" s="1974"/>
      <c r="Q353" s="1974"/>
    </row>
    <row r="354" spans="1:18" s="17" customFormat="1" ht="15" customHeight="1" x14ac:dyDescent="0.25">
      <c r="A354" s="4440"/>
      <c r="B354" s="4460"/>
      <c r="C354" s="4494"/>
      <c r="D354" s="4463"/>
      <c r="E354" s="2040"/>
      <c r="F354" s="2224"/>
      <c r="G354" s="4466"/>
      <c r="H354" s="4499"/>
      <c r="I354" s="4565"/>
      <c r="J354" s="4510"/>
      <c r="K354" s="2226" t="s">
        <v>214</v>
      </c>
      <c r="L354" s="2225"/>
      <c r="M354" s="2269"/>
      <c r="N354" s="2373"/>
      <c r="O354" s="2073"/>
      <c r="P354" s="1974"/>
      <c r="Q354" s="1974"/>
    </row>
    <row r="355" spans="1:18" s="17" customFormat="1" ht="15" customHeight="1" thickBot="1" x14ac:dyDescent="0.3">
      <c r="A355" s="4440"/>
      <c r="B355" s="4460"/>
      <c r="C355" s="4494"/>
      <c r="D355" s="4463"/>
      <c r="E355" s="2040"/>
      <c r="F355" s="2224"/>
      <c r="G355" s="4466"/>
      <c r="H355" s="4499"/>
      <c r="I355" s="4565"/>
      <c r="J355" s="4536"/>
      <c r="K355" s="2223" t="s">
        <v>141</v>
      </c>
      <c r="L355" s="2114">
        <v>0</v>
      </c>
      <c r="M355" s="2269"/>
      <c r="N355" s="2373"/>
      <c r="O355" s="2073"/>
      <c r="P355" s="1974"/>
      <c r="Q355" s="1974"/>
    </row>
    <row r="356" spans="1:18" s="17" customFormat="1" ht="15" customHeight="1" thickBot="1" x14ac:dyDescent="0.3">
      <c r="A356" s="4473"/>
      <c r="B356" s="4461"/>
      <c r="C356" s="4495"/>
      <c r="D356" s="4464"/>
      <c r="E356" s="2033"/>
      <c r="F356" s="2221"/>
      <c r="G356" s="4467"/>
      <c r="H356" s="4500"/>
      <c r="I356" s="4566"/>
      <c r="J356" s="4537"/>
      <c r="K356" s="2016" t="s">
        <v>33</v>
      </c>
      <c r="L356" s="2220">
        <f>SUM(L353:L355)</f>
        <v>178</v>
      </c>
      <c r="M356" s="2372"/>
      <c r="N356" s="2371"/>
      <c r="O356" s="2370"/>
      <c r="P356" s="1974"/>
      <c r="Q356" s="1974"/>
    </row>
    <row r="357" spans="1:18" s="17" customFormat="1" ht="20.25" customHeight="1" x14ac:dyDescent="0.25">
      <c r="A357" s="4439" t="s">
        <v>109</v>
      </c>
      <c r="B357" s="4459" t="s">
        <v>37</v>
      </c>
      <c r="C357" s="4493" t="s">
        <v>37</v>
      </c>
      <c r="D357" s="4462" t="s">
        <v>46</v>
      </c>
      <c r="E357" s="2047"/>
      <c r="F357" s="2231" t="s">
        <v>887</v>
      </c>
      <c r="G357" s="4465" t="s">
        <v>504</v>
      </c>
      <c r="H357" s="4498" t="s">
        <v>44</v>
      </c>
      <c r="I357" s="4767" t="s">
        <v>710</v>
      </c>
      <c r="J357" s="4774" t="s">
        <v>191</v>
      </c>
      <c r="K357" s="2230" t="s">
        <v>124</v>
      </c>
      <c r="L357" s="2229">
        <v>0.4</v>
      </c>
      <c r="M357" s="2140" t="s">
        <v>886</v>
      </c>
      <c r="N357" s="2369" t="s">
        <v>761</v>
      </c>
      <c r="O357" s="2368">
        <v>20</v>
      </c>
      <c r="P357" s="1974"/>
      <c r="Q357" s="1974"/>
      <c r="R357" s="1985"/>
    </row>
    <row r="358" spans="1:18" s="17" customFormat="1" ht="15" customHeight="1" x14ac:dyDescent="0.25">
      <c r="A358" s="4440"/>
      <c r="B358" s="4460"/>
      <c r="C358" s="4494"/>
      <c r="D358" s="4463"/>
      <c r="E358" s="2040"/>
      <c r="F358" s="2224"/>
      <c r="G358" s="4466"/>
      <c r="H358" s="4499"/>
      <c r="I358" s="4768"/>
      <c r="J358" s="4775"/>
      <c r="K358" s="2226" t="s">
        <v>214</v>
      </c>
      <c r="L358" s="2225"/>
      <c r="M358" s="2064"/>
      <c r="N358" s="2192"/>
      <c r="O358" s="2110"/>
      <c r="P358" s="1974"/>
      <c r="Q358" s="1974"/>
    </row>
    <row r="359" spans="1:18" s="17" customFormat="1" ht="15" customHeight="1" thickBot="1" x14ac:dyDescent="0.3">
      <c r="A359" s="4440"/>
      <c r="B359" s="4460"/>
      <c r="C359" s="4494"/>
      <c r="D359" s="4463"/>
      <c r="E359" s="2040"/>
      <c r="F359" s="2224"/>
      <c r="G359" s="4466"/>
      <c r="H359" s="4499"/>
      <c r="I359" s="4768"/>
      <c r="J359" s="4775"/>
      <c r="K359" s="2223" t="s">
        <v>141</v>
      </c>
      <c r="L359" s="2114">
        <v>0</v>
      </c>
      <c r="M359" s="2064"/>
      <c r="N359" s="2192"/>
      <c r="O359" s="2110"/>
      <c r="P359" s="1974"/>
      <c r="Q359" s="1974"/>
    </row>
    <row r="360" spans="1:18" s="17" customFormat="1" ht="17.25" customHeight="1" thickBot="1" x14ac:dyDescent="0.3">
      <c r="A360" s="4473"/>
      <c r="B360" s="4461"/>
      <c r="C360" s="4495"/>
      <c r="D360" s="4464"/>
      <c r="E360" s="2033"/>
      <c r="F360" s="2221"/>
      <c r="G360" s="4467"/>
      <c r="H360" s="4500"/>
      <c r="I360" s="4769"/>
      <c r="J360" s="4776"/>
      <c r="K360" s="2115" t="s">
        <v>33</v>
      </c>
      <c r="L360" s="2114">
        <f>SUM(L357:L359)</f>
        <v>0.4</v>
      </c>
      <c r="M360" s="2108"/>
      <c r="N360" s="2190"/>
      <c r="O360" s="2106"/>
      <c r="P360" s="1974"/>
      <c r="Q360" s="1974"/>
    </row>
    <row r="361" spans="1:18" s="17" customFormat="1" ht="15" hidden="1" customHeight="1" x14ac:dyDescent="0.25">
      <c r="A361" s="4440" t="s">
        <v>109</v>
      </c>
      <c r="B361" s="4460" t="s">
        <v>37</v>
      </c>
      <c r="C361" s="4494" t="s">
        <v>37</v>
      </c>
      <c r="D361" s="4463" t="s">
        <v>790</v>
      </c>
      <c r="E361" s="2040"/>
      <c r="F361" s="3598" t="s">
        <v>885</v>
      </c>
      <c r="G361" s="4466" t="s">
        <v>504</v>
      </c>
      <c r="H361" s="4499" t="s">
        <v>44</v>
      </c>
      <c r="I361" s="4508" t="s">
        <v>792</v>
      </c>
      <c r="J361" s="2367"/>
      <c r="K361" s="2261" t="s">
        <v>124</v>
      </c>
      <c r="L361" s="2366">
        <v>0</v>
      </c>
      <c r="M361" s="2329" t="s">
        <v>884</v>
      </c>
      <c r="N361" s="2365" t="s">
        <v>761</v>
      </c>
      <c r="O361" s="2364"/>
      <c r="P361" s="1974"/>
      <c r="Q361" s="1974"/>
    </row>
    <row r="362" spans="1:18" s="17" customFormat="1" ht="15" hidden="1" customHeight="1" x14ac:dyDescent="0.25">
      <c r="A362" s="4440"/>
      <c r="B362" s="4460"/>
      <c r="C362" s="4494"/>
      <c r="D362" s="4463"/>
      <c r="E362" s="2040"/>
      <c r="F362" s="4449"/>
      <c r="G362" s="4466"/>
      <c r="H362" s="4499"/>
      <c r="I362" s="4508"/>
      <c r="J362" s="2363"/>
      <c r="K362" s="2226" t="s">
        <v>214</v>
      </c>
      <c r="L362" s="2225"/>
      <c r="M362" s="2064"/>
      <c r="N362" s="2192"/>
      <c r="O362" s="2362"/>
      <c r="P362" s="1974"/>
      <c r="Q362" s="1974"/>
    </row>
    <row r="363" spans="1:18" s="17" customFormat="1" ht="15" hidden="1" customHeight="1" thickBot="1" x14ac:dyDescent="0.3">
      <c r="A363" s="4440"/>
      <c r="B363" s="4460"/>
      <c r="C363" s="4494"/>
      <c r="D363" s="4463"/>
      <c r="E363" s="2040"/>
      <c r="F363" s="4449"/>
      <c r="G363" s="4466"/>
      <c r="H363" s="4499"/>
      <c r="I363" s="4508"/>
      <c r="J363" s="2363"/>
      <c r="K363" s="2223" t="s">
        <v>141</v>
      </c>
      <c r="L363" s="2114">
        <v>0</v>
      </c>
      <c r="M363" s="2064"/>
      <c r="N363" s="2192"/>
      <c r="O363" s="2362"/>
      <c r="P363" s="1974"/>
      <c r="Q363" s="1974"/>
      <c r="R363" s="1985"/>
    </row>
    <row r="364" spans="1:18" s="17" customFormat="1" ht="15" hidden="1" customHeight="1" thickBot="1" x14ac:dyDescent="0.3">
      <c r="A364" s="4473"/>
      <c r="B364" s="4461"/>
      <c r="C364" s="4495"/>
      <c r="D364" s="4464"/>
      <c r="E364" s="2033"/>
      <c r="F364" s="3599"/>
      <c r="G364" s="4467"/>
      <c r="H364" s="4500"/>
      <c r="I364" s="4513"/>
      <c r="J364" s="2022"/>
      <c r="K364" s="2276" t="s">
        <v>33</v>
      </c>
      <c r="L364" s="2220">
        <f>SUM(L361:L363)</f>
        <v>0</v>
      </c>
      <c r="M364" s="2307"/>
      <c r="N364" s="2306"/>
      <c r="O364" s="2361"/>
      <c r="P364" s="1974"/>
      <c r="Q364" s="1974"/>
    </row>
    <row r="365" spans="1:18" s="17" customFormat="1" ht="22.5" hidden="1" customHeight="1" x14ac:dyDescent="0.25">
      <c r="A365" s="2049" t="s">
        <v>109</v>
      </c>
      <c r="B365" s="2177" t="s">
        <v>37</v>
      </c>
      <c r="C365" s="2090" t="s">
        <v>37</v>
      </c>
      <c r="D365" s="2089" t="s">
        <v>788</v>
      </c>
      <c r="E365" s="2047"/>
      <c r="F365" s="3598" t="s">
        <v>883</v>
      </c>
      <c r="G365" s="4466" t="s">
        <v>504</v>
      </c>
      <c r="H365" s="4499" t="s">
        <v>44</v>
      </c>
      <c r="I365" s="4564" t="s">
        <v>792</v>
      </c>
      <c r="J365" s="2053"/>
      <c r="K365" s="2261" t="s">
        <v>124</v>
      </c>
      <c r="L365" s="2229">
        <v>0</v>
      </c>
      <c r="M365" s="2198" t="s">
        <v>882</v>
      </c>
      <c r="N365" s="2360" t="s">
        <v>316</v>
      </c>
      <c r="O365" s="2359"/>
      <c r="P365" s="1974"/>
      <c r="Q365" s="1974"/>
    </row>
    <row r="366" spans="1:18" s="17" customFormat="1" ht="17.25" hidden="1" customHeight="1" x14ac:dyDescent="0.25">
      <c r="A366" s="2086"/>
      <c r="B366" s="2174"/>
      <c r="C366" s="2084"/>
      <c r="D366" s="2083"/>
      <c r="E366" s="2040"/>
      <c r="F366" s="4775"/>
      <c r="G366" s="4466"/>
      <c r="H366" s="4499"/>
      <c r="I366" s="4565"/>
      <c r="J366" s="2052"/>
      <c r="K366" s="2226" t="s">
        <v>214</v>
      </c>
      <c r="L366" s="2225">
        <v>0</v>
      </c>
      <c r="M366" s="2061"/>
      <c r="N366" s="2258"/>
      <c r="O366" s="2358"/>
      <c r="P366" s="1974"/>
      <c r="Q366" s="1974"/>
    </row>
    <row r="367" spans="1:18" s="17" customFormat="1" ht="19.5" hidden="1" customHeight="1" thickBot="1" x14ac:dyDescent="0.3">
      <c r="A367" s="2086"/>
      <c r="B367" s="2174"/>
      <c r="C367" s="2084"/>
      <c r="D367" s="2083"/>
      <c r="E367" s="2040"/>
      <c r="F367" s="4775"/>
      <c r="G367" s="4466"/>
      <c r="H367" s="4499"/>
      <c r="I367" s="4565"/>
      <c r="J367" s="2052"/>
      <c r="K367" s="2223" t="s">
        <v>141</v>
      </c>
      <c r="L367" s="2114"/>
      <c r="M367" s="2061"/>
      <c r="N367" s="2258"/>
      <c r="O367" s="2358"/>
      <c r="P367" s="1974"/>
      <c r="Q367" s="1974"/>
    </row>
    <row r="368" spans="1:18" s="17" customFormat="1" ht="20.25" hidden="1" customHeight="1" thickBot="1" x14ac:dyDescent="0.3">
      <c r="A368" s="2082"/>
      <c r="B368" s="2277"/>
      <c r="C368" s="2080"/>
      <c r="D368" s="2079"/>
      <c r="E368" s="2033"/>
      <c r="F368" s="4776"/>
      <c r="G368" s="4467"/>
      <c r="H368" s="4500"/>
      <c r="I368" s="4566"/>
      <c r="J368" s="2051"/>
      <c r="K368" s="2276" t="s">
        <v>33</v>
      </c>
      <c r="L368" s="2220">
        <f>SUM(L365:L367)</f>
        <v>0</v>
      </c>
      <c r="M368" s="2055"/>
      <c r="N368" s="2178"/>
      <c r="O368" s="2357"/>
      <c r="P368" s="1974"/>
      <c r="Q368" s="1974"/>
    </row>
    <row r="369" spans="1:18" s="17" customFormat="1" ht="16.5" customHeight="1" x14ac:dyDescent="0.25">
      <c r="A369" s="2049" t="s">
        <v>109</v>
      </c>
      <c r="B369" s="2336" t="s">
        <v>37</v>
      </c>
      <c r="C369" s="2090" t="s">
        <v>37</v>
      </c>
      <c r="D369" s="2089" t="s">
        <v>763</v>
      </c>
      <c r="E369" s="2047"/>
      <c r="F369" s="3598" t="s">
        <v>881</v>
      </c>
      <c r="G369" s="4465" t="s">
        <v>875</v>
      </c>
      <c r="H369" s="4498" t="s">
        <v>44</v>
      </c>
      <c r="I369" s="4564" t="s">
        <v>792</v>
      </c>
      <c r="J369" s="4523" t="s">
        <v>202</v>
      </c>
      <c r="K369" s="2230" t="s">
        <v>124</v>
      </c>
      <c r="L369" s="2229">
        <v>260</v>
      </c>
      <c r="M369" s="2356" t="s">
        <v>880</v>
      </c>
      <c r="N369" s="2297" t="s">
        <v>761</v>
      </c>
      <c r="O369" s="2355">
        <v>13</v>
      </c>
      <c r="P369" s="1974"/>
      <c r="Q369" s="1974"/>
    </row>
    <row r="370" spans="1:18" s="17" customFormat="1" ht="21.75" customHeight="1" x14ac:dyDescent="0.25">
      <c r="A370" s="2086"/>
      <c r="B370" s="2332"/>
      <c r="C370" s="2084"/>
      <c r="D370" s="2083"/>
      <c r="E370" s="2040"/>
      <c r="F370" s="4775"/>
      <c r="G370" s="4466"/>
      <c r="H370" s="4499"/>
      <c r="I370" s="4565"/>
      <c r="J370" s="4524"/>
      <c r="K370" s="2226" t="s">
        <v>214</v>
      </c>
      <c r="L370" s="2225">
        <v>0</v>
      </c>
      <c r="M370" s="2064" t="s">
        <v>879</v>
      </c>
      <c r="N370" s="2294" t="s">
        <v>761</v>
      </c>
      <c r="O370" s="2345">
        <v>1</v>
      </c>
      <c r="P370" s="1974"/>
      <c r="Q370" s="1974"/>
    </row>
    <row r="371" spans="1:18" s="17" customFormat="1" ht="17.25" customHeight="1" x14ac:dyDescent="0.25">
      <c r="A371" s="2086"/>
      <c r="B371" s="2332"/>
      <c r="C371" s="2084"/>
      <c r="D371" s="2083"/>
      <c r="E371" s="2040"/>
      <c r="F371" s="4775"/>
      <c r="G371" s="4466"/>
      <c r="H371" s="4499"/>
      <c r="I371" s="4565"/>
      <c r="J371" s="2040"/>
      <c r="K371" s="2226" t="s">
        <v>141</v>
      </c>
      <c r="L371" s="2354">
        <v>0</v>
      </c>
      <c r="M371" s="2064"/>
      <c r="N371" s="2192"/>
      <c r="O371" s="2066"/>
      <c r="P371" s="1974"/>
      <c r="Q371" s="1974"/>
    </row>
    <row r="372" spans="1:18" s="17" customFormat="1" ht="18" customHeight="1" thickBot="1" x14ac:dyDescent="0.3">
      <c r="A372" s="2082"/>
      <c r="B372" s="2337"/>
      <c r="C372" s="2080"/>
      <c r="D372" s="2079"/>
      <c r="E372" s="2033"/>
      <c r="F372" s="4776"/>
      <c r="G372" s="4467"/>
      <c r="H372" s="4500"/>
      <c r="I372" s="4566"/>
      <c r="J372" s="2033"/>
      <c r="K372" s="2353" t="s">
        <v>33</v>
      </c>
      <c r="L372" s="2330">
        <f>SUM(L369:L371)</f>
        <v>260</v>
      </c>
      <c r="M372" s="2055"/>
      <c r="N372" s="2178"/>
      <c r="O372" s="2078"/>
      <c r="P372" s="1974"/>
      <c r="Q372" s="1974"/>
    </row>
    <row r="373" spans="1:18" s="17" customFormat="1" ht="27.75" hidden="1" customHeight="1" thickBot="1" x14ac:dyDescent="0.3">
      <c r="A373" s="2049" t="s">
        <v>109</v>
      </c>
      <c r="B373" s="2336" t="s">
        <v>37</v>
      </c>
      <c r="C373" s="2090" t="s">
        <v>37</v>
      </c>
      <c r="D373" s="2089" t="s">
        <v>781</v>
      </c>
      <c r="E373" s="2094"/>
      <c r="F373" s="3598" t="s">
        <v>878</v>
      </c>
      <c r="G373" s="4792" t="s">
        <v>875</v>
      </c>
      <c r="H373" s="4498" t="s">
        <v>44</v>
      </c>
      <c r="I373" s="4564" t="s">
        <v>877</v>
      </c>
      <c r="J373" s="2047"/>
      <c r="K373" s="307" t="s">
        <v>124</v>
      </c>
      <c r="L373" s="2351">
        <v>0</v>
      </c>
      <c r="M373" s="2350" t="s">
        <v>871</v>
      </c>
      <c r="N373" s="2349" t="s">
        <v>316</v>
      </c>
      <c r="O373" s="2149"/>
      <c r="P373" s="1974"/>
      <c r="Q373" s="1974"/>
    </row>
    <row r="374" spans="1:18" s="17" customFormat="1" ht="17.25" hidden="1" customHeight="1" x14ac:dyDescent="0.25">
      <c r="A374" s="2086"/>
      <c r="B374" s="2332"/>
      <c r="C374" s="2084"/>
      <c r="D374" s="2083"/>
      <c r="E374" s="2094"/>
      <c r="F374" s="4775"/>
      <c r="G374" s="4793"/>
      <c r="H374" s="4499"/>
      <c r="I374" s="4565"/>
      <c r="J374" s="2040"/>
      <c r="K374" s="2230" t="s">
        <v>214</v>
      </c>
      <c r="L374" s="2229">
        <v>0</v>
      </c>
      <c r="M374" s="2057"/>
      <c r="N374" s="2056"/>
      <c r="O374" s="2012"/>
      <c r="P374" s="1974"/>
      <c r="Q374" s="1974"/>
    </row>
    <row r="375" spans="1:18" s="17" customFormat="1" ht="23.25" hidden="1" customHeight="1" thickBot="1" x14ac:dyDescent="0.3">
      <c r="A375" s="2086"/>
      <c r="B375" s="2332"/>
      <c r="C375" s="2084"/>
      <c r="D375" s="2083"/>
      <c r="E375" s="2094"/>
      <c r="F375" s="4775"/>
      <c r="G375" s="4793"/>
      <c r="H375" s="4499"/>
      <c r="I375" s="4565"/>
      <c r="J375" s="2040"/>
      <c r="K375" s="2223" t="s">
        <v>141</v>
      </c>
      <c r="L375" s="2352">
        <v>0</v>
      </c>
      <c r="M375" s="2057"/>
      <c r="N375" s="2056"/>
      <c r="O375" s="2012"/>
      <c r="P375" s="1974"/>
      <c r="Q375" s="1974"/>
      <c r="R375" s="1985"/>
    </row>
    <row r="376" spans="1:18" s="17" customFormat="1" ht="18" hidden="1" customHeight="1" thickBot="1" x14ac:dyDescent="0.3">
      <c r="A376" s="2086"/>
      <c r="B376" s="2332"/>
      <c r="C376" s="2084"/>
      <c r="D376" s="2083"/>
      <c r="E376" s="2094"/>
      <c r="F376" s="4776"/>
      <c r="G376" s="4794"/>
      <c r="H376" s="4500"/>
      <c r="I376" s="4566"/>
      <c r="J376" s="2033"/>
      <c r="K376" s="2276" t="s">
        <v>33</v>
      </c>
      <c r="L376" s="2232">
        <f>SUM(L373:L375)</f>
        <v>0</v>
      </c>
      <c r="M376" s="2055"/>
      <c r="N376" s="2054"/>
      <c r="O376" s="2078"/>
      <c r="P376" s="1974"/>
      <c r="Q376" s="1974"/>
    </row>
    <row r="377" spans="1:18" s="17" customFormat="1" ht="19.5" customHeight="1" thickBot="1" x14ac:dyDescent="0.3">
      <c r="A377" s="2049" t="s">
        <v>109</v>
      </c>
      <c r="B377" s="2336" t="s">
        <v>37</v>
      </c>
      <c r="C377" s="2090" t="s">
        <v>37</v>
      </c>
      <c r="D377" s="2089" t="s">
        <v>710</v>
      </c>
      <c r="E377" s="2040"/>
      <c r="F377" s="3598" t="s">
        <v>876</v>
      </c>
      <c r="G377" s="4465" t="s">
        <v>875</v>
      </c>
      <c r="H377" s="4498" t="s">
        <v>44</v>
      </c>
      <c r="I377" s="4564" t="s">
        <v>763</v>
      </c>
      <c r="J377" s="4509" t="s">
        <v>193</v>
      </c>
      <c r="K377" s="307" t="s">
        <v>124</v>
      </c>
      <c r="L377" s="2351">
        <v>200</v>
      </c>
      <c r="M377" s="2350" t="s">
        <v>874</v>
      </c>
      <c r="N377" s="2349" t="s">
        <v>761</v>
      </c>
      <c r="O377" s="2149">
        <v>1</v>
      </c>
      <c r="P377" s="1974"/>
      <c r="Q377" s="1974"/>
    </row>
    <row r="378" spans="1:18" s="17" customFormat="1" ht="27" customHeight="1" x14ac:dyDescent="0.25">
      <c r="A378" s="2086"/>
      <c r="B378" s="2332"/>
      <c r="C378" s="2084"/>
      <c r="D378" s="2083"/>
      <c r="E378" s="2040"/>
      <c r="F378" s="4536"/>
      <c r="G378" s="4466"/>
      <c r="H378" s="4499"/>
      <c r="I378" s="4565"/>
      <c r="J378" s="4510"/>
      <c r="K378" s="2230" t="s">
        <v>214</v>
      </c>
      <c r="L378" s="2229">
        <v>0</v>
      </c>
      <c r="M378" s="2057"/>
      <c r="N378" s="2056"/>
      <c r="O378" s="2012"/>
      <c r="P378" s="1974"/>
      <c r="Q378" s="1974"/>
    </row>
    <row r="379" spans="1:18" s="17" customFormat="1" ht="21" customHeight="1" thickBot="1" x14ac:dyDescent="0.3">
      <c r="A379" s="2086"/>
      <c r="B379" s="2332"/>
      <c r="C379" s="2084"/>
      <c r="D379" s="2083"/>
      <c r="E379" s="2040"/>
      <c r="F379" s="4536"/>
      <c r="G379" s="4466"/>
      <c r="H379" s="4499"/>
      <c r="I379" s="4565"/>
      <c r="J379" s="2188"/>
      <c r="K379" s="2223" t="s">
        <v>141</v>
      </c>
      <c r="L379" s="2348">
        <v>0</v>
      </c>
      <c r="M379" s="2057"/>
      <c r="N379" s="2056"/>
      <c r="O379" s="2012"/>
      <c r="P379" s="1974"/>
      <c r="Q379" s="1974"/>
    </row>
    <row r="380" spans="1:18" s="17" customFormat="1" ht="30.75" customHeight="1" thickBot="1" x14ac:dyDescent="0.3">
      <c r="A380" s="2086"/>
      <c r="B380" s="2332"/>
      <c r="C380" s="2084"/>
      <c r="D380" s="2083"/>
      <c r="E380" s="2040"/>
      <c r="F380" s="4537"/>
      <c r="G380" s="4467"/>
      <c r="H380" s="4500"/>
      <c r="I380" s="4566"/>
      <c r="J380" s="2188"/>
      <c r="K380" s="2276" t="s">
        <v>33</v>
      </c>
      <c r="L380" s="2232">
        <f>SUM(L377:L379)</f>
        <v>200</v>
      </c>
      <c r="M380" s="2055"/>
      <c r="N380" s="2054"/>
      <c r="O380" s="2078"/>
      <c r="P380" s="1974"/>
      <c r="Q380" s="1974"/>
    </row>
    <row r="381" spans="1:18" s="17" customFormat="1" ht="29.25" customHeight="1" x14ac:dyDescent="0.25">
      <c r="A381" s="2049" t="s">
        <v>109</v>
      </c>
      <c r="B381" s="2336" t="s">
        <v>37</v>
      </c>
      <c r="C381" s="2090" t="s">
        <v>37</v>
      </c>
      <c r="D381" s="4462" t="s">
        <v>873</v>
      </c>
      <c r="E381" s="2047"/>
      <c r="F381" s="3598" t="s">
        <v>872</v>
      </c>
      <c r="G381" s="4465" t="s">
        <v>504</v>
      </c>
      <c r="H381" s="4498" t="s">
        <v>44</v>
      </c>
      <c r="I381" s="4564" t="s">
        <v>763</v>
      </c>
      <c r="J381" s="4509" t="s">
        <v>193</v>
      </c>
      <c r="K381" s="2230" t="s">
        <v>124</v>
      </c>
      <c r="L381" s="2229">
        <v>250</v>
      </c>
      <c r="M381" s="2347" t="s">
        <v>871</v>
      </c>
      <c r="N381" s="2346" t="s">
        <v>316</v>
      </c>
      <c r="O381" s="2149">
        <v>0.2</v>
      </c>
      <c r="P381" s="1974"/>
      <c r="Q381" s="1974"/>
    </row>
    <row r="382" spans="1:18" s="17" customFormat="1" ht="21.75" customHeight="1" x14ac:dyDescent="0.25">
      <c r="A382" s="2086"/>
      <c r="B382" s="2332"/>
      <c r="C382" s="2084"/>
      <c r="D382" s="4463"/>
      <c r="E382" s="2040"/>
      <c r="F382" s="4800"/>
      <c r="G382" s="4466"/>
      <c r="H382" s="4499"/>
      <c r="I382" s="4565"/>
      <c r="J382" s="4510"/>
      <c r="K382" s="2226" t="s">
        <v>214</v>
      </c>
      <c r="L382" s="2225">
        <v>0</v>
      </c>
      <c r="M382" s="2064"/>
      <c r="N382" s="2294"/>
      <c r="O382" s="2345"/>
      <c r="P382" s="1974"/>
      <c r="Q382" s="1974"/>
    </row>
    <row r="383" spans="1:18" s="17" customFormat="1" ht="22.5" customHeight="1" x14ac:dyDescent="0.25">
      <c r="A383" s="2086"/>
      <c r="B383" s="2332"/>
      <c r="C383" s="2084"/>
      <c r="D383" s="4463"/>
      <c r="E383" s="2040"/>
      <c r="F383" s="4800"/>
      <c r="G383" s="4466"/>
      <c r="H383" s="4499"/>
      <c r="I383" s="4565"/>
      <c r="J383" s="2188"/>
      <c r="K383" s="2226" t="s">
        <v>141</v>
      </c>
      <c r="L383" s="2225">
        <v>0</v>
      </c>
      <c r="M383" s="2064"/>
      <c r="N383" s="2192"/>
      <c r="O383" s="2066"/>
      <c r="P383" s="1974"/>
      <c r="Q383" s="1974"/>
    </row>
    <row r="384" spans="1:18" s="17" customFormat="1" ht="35.25" customHeight="1" thickBot="1" x14ac:dyDescent="0.3">
      <c r="A384" s="2082"/>
      <c r="B384" s="2337"/>
      <c r="C384" s="2080"/>
      <c r="D384" s="4464"/>
      <c r="E384" s="2033"/>
      <c r="F384" s="4801"/>
      <c r="G384" s="4467"/>
      <c r="H384" s="4500"/>
      <c r="I384" s="4566"/>
      <c r="J384" s="2022"/>
      <c r="K384" s="2344" t="s">
        <v>33</v>
      </c>
      <c r="L384" s="2330">
        <f>SUM(L381:L383)</f>
        <v>250</v>
      </c>
      <c r="M384" s="2055"/>
      <c r="N384" s="2178"/>
      <c r="O384" s="2078"/>
      <c r="P384" s="1974"/>
      <c r="Q384" s="1974"/>
    </row>
    <row r="385" spans="1:17" s="17" customFormat="1" ht="23.25" hidden="1" customHeight="1" x14ac:dyDescent="0.25">
      <c r="A385" s="2049" t="s">
        <v>109</v>
      </c>
      <c r="B385" s="2336" t="s">
        <v>37</v>
      </c>
      <c r="C385" s="2090" t="s">
        <v>37</v>
      </c>
      <c r="D385" s="4462"/>
      <c r="E385" s="2047"/>
      <c r="F385" s="4804"/>
      <c r="G385" s="4465" t="s">
        <v>504</v>
      </c>
      <c r="H385" s="4498" t="s">
        <v>44</v>
      </c>
      <c r="I385" s="4564" t="s">
        <v>763</v>
      </c>
      <c r="J385" s="4509" t="s">
        <v>193</v>
      </c>
      <c r="K385" s="2230" t="s">
        <v>124</v>
      </c>
      <c r="L385" s="2229"/>
      <c r="M385" s="4441" t="s">
        <v>861</v>
      </c>
      <c r="N385" s="2045" t="s">
        <v>761</v>
      </c>
      <c r="O385" s="2044"/>
      <c r="P385" s="1974"/>
      <c r="Q385" s="1974"/>
    </row>
    <row r="386" spans="1:17" s="17" customFormat="1" ht="27.75" hidden="1" customHeight="1" x14ac:dyDescent="0.25">
      <c r="A386" s="2086"/>
      <c r="B386" s="2332"/>
      <c r="C386" s="2084"/>
      <c r="D386" s="4463"/>
      <c r="E386" s="2040"/>
      <c r="F386" s="4804"/>
      <c r="G386" s="4466"/>
      <c r="H386" s="4499"/>
      <c r="I386" s="4565"/>
      <c r="J386" s="4510"/>
      <c r="K386" s="2226" t="s">
        <v>214</v>
      </c>
      <c r="L386" s="2225"/>
      <c r="M386" s="4538"/>
      <c r="N386" s="2036"/>
      <c r="O386" s="2012"/>
      <c r="P386" s="1974"/>
      <c r="Q386" s="1974"/>
    </row>
    <row r="387" spans="1:17" s="17" customFormat="1" ht="30.75" hidden="1" customHeight="1" thickBot="1" x14ac:dyDescent="0.3">
      <c r="A387" s="2086"/>
      <c r="B387" s="2332"/>
      <c r="C387" s="2084"/>
      <c r="D387" s="4463"/>
      <c r="E387" s="2040"/>
      <c r="F387" s="4804"/>
      <c r="G387" s="4466"/>
      <c r="H387" s="4499"/>
      <c r="I387" s="4565"/>
      <c r="J387" s="2157"/>
      <c r="K387" s="2223" t="s">
        <v>141</v>
      </c>
      <c r="L387" s="2333"/>
      <c r="M387" s="2057"/>
      <c r="N387" s="2036"/>
      <c r="O387" s="2012"/>
      <c r="P387" s="1974"/>
      <c r="Q387" s="1974"/>
    </row>
    <row r="388" spans="1:17" s="17" customFormat="1" ht="49.5" hidden="1" customHeight="1" thickBot="1" x14ac:dyDescent="0.3">
      <c r="A388" s="2086"/>
      <c r="B388" s="2332"/>
      <c r="C388" s="2084"/>
      <c r="D388" s="4463"/>
      <c r="E388" s="2040"/>
      <c r="F388" s="4805"/>
      <c r="G388" s="4467"/>
      <c r="H388" s="4500"/>
      <c r="I388" s="4566"/>
      <c r="J388" s="2154"/>
      <c r="K388" s="2276" t="s">
        <v>33</v>
      </c>
      <c r="L388" s="2330">
        <f>SUM(L385:L387)</f>
        <v>0</v>
      </c>
      <c r="M388" s="2055"/>
      <c r="N388" s="2030"/>
      <c r="O388" s="2078"/>
      <c r="P388" s="1974"/>
      <c r="Q388" s="1974"/>
    </row>
    <row r="389" spans="1:17" s="17" customFormat="1" ht="27.75" customHeight="1" x14ac:dyDescent="0.25">
      <c r="A389" s="2049" t="s">
        <v>109</v>
      </c>
      <c r="B389" s="2336" t="s">
        <v>37</v>
      </c>
      <c r="C389" s="2090" t="s">
        <v>37</v>
      </c>
      <c r="D389" s="4462" t="s">
        <v>779</v>
      </c>
      <c r="E389" s="2047"/>
      <c r="F389" s="4822" t="s">
        <v>870</v>
      </c>
      <c r="G389" s="4465" t="s">
        <v>504</v>
      </c>
      <c r="H389" s="4498" t="s">
        <v>44</v>
      </c>
      <c r="I389" s="4564" t="s">
        <v>763</v>
      </c>
      <c r="J389" s="4509" t="s">
        <v>193</v>
      </c>
      <c r="K389" s="2230" t="s">
        <v>124</v>
      </c>
      <c r="L389" s="2229">
        <v>2</v>
      </c>
      <c r="M389" s="2343" t="s">
        <v>869</v>
      </c>
      <c r="N389" s="2342" t="s">
        <v>316</v>
      </c>
      <c r="O389" s="2044">
        <v>0.106</v>
      </c>
      <c r="P389" s="1974"/>
      <c r="Q389" s="1974"/>
    </row>
    <row r="390" spans="1:17" s="17" customFormat="1" ht="16.5" customHeight="1" x14ac:dyDescent="0.25">
      <c r="A390" s="2086"/>
      <c r="B390" s="2332"/>
      <c r="C390" s="2084"/>
      <c r="D390" s="4463"/>
      <c r="E390" s="2040"/>
      <c r="F390" s="4823"/>
      <c r="G390" s="4466"/>
      <c r="H390" s="4499"/>
      <c r="I390" s="4565"/>
      <c r="J390" s="4510"/>
      <c r="K390" s="2226" t="s">
        <v>214</v>
      </c>
      <c r="L390" s="2225"/>
      <c r="M390" s="2341"/>
      <c r="N390" s="2162"/>
      <c r="O390" s="2012"/>
      <c r="P390" s="1974"/>
      <c r="Q390" s="1974"/>
    </row>
    <row r="391" spans="1:17" s="17" customFormat="1" ht="15.75" customHeight="1" thickBot="1" x14ac:dyDescent="0.3">
      <c r="A391" s="2086"/>
      <c r="B391" s="2332"/>
      <c r="C391" s="2084"/>
      <c r="D391" s="4463"/>
      <c r="E391" s="2040"/>
      <c r="F391" s="4823"/>
      <c r="G391" s="4466"/>
      <c r="H391" s="4499"/>
      <c r="I391" s="4565"/>
      <c r="J391" s="2188"/>
      <c r="K391" s="2223" t="s">
        <v>141</v>
      </c>
      <c r="L391" s="2333"/>
      <c r="M391" s="2341"/>
      <c r="N391" s="2162"/>
      <c r="O391" s="2012"/>
      <c r="P391" s="1974"/>
      <c r="Q391" s="1974"/>
    </row>
    <row r="392" spans="1:17" s="17" customFormat="1" ht="21" customHeight="1" thickBot="1" x14ac:dyDescent="0.3">
      <c r="A392" s="2082"/>
      <c r="B392" s="2337"/>
      <c r="C392" s="2080"/>
      <c r="D392" s="4464"/>
      <c r="E392" s="2033"/>
      <c r="F392" s="4824"/>
      <c r="G392" s="4467"/>
      <c r="H392" s="4500"/>
      <c r="I392" s="4566"/>
      <c r="J392" s="2022"/>
      <c r="K392" s="2016" t="s">
        <v>33</v>
      </c>
      <c r="L392" s="2330">
        <f>SUM(L389:L391)</f>
        <v>2</v>
      </c>
      <c r="M392" s="2055"/>
      <c r="N392" s="2178"/>
      <c r="O392" s="2078"/>
      <c r="P392" s="1974"/>
      <c r="Q392" s="1974"/>
    </row>
    <row r="393" spans="1:17" s="17" customFormat="1" ht="14.45" customHeight="1" x14ac:dyDescent="0.25">
      <c r="A393" s="2049" t="s">
        <v>109</v>
      </c>
      <c r="B393" s="2336" t="s">
        <v>37</v>
      </c>
      <c r="C393" s="2090" t="s">
        <v>37</v>
      </c>
      <c r="D393" s="4462" t="s">
        <v>777</v>
      </c>
      <c r="E393" s="2188"/>
      <c r="F393" s="3598" t="s">
        <v>868</v>
      </c>
      <c r="G393" s="2204"/>
      <c r="H393" s="4498" t="s">
        <v>44</v>
      </c>
      <c r="I393" s="4564" t="s">
        <v>792</v>
      </c>
      <c r="J393" s="4523" t="s">
        <v>202</v>
      </c>
      <c r="K393" s="2230" t="s">
        <v>124</v>
      </c>
      <c r="L393" s="2229">
        <v>35</v>
      </c>
      <c r="M393" s="4441" t="s">
        <v>867</v>
      </c>
      <c r="N393" s="2045" t="s">
        <v>761</v>
      </c>
      <c r="O393" s="2044">
        <v>3</v>
      </c>
      <c r="P393" s="1974"/>
      <c r="Q393" s="1974"/>
    </row>
    <row r="394" spans="1:17" s="17" customFormat="1" ht="13.9" customHeight="1" x14ac:dyDescent="0.25">
      <c r="A394" s="2086"/>
      <c r="B394" s="2332"/>
      <c r="C394" s="2084"/>
      <c r="D394" s="4463"/>
      <c r="E394" s="2188"/>
      <c r="F394" s="4449"/>
      <c r="G394" s="2204"/>
      <c r="H394" s="4499"/>
      <c r="I394" s="4565"/>
      <c r="J394" s="4524"/>
      <c r="K394" s="2226" t="s">
        <v>214</v>
      </c>
      <c r="L394" s="2225"/>
      <c r="M394" s="4442"/>
      <c r="N394" s="2340"/>
      <c r="O394" s="2093"/>
      <c r="P394" s="1974"/>
      <c r="Q394" s="1974"/>
    </row>
    <row r="395" spans="1:17" s="17" customFormat="1" ht="13.9" customHeight="1" thickBot="1" x14ac:dyDescent="0.3">
      <c r="A395" s="2086"/>
      <c r="B395" s="2332"/>
      <c r="C395" s="2084"/>
      <c r="D395" s="4463"/>
      <c r="E395" s="2188"/>
      <c r="F395" s="4449"/>
      <c r="G395" s="2204"/>
      <c r="H395" s="4499"/>
      <c r="I395" s="4565"/>
      <c r="J395" s="2040"/>
      <c r="K395" s="2223" t="s">
        <v>141</v>
      </c>
      <c r="L395" s="2333"/>
      <c r="M395" s="2057"/>
      <c r="N395" s="2162"/>
      <c r="O395" s="2012"/>
      <c r="P395" s="1974"/>
      <c r="Q395" s="1974"/>
    </row>
    <row r="396" spans="1:17" s="17" customFormat="1" ht="20.25" customHeight="1" thickBot="1" x14ac:dyDescent="0.3">
      <c r="A396" s="2082"/>
      <c r="B396" s="2337"/>
      <c r="C396" s="2080"/>
      <c r="D396" s="4464"/>
      <c r="E396" s="2188"/>
      <c r="F396" s="3599"/>
      <c r="G396" s="2204"/>
      <c r="H396" s="4500"/>
      <c r="I396" s="4566"/>
      <c r="J396" s="2033"/>
      <c r="K396" s="2016" t="s">
        <v>33</v>
      </c>
      <c r="L396" s="2330">
        <f>SUM(L393:L395)</f>
        <v>35</v>
      </c>
      <c r="M396" s="2055"/>
      <c r="N396" s="2178"/>
      <c r="O396" s="2078"/>
      <c r="P396" s="1974"/>
      <c r="Q396" s="1974"/>
    </row>
    <row r="397" spans="1:17" s="17" customFormat="1" ht="20.25" customHeight="1" x14ac:dyDescent="0.25">
      <c r="A397" s="2049" t="s">
        <v>109</v>
      </c>
      <c r="B397" s="2336" t="s">
        <v>37</v>
      </c>
      <c r="C397" s="2090" t="s">
        <v>37</v>
      </c>
      <c r="D397" s="4462" t="s">
        <v>775</v>
      </c>
      <c r="E397" s="2047"/>
      <c r="F397" s="3598" t="s">
        <v>866</v>
      </c>
      <c r="G397" s="2204"/>
      <c r="H397" s="4498" t="s">
        <v>44</v>
      </c>
      <c r="I397" s="4564" t="s">
        <v>763</v>
      </c>
      <c r="J397" s="4509" t="s">
        <v>193</v>
      </c>
      <c r="K397" s="2230" t="s">
        <v>124</v>
      </c>
      <c r="L397" s="2229">
        <v>0</v>
      </c>
      <c r="M397" s="3627" t="s">
        <v>865</v>
      </c>
      <c r="N397" s="2297" t="s">
        <v>316</v>
      </c>
      <c r="O397" s="2112">
        <v>1</v>
      </c>
      <c r="P397" s="1974"/>
      <c r="Q397" s="1974"/>
    </row>
    <row r="398" spans="1:17" s="17" customFormat="1" ht="20.25" customHeight="1" x14ac:dyDescent="0.25">
      <c r="A398" s="2086"/>
      <c r="B398" s="2332"/>
      <c r="C398" s="2084"/>
      <c r="D398" s="4463"/>
      <c r="E398" s="2040"/>
      <c r="F398" s="4449"/>
      <c r="G398" s="2204"/>
      <c r="H398" s="4499"/>
      <c r="I398" s="4565"/>
      <c r="J398" s="4510"/>
      <c r="K398" s="2226" t="s">
        <v>214</v>
      </c>
      <c r="L398" s="2225">
        <v>0</v>
      </c>
      <c r="M398" s="4535"/>
      <c r="N398" s="2162"/>
      <c r="O398" s="2012"/>
      <c r="P398" s="1974"/>
      <c r="Q398" s="1974"/>
    </row>
    <row r="399" spans="1:17" s="17" customFormat="1" ht="20.25" customHeight="1" x14ac:dyDescent="0.25">
      <c r="A399" s="2086"/>
      <c r="B399" s="2332"/>
      <c r="C399" s="2084"/>
      <c r="D399" s="4463"/>
      <c r="E399" s="2040"/>
      <c r="F399" s="4449"/>
      <c r="G399" s="2204"/>
      <c r="H399" s="4499"/>
      <c r="I399" s="4565"/>
      <c r="J399" s="2339"/>
      <c r="K399" s="2223" t="s">
        <v>215</v>
      </c>
      <c r="L399" s="2225">
        <v>0</v>
      </c>
      <c r="M399" s="4535"/>
      <c r="N399" s="2162"/>
      <c r="O399" s="2012"/>
      <c r="P399" s="1974"/>
      <c r="Q399" s="1974"/>
    </row>
    <row r="400" spans="1:17" s="17" customFormat="1" ht="20.25" customHeight="1" thickBot="1" x14ac:dyDescent="0.3">
      <c r="A400" s="2086"/>
      <c r="B400" s="2332"/>
      <c r="C400" s="2084"/>
      <c r="D400" s="4463"/>
      <c r="E400" s="2040"/>
      <c r="F400" s="4449"/>
      <c r="G400" s="2204"/>
      <c r="H400" s="4499"/>
      <c r="I400" s="4565"/>
      <c r="J400" s="2188"/>
      <c r="K400" s="2223" t="s">
        <v>141</v>
      </c>
      <c r="L400" s="2333">
        <v>0</v>
      </c>
      <c r="M400" s="4535"/>
      <c r="N400" s="2162"/>
      <c r="O400" s="2012"/>
      <c r="P400" s="1974"/>
      <c r="Q400" s="1974"/>
    </row>
    <row r="401" spans="1:23" s="17" customFormat="1" ht="20.25" customHeight="1" thickBot="1" x14ac:dyDescent="0.3">
      <c r="A401" s="2082"/>
      <c r="B401" s="2337"/>
      <c r="C401" s="2080"/>
      <c r="D401" s="4464"/>
      <c r="E401" s="2033"/>
      <c r="F401" s="3599"/>
      <c r="G401" s="2204"/>
      <c r="H401" s="4500"/>
      <c r="I401" s="4566"/>
      <c r="J401" s="2022"/>
      <c r="K401" s="2016" t="s">
        <v>33</v>
      </c>
      <c r="L401" s="2330">
        <f>SUM(L397:L400)</f>
        <v>0</v>
      </c>
      <c r="M401" s="3628"/>
      <c r="N401" s="2178"/>
      <c r="O401" s="2078"/>
      <c r="P401" s="1974"/>
      <c r="Q401" s="1974"/>
    </row>
    <row r="402" spans="1:23" s="17" customFormat="1" ht="20.25" customHeight="1" x14ac:dyDescent="0.25">
      <c r="A402" s="2049" t="s">
        <v>109</v>
      </c>
      <c r="B402" s="2336" t="s">
        <v>37</v>
      </c>
      <c r="C402" s="2090" t="s">
        <v>37</v>
      </c>
      <c r="D402" s="4462" t="s">
        <v>773</v>
      </c>
      <c r="E402" s="2188"/>
      <c r="F402" s="202" t="s">
        <v>864</v>
      </c>
      <c r="G402" s="2204"/>
      <c r="H402" s="4498" t="s">
        <v>44</v>
      </c>
      <c r="I402" s="4564" t="s">
        <v>763</v>
      </c>
      <c r="J402" s="4509" t="s">
        <v>193</v>
      </c>
      <c r="K402" s="2230" t="s">
        <v>124</v>
      </c>
      <c r="L402" s="2229">
        <v>70</v>
      </c>
      <c r="M402" s="4559" t="s">
        <v>863</v>
      </c>
      <c r="N402" s="2036" t="s">
        <v>761</v>
      </c>
      <c r="O402" s="2035">
        <v>0.84</v>
      </c>
      <c r="P402" s="1974"/>
      <c r="Q402" s="1974"/>
    </row>
    <row r="403" spans="1:23" s="17" customFormat="1" ht="20.25" customHeight="1" x14ac:dyDescent="0.25">
      <c r="A403" s="2086"/>
      <c r="B403" s="2332"/>
      <c r="C403" s="2084"/>
      <c r="D403" s="4463"/>
      <c r="E403" s="2188"/>
      <c r="F403" s="2050"/>
      <c r="G403" s="2204"/>
      <c r="H403" s="4499"/>
      <c r="I403" s="4565"/>
      <c r="J403" s="4510"/>
      <c r="K403" s="2226" t="s">
        <v>214</v>
      </c>
      <c r="L403" s="2225">
        <v>0</v>
      </c>
      <c r="M403" s="4559"/>
      <c r="N403" s="2162"/>
      <c r="O403" s="2012"/>
      <c r="P403" s="1974"/>
      <c r="Q403" s="1974"/>
    </row>
    <row r="404" spans="1:23" s="17" customFormat="1" ht="20.25" customHeight="1" x14ac:dyDescent="0.25">
      <c r="A404" s="2086"/>
      <c r="B404" s="2332"/>
      <c r="C404" s="2084"/>
      <c r="D404" s="4463"/>
      <c r="E404" s="2188"/>
      <c r="F404" s="2050"/>
      <c r="G404" s="2204"/>
      <c r="H404" s="4499"/>
      <c r="I404" s="4565"/>
      <c r="J404" s="2339"/>
      <c r="K404" s="2223" t="s">
        <v>215</v>
      </c>
      <c r="L404" s="2338">
        <v>190.5</v>
      </c>
      <c r="M404" s="2329"/>
      <c r="N404" s="2162"/>
      <c r="O404" s="2012"/>
      <c r="P404" s="1974"/>
      <c r="Q404" s="1974"/>
    </row>
    <row r="405" spans="1:23" s="17" customFormat="1" ht="20.25" customHeight="1" thickBot="1" x14ac:dyDescent="0.3">
      <c r="A405" s="2086"/>
      <c r="B405" s="2332"/>
      <c r="C405" s="2084"/>
      <c r="D405" s="4463"/>
      <c r="E405" s="2188"/>
      <c r="F405" s="2050"/>
      <c r="G405" s="2204"/>
      <c r="H405" s="4499"/>
      <c r="I405" s="4565"/>
      <c r="J405" s="2188"/>
      <c r="K405" s="2223" t="s">
        <v>141</v>
      </c>
      <c r="L405" s="2333">
        <v>0</v>
      </c>
      <c r="M405" s="2329"/>
      <c r="N405" s="2162"/>
      <c r="O405" s="2012"/>
      <c r="P405" s="1974"/>
      <c r="Q405" s="1974"/>
    </row>
    <row r="406" spans="1:23" s="17" customFormat="1" ht="20.25" customHeight="1" thickBot="1" x14ac:dyDescent="0.3">
      <c r="A406" s="2082"/>
      <c r="B406" s="2337"/>
      <c r="C406" s="2080"/>
      <c r="D406" s="4464"/>
      <c r="E406" s="2188"/>
      <c r="F406" s="161"/>
      <c r="G406" s="2204"/>
      <c r="H406" s="4500"/>
      <c r="I406" s="4566"/>
      <c r="J406" s="2022"/>
      <c r="K406" s="2016" t="s">
        <v>33</v>
      </c>
      <c r="L406" s="2330">
        <f>SUM(L402:L405)</f>
        <v>260.5</v>
      </c>
      <c r="M406" s="2329"/>
      <c r="N406" s="2162"/>
      <c r="O406" s="2012"/>
      <c r="P406" s="1974"/>
      <c r="Q406" s="1974"/>
    </row>
    <row r="407" spans="1:23" s="17" customFormat="1" ht="20.25" customHeight="1" x14ac:dyDescent="0.25">
      <c r="A407" s="2049" t="s">
        <v>109</v>
      </c>
      <c r="B407" s="2336" t="s">
        <v>37</v>
      </c>
      <c r="C407" s="2090" t="s">
        <v>37</v>
      </c>
      <c r="D407" s="2048" t="s">
        <v>770</v>
      </c>
      <c r="E407" s="2047"/>
      <c r="F407" s="4454" t="s">
        <v>862</v>
      </c>
      <c r="G407" s="2204"/>
      <c r="H407" s="2039"/>
      <c r="I407" s="4564" t="s">
        <v>763</v>
      </c>
      <c r="J407" s="4509" t="s">
        <v>193</v>
      </c>
      <c r="K407" s="2230" t="s">
        <v>124</v>
      </c>
      <c r="L407" s="2229">
        <v>100</v>
      </c>
      <c r="M407" s="4441" t="s">
        <v>861</v>
      </c>
      <c r="N407" s="2045" t="s">
        <v>316</v>
      </c>
      <c r="O407" s="2044">
        <v>0.46300000000000002</v>
      </c>
      <c r="P407" s="1974"/>
      <c r="Q407" s="1974"/>
    </row>
    <row r="408" spans="1:23" s="17" customFormat="1" ht="20.25" customHeight="1" x14ac:dyDescent="0.25">
      <c r="A408" s="2086"/>
      <c r="B408" s="2332"/>
      <c r="C408" s="2084"/>
      <c r="D408" s="2041"/>
      <c r="E408" s="2040"/>
      <c r="F408" s="4455"/>
      <c r="G408" s="2204"/>
      <c r="H408" s="2039"/>
      <c r="I408" s="4565"/>
      <c r="J408" s="4510"/>
      <c r="K408" s="2226" t="s">
        <v>214</v>
      </c>
      <c r="L408" s="2225">
        <v>699.9</v>
      </c>
      <c r="M408" s="4538"/>
      <c r="N408" s="2036"/>
      <c r="O408" s="2012"/>
      <c r="P408" s="2043"/>
      <c r="Q408" s="1974"/>
      <c r="R408" s="1985"/>
    </row>
    <row r="409" spans="1:23" s="17" customFormat="1" ht="20.25" customHeight="1" x14ac:dyDescent="0.25">
      <c r="A409" s="2086"/>
      <c r="B409" s="2332"/>
      <c r="C409" s="2084"/>
      <c r="D409" s="2041"/>
      <c r="E409" s="2040"/>
      <c r="F409" s="4455"/>
      <c r="G409" s="2204"/>
      <c r="H409" s="2039"/>
      <c r="I409" s="4565"/>
      <c r="J409" s="2188"/>
      <c r="K409" s="2223" t="s">
        <v>215</v>
      </c>
      <c r="L409" s="2225">
        <v>300</v>
      </c>
      <c r="M409" s="2329"/>
      <c r="N409" s="2162"/>
      <c r="O409" s="2012"/>
      <c r="P409" s="1974"/>
      <c r="Q409" s="1974"/>
    </row>
    <row r="410" spans="1:23" s="17" customFormat="1" ht="20.25" customHeight="1" thickBot="1" x14ac:dyDescent="0.3">
      <c r="A410" s="2086"/>
      <c r="B410" s="2332"/>
      <c r="C410" s="2084"/>
      <c r="D410" s="2041"/>
      <c r="E410" s="2040"/>
      <c r="F410" s="3691"/>
      <c r="G410" s="2204"/>
      <c r="H410" s="2039"/>
      <c r="I410" s="4565"/>
      <c r="J410" s="2188"/>
      <c r="K410" s="2223" t="s">
        <v>141</v>
      </c>
      <c r="L410" s="2333">
        <v>0</v>
      </c>
      <c r="M410" s="2329"/>
      <c r="N410" s="2162"/>
      <c r="O410" s="2012"/>
      <c r="P410" s="1974"/>
      <c r="Q410" s="1974"/>
    </row>
    <row r="411" spans="1:23" s="17" customFormat="1" ht="32.25" customHeight="1" thickBot="1" x14ac:dyDescent="0.3">
      <c r="A411" s="2086"/>
      <c r="B411" s="2332"/>
      <c r="C411" s="2084"/>
      <c r="D411" s="2034"/>
      <c r="E411" s="2033"/>
      <c r="F411" s="161"/>
      <c r="G411" s="2204"/>
      <c r="H411" s="2039"/>
      <c r="I411" s="4566"/>
      <c r="J411" s="2188"/>
      <c r="K411" s="2016" t="s">
        <v>33</v>
      </c>
      <c r="L411" s="2330">
        <f>SUM(L407:L410)</f>
        <v>1099.9000000000001</v>
      </c>
      <c r="M411" s="2329"/>
      <c r="N411" s="2162"/>
      <c r="O411" s="2012"/>
      <c r="P411" s="1974"/>
      <c r="Q411" s="1974"/>
      <c r="W411" s="1985"/>
    </row>
    <row r="412" spans="1:23" s="17" customFormat="1" ht="15" customHeight="1" thickBot="1" x14ac:dyDescent="0.3">
      <c r="A412" s="4439" t="s">
        <v>109</v>
      </c>
      <c r="B412" s="4459" t="s">
        <v>37</v>
      </c>
      <c r="C412" s="4493" t="s">
        <v>39</v>
      </c>
      <c r="D412" s="3683" t="s">
        <v>860</v>
      </c>
      <c r="E412" s="3684"/>
      <c r="F412" s="3622"/>
      <c r="G412" s="4465" t="s">
        <v>475</v>
      </c>
      <c r="H412" s="4498" t="s">
        <v>44</v>
      </c>
      <c r="I412" s="4512" t="s">
        <v>792</v>
      </c>
      <c r="J412" s="4523" t="s">
        <v>202</v>
      </c>
      <c r="K412" s="2268" t="s">
        <v>124</v>
      </c>
      <c r="L412" s="2266">
        <f>L416+L420+L424+L428</f>
        <v>1410</v>
      </c>
      <c r="M412" s="2076"/>
      <c r="N412" s="2210"/>
      <c r="O412" s="2209"/>
      <c r="P412" s="1974"/>
      <c r="Q412" s="1974"/>
      <c r="R412" s="1985"/>
      <c r="S412" s="1985"/>
    </row>
    <row r="413" spans="1:23" s="17" customFormat="1" ht="15" customHeight="1" thickBot="1" x14ac:dyDescent="0.3">
      <c r="A413" s="4440"/>
      <c r="B413" s="4460"/>
      <c r="C413" s="4494"/>
      <c r="D413" s="3685"/>
      <c r="E413" s="3686"/>
      <c r="F413" s="3687"/>
      <c r="G413" s="4466"/>
      <c r="H413" s="4499"/>
      <c r="I413" s="4508"/>
      <c r="J413" s="4524"/>
      <c r="K413" s="2328" t="s">
        <v>214</v>
      </c>
      <c r="L413" s="2327">
        <f>L417+L421+L425+L429</f>
        <v>0</v>
      </c>
      <c r="M413" s="2307"/>
      <c r="N413" s="2306"/>
      <c r="O413" s="2305"/>
      <c r="P413" s="1974"/>
      <c r="Q413" s="1974"/>
    </row>
    <row r="414" spans="1:23" s="17" customFormat="1" ht="21.75" customHeight="1" thickBot="1" x14ac:dyDescent="0.3">
      <c r="A414" s="4440"/>
      <c r="B414" s="4460"/>
      <c r="C414" s="4494"/>
      <c r="D414" s="3685"/>
      <c r="E414" s="3686"/>
      <c r="F414" s="3687"/>
      <c r="G414" s="4466"/>
      <c r="H414" s="4499"/>
      <c r="I414" s="4508"/>
      <c r="J414" s="4524"/>
      <c r="K414" s="2268" t="s">
        <v>141</v>
      </c>
      <c r="L414" s="2266">
        <f>L418+L422+L426+L430</f>
        <v>0</v>
      </c>
      <c r="M414" s="2326"/>
      <c r="N414" s="2210"/>
      <c r="O414" s="2325"/>
      <c r="P414" s="1974"/>
      <c r="Q414" s="1974"/>
    </row>
    <row r="415" spans="1:23" s="17" customFormat="1" ht="18" customHeight="1" thickBot="1" x14ac:dyDescent="0.3">
      <c r="A415" s="4473"/>
      <c r="B415" s="4461"/>
      <c r="C415" s="4495"/>
      <c r="D415" s="4593"/>
      <c r="E415" s="4577"/>
      <c r="F415" s="3623"/>
      <c r="G415" s="4467"/>
      <c r="H415" s="4500"/>
      <c r="I415" s="4513"/>
      <c r="J415" s="4525"/>
      <c r="K415" s="2267" t="s">
        <v>33</v>
      </c>
      <c r="L415" s="2282">
        <f>SUM(L412:L414)</f>
        <v>1410</v>
      </c>
      <c r="M415" s="2324"/>
      <c r="N415" s="2162"/>
      <c r="O415" s="2323"/>
      <c r="P415" s="1974"/>
      <c r="Q415" s="1974"/>
    </row>
    <row r="416" spans="1:23" s="17" customFormat="1" ht="17.25" customHeight="1" x14ac:dyDescent="0.25">
      <c r="A416" s="4439" t="s">
        <v>109</v>
      </c>
      <c r="B416" s="4474" t="s">
        <v>37</v>
      </c>
      <c r="C416" s="4493" t="s">
        <v>39</v>
      </c>
      <c r="D416" s="4462" t="s">
        <v>37</v>
      </c>
      <c r="E416" s="2047"/>
      <c r="F416" s="3598" t="s">
        <v>859</v>
      </c>
      <c r="G416" s="4465" t="s">
        <v>475</v>
      </c>
      <c r="H416" s="4733" t="s">
        <v>44</v>
      </c>
      <c r="I416" s="4833" t="s">
        <v>792</v>
      </c>
      <c r="J416" s="4548" t="s">
        <v>202</v>
      </c>
      <c r="K416" s="2230" t="s">
        <v>124</v>
      </c>
      <c r="L416" s="2229">
        <v>500</v>
      </c>
      <c r="M416" s="4501" t="s">
        <v>858</v>
      </c>
      <c r="N416" s="4579" t="s">
        <v>50</v>
      </c>
      <c r="O416" s="2322">
        <v>8700</v>
      </c>
      <c r="P416" s="1974"/>
      <c r="Q416" s="1974"/>
      <c r="T416" s="1985"/>
    </row>
    <row r="417" spans="1:18" s="17" customFormat="1" ht="15.75" customHeight="1" x14ac:dyDescent="0.25">
      <c r="A417" s="4440"/>
      <c r="B417" s="4475"/>
      <c r="C417" s="4494"/>
      <c r="D417" s="4463"/>
      <c r="E417" s="2040"/>
      <c r="F417" s="4449"/>
      <c r="G417" s="4466"/>
      <c r="H417" s="4714"/>
      <c r="I417" s="4834"/>
      <c r="J417" s="4536"/>
      <c r="K417" s="2226" t="s">
        <v>214</v>
      </c>
      <c r="L417" s="2225"/>
      <c r="M417" s="4502"/>
      <c r="N417" s="4580"/>
      <c r="O417" s="2012"/>
      <c r="P417" s="1974"/>
      <c r="Q417" s="1974"/>
    </row>
    <row r="418" spans="1:18" s="17" customFormat="1" ht="14.25" customHeight="1" thickBot="1" x14ac:dyDescent="0.3">
      <c r="A418" s="4440"/>
      <c r="B418" s="4475"/>
      <c r="C418" s="4494"/>
      <c r="D418" s="4463"/>
      <c r="E418" s="2040"/>
      <c r="F418" s="4449"/>
      <c r="G418" s="4466"/>
      <c r="H418" s="4714"/>
      <c r="I418" s="4834"/>
      <c r="J418" s="4536"/>
      <c r="K418" s="2233" t="s">
        <v>141</v>
      </c>
      <c r="L418" s="2320">
        <v>0</v>
      </c>
      <c r="M418" s="2319"/>
      <c r="N418" s="2192"/>
      <c r="O418" s="2066"/>
      <c r="P418" s="1974"/>
      <c r="Q418" s="1974"/>
    </row>
    <row r="419" spans="1:18" s="17" customFormat="1" ht="16.5" customHeight="1" thickBot="1" x14ac:dyDescent="0.3">
      <c r="A419" s="4473"/>
      <c r="B419" s="4476"/>
      <c r="C419" s="4495"/>
      <c r="D419" s="4464"/>
      <c r="E419" s="2033"/>
      <c r="F419" s="3599"/>
      <c r="G419" s="4467"/>
      <c r="H419" s="4734"/>
      <c r="I419" s="4834"/>
      <c r="J419" s="4537"/>
      <c r="K419" s="2016" t="s">
        <v>33</v>
      </c>
      <c r="L419" s="2232">
        <f>SUM(L416:L418)</f>
        <v>500</v>
      </c>
      <c r="M419" s="2318"/>
      <c r="N419" s="2190"/>
      <c r="O419" s="2317"/>
      <c r="P419" s="1974"/>
      <c r="Q419" s="1974"/>
    </row>
    <row r="420" spans="1:18" s="17" customFormat="1" ht="18.75" customHeight="1" thickBot="1" x14ac:dyDescent="0.3">
      <c r="A420" s="4440" t="s">
        <v>109</v>
      </c>
      <c r="B420" s="4460" t="s">
        <v>37</v>
      </c>
      <c r="C420" s="4494" t="s">
        <v>39</v>
      </c>
      <c r="D420" s="4463" t="s">
        <v>39</v>
      </c>
      <c r="E420" s="2040"/>
      <c r="F420" s="4449" t="s">
        <v>857</v>
      </c>
      <c r="G420" s="4466" t="s">
        <v>475</v>
      </c>
      <c r="H420" s="4499" t="s">
        <v>44</v>
      </c>
      <c r="I420" s="4834"/>
      <c r="J420" s="4548" t="s">
        <v>202</v>
      </c>
      <c r="K420" s="2261" t="s">
        <v>124</v>
      </c>
      <c r="L420" s="2316">
        <v>500</v>
      </c>
      <c r="M420" s="2315"/>
      <c r="N420" s="2314"/>
      <c r="O420" s="2313"/>
      <c r="P420" s="1974"/>
      <c r="Q420" s="1974"/>
      <c r="R420" s="1985"/>
    </row>
    <row r="421" spans="1:18" s="17" customFormat="1" ht="22.5" customHeight="1" thickBot="1" x14ac:dyDescent="0.3">
      <c r="A421" s="4440"/>
      <c r="B421" s="4460"/>
      <c r="C421" s="4494"/>
      <c r="D421" s="4463"/>
      <c r="E421" s="2040"/>
      <c r="F421" s="4449"/>
      <c r="G421" s="4466"/>
      <c r="H421" s="4499"/>
      <c r="I421" s="4834"/>
      <c r="J421" s="4536"/>
      <c r="K421" s="2226" t="s">
        <v>214</v>
      </c>
      <c r="L421" s="2312"/>
      <c r="M421" s="2311" t="s">
        <v>856</v>
      </c>
      <c r="N421" s="2310" t="s">
        <v>855</v>
      </c>
      <c r="O421" s="2158">
        <v>2.66</v>
      </c>
      <c r="P421" s="1974"/>
      <c r="Q421" s="1974"/>
    </row>
    <row r="422" spans="1:18" s="17" customFormat="1" ht="18" customHeight="1" thickBot="1" x14ac:dyDescent="0.3">
      <c r="A422" s="4440"/>
      <c r="B422" s="4460"/>
      <c r="C422" s="4494"/>
      <c r="D422" s="4463"/>
      <c r="E422" s="2040"/>
      <c r="F422" s="4449"/>
      <c r="G422" s="4466"/>
      <c r="H422" s="4499"/>
      <c r="I422" s="4834"/>
      <c r="J422" s="4536"/>
      <c r="K422" s="2223" t="s">
        <v>141</v>
      </c>
      <c r="L422" s="2309">
        <v>0</v>
      </c>
      <c r="M422" s="2076"/>
      <c r="N422" s="2210"/>
      <c r="O422" s="2209"/>
      <c r="P422" s="1974"/>
      <c r="Q422" s="1974"/>
    </row>
    <row r="423" spans="1:18" s="17" customFormat="1" ht="23.25" customHeight="1" thickBot="1" x14ac:dyDescent="0.3">
      <c r="A423" s="4473"/>
      <c r="B423" s="4461"/>
      <c r="C423" s="4495"/>
      <c r="D423" s="4464"/>
      <c r="E423" s="2040"/>
      <c r="F423" s="4449"/>
      <c r="G423" s="4466"/>
      <c r="H423" s="4499"/>
      <c r="I423" s="4834"/>
      <c r="J423" s="4537"/>
      <c r="K423" s="2123" t="s">
        <v>33</v>
      </c>
      <c r="L423" s="2308">
        <f>SUM(L420:L422)</f>
        <v>500</v>
      </c>
      <c r="M423" s="2307"/>
      <c r="N423" s="2306"/>
      <c r="O423" s="2305"/>
      <c r="P423" s="1974"/>
      <c r="Q423" s="1974"/>
    </row>
    <row r="424" spans="1:18" s="17" customFormat="1" ht="24" customHeight="1" x14ac:dyDescent="0.25">
      <c r="A424" s="4439" t="s">
        <v>109</v>
      </c>
      <c r="B424" s="4459" t="s">
        <v>37</v>
      </c>
      <c r="C424" s="4493" t="s">
        <v>39</v>
      </c>
      <c r="D424" s="4462" t="s">
        <v>109</v>
      </c>
      <c r="E424" s="2047"/>
      <c r="F424" s="3598" t="s">
        <v>854</v>
      </c>
      <c r="G424" s="4465" t="s">
        <v>475</v>
      </c>
      <c r="H424" s="4498" t="s">
        <v>44</v>
      </c>
      <c r="I424" s="4834"/>
      <c r="J424" s="4548" t="s">
        <v>202</v>
      </c>
      <c r="K424" s="2230" t="s">
        <v>124</v>
      </c>
      <c r="L424" s="2304">
        <v>400</v>
      </c>
      <c r="M424" s="2228" t="s">
        <v>853</v>
      </c>
      <c r="N424" s="2299" t="s">
        <v>316</v>
      </c>
      <c r="O424" s="2149">
        <v>1.9</v>
      </c>
      <c r="P424" s="1974"/>
      <c r="Q424" s="1974"/>
      <c r="R424" s="1985"/>
    </row>
    <row r="425" spans="1:18" s="17" customFormat="1" ht="20.25" customHeight="1" x14ac:dyDescent="0.25">
      <c r="A425" s="4440"/>
      <c r="B425" s="4460"/>
      <c r="C425" s="4494"/>
      <c r="D425" s="4463"/>
      <c r="E425" s="2040"/>
      <c r="F425" s="4449"/>
      <c r="G425" s="4466"/>
      <c r="H425" s="4499"/>
      <c r="I425" s="4834"/>
      <c r="J425" s="4536"/>
      <c r="K425" s="2226" t="s">
        <v>214</v>
      </c>
      <c r="L425" s="2303"/>
      <c r="M425" s="2064"/>
      <c r="N425" s="2192"/>
      <c r="O425" s="2110"/>
      <c r="P425" s="1974"/>
      <c r="Q425" s="1974"/>
    </row>
    <row r="426" spans="1:18" s="17" customFormat="1" ht="18" customHeight="1" thickBot="1" x14ac:dyDescent="0.3">
      <c r="A426" s="4440"/>
      <c r="B426" s="4460"/>
      <c r="C426" s="4494"/>
      <c r="D426" s="4463"/>
      <c r="E426" s="2040"/>
      <c r="F426" s="4449"/>
      <c r="G426" s="4466"/>
      <c r="H426" s="4499"/>
      <c r="I426" s="4834"/>
      <c r="J426" s="4536"/>
      <c r="K426" s="2259" t="s">
        <v>141</v>
      </c>
      <c r="L426" s="2302"/>
      <c r="M426" s="2061"/>
      <c r="N426" s="2258"/>
      <c r="O426" s="2257"/>
      <c r="P426" s="1974"/>
      <c r="Q426" s="1974"/>
    </row>
    <row r="427" spans="1:18" s="17" customFormat="1" ht="18" customHeight="1" thickBot="1" x14ac:dyDescent="0.3">
      <c r="A427" s="4473"/>
      <c r="B427" s="4461"/>
      <c r="C427" s="4495"/>
      <c r="D427" s="4464"/>
      <c r="E427" s="2033"/>
      <c r="F427" s="2221"/>
      <c r="G427" s="4467"/>
      <c r="H427" s="4500"/>
      <c r="I427" s="4834"/>
      <c r="J427" s="4537"/>
      <c r="K427" s="2016" t="s">
        <v>33</v>
      </c>
      <c r="L427" s="2301">
        <f>SUM(L424:L426)</f>
        <v>400</v>
      </c>
      <c r="M427" s="2108"/>
      <c r="N427" s="2190"/>
      <c r="O427" s="2106"/>
      <c r="P427" s="1974"/>
      <c r="Q427" s="1974"/>
    </row>
    <row r="428" spans="1:18" s="17" customFormat="1" ht="16.5" customHeight="1" x14ac:dyDescent="0.25">
      <c r="A428" s="4439" t="s">
        <v>109</v>
      </c>
      <c r="B428" s="4459" t="s">
        <v>37</v>
      </c>
      <c r="C428" s="4493" t="s">
        <v>39</v>
      </c>
      <c r="D428" s="4462" t="s">
        <v>107</v>
      </c>
      <c r="E428" s="2047"/>
      <c r="F428" s="3598" t="s">
        <v>852</v>
      </c>
      <c r="G428" s="4465" t="s">
        <v>475</v>
      </c>
      <c r="H428" s="4498" t="s">
        <v>44</v>
      </c>
      <c r="I428" s="4834"/>
      <c r="J428" s="4548" t="s">
        <v>202</v>
      </c>
      <c r="K428" s="2230" t="s">
        <v>124</v>
      </c>
      <c r="L428" s="2264">
        <v>10</v>
      </c>
      <c r="M428" s="2300" t="s">
        <v>851</v>
      </c>
      <c r="N428" s="2299" t="s">
        <v>50</v>
      </c>
      <c r="O428" s="2149">
        <v>1</v>
      </c>
      <c r="P428" s="1974"/>
      <c r="Q428" s="1974"/>
    </row>
    <row r="429" spans="1:18" s="17" customFormat="1" ht="18" customHeight="1" x14ac:dyDescent="0.25">
      <c r="A429" s="4440"/>
      <c r="B429" s="4460"/>
      <c r="C429" s="4494"/>
      <c r="D429" s="4463"/>
      <c r="E429" s="2040"/>
      <c r="F429" s="4449"/>
      <c r="G429" s="4466"/>
      <c r="H429" s="4499"/>
      <c r="I429" s="4834"/>
      <c r="J429" s="4536"/>
      <c r="K429" s="2226" t="s">
        <v>214</v>
      </c>
      <c r="L429" s="2298"/>
      <c r="M429" s="2064"/>
      <c r="N429" s="2192"/>
      <c r="O429" s="2110"/>
      <c r="P429" s="1974"/>
      <c r="Q429" s="1974"/>
    </row>
    <row r="430" spans="1:18" s="17" customFormat="1" ht="17.25" customHeight="1" thickBot="1" x14ac:dyDescent="0.3">
      <c r="A430" s="4440"/>
      <c r="B430" s="4460"/>
      <c r="C430" s="4494"/>
      <c r="D430" s="4463"/>
      <c r="E430" s="2040"/>
      <c r="F430" s="4449"/>
      <c r="G430" s="4466"/>
      <c r="H430" s="4499"/>
      <c r="I430" s="4834"/>
      <c r="J430" s="4536"/>
      <c r="K430" s="2259" t="s">
        <v>141</v>
      </c>
      <c r="L430" s="2236">
        <v>0</v>
      </c>
      <c r="M430" s="2061"/>
      <c r="N430" s="2258"/>
      <c r="O430" s="2257"/>
      <c r="P430" s="1974"/>
      <c r="Q430" s="1974"/>
    </row>
    <row r="431" spans="1:18" s="17" customFormat="1" ht="16.5" customHeight="1" thickBot="1" x14ac:dyDescent="0.3">
      <c r="A431" s="4473"/>
      <c r="B431" s="4461"/>
      <c r="C431" s="4495"/>
      <c r="D431" s="4464"/>
      <c r="E431" s="2033"/>
      <c r="F431" s="3599"/>
      <c r="G431" s="4467"/>
      <c r="H431" s="4500"/>
      <c r="I431" s="4835"/>
      <c r="J431" s="4537"/>
      <c r="K431" s="2016" t="s">
        <v>33</v>
      </c>
      <c r="L431" s="2220">
        <f>SUM(L428:L430)</f>
        <v>10</v>
      </c>
      <c r="M431" s="2108"/>
      <c r="N431" s="2190"/>
      <c r="O431" s="2106"/>
      <c r="P431" s="1974"/>
      <c r="Q431" s="1974"/>
    </row>
    <row r="432" spans="1:18" s="17" customFormat="1" ht="25.5" customHeight="1" thickBot="1" x14ac:dyDescent="0.3">
      <c r="A432" s="4439" t="s">
        <v>109</v>
      </c>
      <c r="B432" s="4459" t="s">
        <v>37</v>
      </c>
      <c r="C432" s="4493" t="s">
        <v>109</v>
      </c>
      <c r="D432" s="3545" t="s">
        <v>847</v>
      </c>
      <c r="E432" s="3546"/>
      <c r="F432" s="3547"/>
      <c r="G432" s="4465" t="s">
        <v>850</v>
      </c>
      <c r="H432" s="4733" t="s">
        <v>44</v>
      </c>
      <c r="I432" s="4512" t="s">
        <v>792</v>
      </c>
      <c r="J432" s="4523" t="s">
        <v>202</v>
      </c>
      <c r="K432" s="2250" t="s">
        <v>124</v>
      </c>
      <c r="L432" s="2273">
        <f>L436</f>
        <v>10</v>
      </c>
      <c r="M432" s="2235" t="s">
        <v>849</v>
      </c>
      <c r="N432" s="2297" t="s">
        <v>316</v>
      </c>
      <c r="O432" s="2270">
        <v>30</v>
      </c>
      <c r="P432" s="1974"/>
      <c r="Q432" s="1974"/>
    </row>
    <row r="433" spans="1:18" s="17" customFormat="1" ht="18" customHeight="1" thickBot="1" x14ac:dyDescent="0.3">
      <c r="A433" s="4440"/>
      <c r="B433" s="4460"/>
      <c r="C433" s="4494"/>
      <c r="D433" s="3645"/>
      <c r="E433" s="3646"/>
      <c r="F433" s="3647"/>
      <c r="G433" s="4466"/>
      <c r="H433" s="4714"/>
      <c r="I433" s="4508"/>
      <c r="J433" s="4524"/>
      <c r="K433" s="2248" t="s">
        <v>214</v>
      </c>
      <c r="L433" s="2243"/>
      <c r="M433" s="4546" t="s">
        <v>848</v>
      </c>
      <c r="N433" s="2296" t="s">
        <v>316</v>
      </c>
      <c r="O433" s="4544">
        <v>15</v>
      </c>
      <c r="P433" s="1974"/>
      <c r="Q433" s="1974"/>
    </row>
    <row r="434" spans="1:18" s="17" customFormat="1" ht="20.25" customHeight="1" thickBot="1" x14ac:dyDescent="0.3">
      <c r="A434" s="4440"/>
      <c r="B434" s="4460"/>
      <c r="C434" s="4494"/>
      <c r="D434" s="3645"/>
      <c r="E434" s="3646"/>
      <c r="F434" s="3647"/>
      <c r="G434" s="4466"/>
      <c r="H434" s="4714"/>
      <c r="I434" s="4508"/>
      <c r="J434" s="4524"/>
      <c r="K434" s="2246" t="s">
        <v>141</v>
      </c>
      <c r="L434" s="2243">
        <f>L437</f>
        <v>0</v>
      </c>
      <c r="M434" s="4507"/>
      <c r="N434" s="2280"/>
      <c r="O434" s="4545"/>
      <c r="P434" s="1974"/>
      <c r="Q434" s="1974"/>
    </row>
    <row r="435" spans="1:18" s="17" customFormat="1" ht="12.75" customHeight="1" thickBot="1" x14ac:dyDescent="0.3">
      <c r="A435" s="4473"/>
      <c r="B435" s="4461"/>
      <c r="C435" s="4495"/>
      <c r="D435" s="3548"/>
      <c r="E435" s="3549"/>
      <c r="F435" s="3550"/>
      <c r="G435" s="4466"/>
      <c r="H435" s="4714"/>
      <c r="I435" s="4508"/>
      <c r="J435" s="4524"/>
      <c r="K435" s="2244" t="s">
        <v>33</v>
      </c>
      <c r="L435" s="2243">
        <f>SUM(L432:L434)</f>
        <v>10</v>
      </c>
      <c r="M435" s="2295"/>
      <c r="N435" s="2294"/>
      <c r="O435" s="2293"/>
      <c r="P435" s="1974"/>
      <c r="Q435" s="1974"/>
    </row>
    <row r="436" spans="1:18" s="17" customFormat="1" ht="16.5" customHeight="1" x14ac:dyDescent="0.25">
      <c r="A436" s="2042" t="s">
        <v>109</v>
      </c>
      <c r="B436" s="2189" t="s">
        <v>37</v>
      </c>
      <c r="C436" s="2098" t="s">
        <v>109</v>
      </c>
      <c r="D436" s="2089" t="s">
        <v>37</v>
      </c>
      <c r="E436" s="2284"/>
      <c r="F436" s="3598" t="s">
        <v>847</v>
      </c>
      <c r="G436" s="4466"/>
      <c r="H436" s="4714"/>
      <c r="I436" s="4508"/>
      <c r="J436" s="4524"/>
      <c r="K436" s="2292" t="s">
        <v>124</v>
      </c>
      <c r="L436" s="2291">
        <v>10</v>
      </c>
      <c r="M436" s="2288"/>
      <c r="N436" s="2287"/>
      <c r="O436" s="2286"/>
      <c r="P436" s="1974"/>
      <c r="Q436" s="1974"/>
      <c r="R436" s="1985"/>
    </row>
    <row r="437" spans="1:18" s="17" customFormat="1" ht="17.25" customHeight="1" thickBot="1" x14ac:dyDescent="0.3">
      <c r="A437" s="2042"/>
      <c r="B437" s="2189"/>
      <c r="C437" s="2098"/>
      <c r="D437" s="2083"/>
      <c r="E437" s="2284"/>
      <c r="F437" s="4449"/>
      <c r="G437" s="4466"/>
      <c r="H437" s="4714"/>
      <c r="I437" s="4508"/>
      <c r="J437" s="4524"/>
      <c r="K437" s="2290" t="s">
        <v>141</v>
      </c>
      <c r="L437" s="2289"/>
      <c r="M437" s="2288"/>
      <c r="N437" s="2287"/>
      <c r="O437" s="2286"/>
      <c r="P437" s="1974"/>
      <c r="Q437" s="1974"/>
    </row>
    <row r="438" spans="1:18" s="17" customFormat="1" ht="16.5" customHeight="1" thickBot="1" x14ac:dyDescent="0.3">
      <c r="A438" s="2042"/>
      <c r="B438" s="2189"/>
      <c r="C438" s="2098"/>
      <c r="D438" s="2285"/>
      <c r="E438" s="2284"/>
      <c r="F438" s="3599"/>
      <c r="G438" s="4467"/>
      <c r="H438" s="4734"/>
      <c r="I438" s="4513"/>
      <c r="J438" s="4525"/>
      <c r="K438" s="2016" t="s">
        <v>33</v>
      </c>
      <c r="L438" s="2220">
        <f>SUM(L436)</f>
        <v>10</v>
      </c>
      <c r="M438" s="2275"/>
      <c r="N438" s="2274"/>
      <c r="O438" s="2283"/>
      <c r="P438" s="1974"/>
      <c r="Q438" s="1974"/>
    </row>
    <row r="439" spans="1:18" s="17" customFormat="1" ht="15" customHeight="1" thickBot="1" x14ac:dyDescent="0.3">
      <c r="A439" s="2049" t="s">
        <v>109</v>
      </c>
      <c r="B439" s="2177" t="s">
        <v>37</v>
      </c>
      <c r="C439" s="2090" t="s">
        <v>107</v>
      </c>
      <c r="D439" s="3545" t="s">
        <v>846</v>
      </c>
      <c r="E439" s="3546"/>
      <c r="F439" s="3547"/>
      <c r="G439" s="4465" t="s">
        <v>845</v>
      </c>
      <c r="H439" s="4498" t="s">
        <v>44</v>
      </c>
      <c r="I439" s="2077" t="s">
        <v>763</v>
      </c>
      <c r="J439" s="4509" t="s">
        <v>193</v>
      </c>
      <c r="K439" s="2250" t="s">
        <v>124</v>
      </c>
      <c r="L439" s="2266">
        <f>L443</f>
        <v>437</v>
      </c>
      <c r="M439" s="2076"/>
      <c r="N439" s="2210"/>
      <c r="O439" s="2209"/>
      <c r="P439" s="1974"/>
      <c r="Q439" s="1974"/>
    </row>
    <row r="440" spans="1:18" s="17" customFormat="1" ht="15" customHeight="1" thickBot="1" x14ac:dyDescent="0.3">
      <c r="A440" s="2086"/>
      <c r="B440" s="2174"/>
      <c r="C440" s="2084"/>
      <c r="D440" s="3645"/>
      <c r="E440" s="3646"/>
      <c r="F440" s="3647"/>
      <c r="G440" s="4466"/>
      <c r="H440" s="4499"/>
      <c r="I440" s="2071"/>
      <c r="J440" s="4510"/>
      <c r="K440" s="2246" t="s">
        <v>214</v>
      </c>
      <c r="L440" s="2282">
        <f>L444</f>
        <v>1230</v>
      </c>
      <c r="M440" s="2064"/>
      <c r="N440" s="2192"/>
      <c r="O440" s="2110"/>
      <c r="P440" s="1974"/>
      <c r="Q440" s="1974"/>
      <c r="R440" s="1985"/>
    </row>
    <row r="441" spans="1:18" s="17" customFormat="1" ht="15" customHeight="1" thickBot="1" x14ac:dyDescent="0.3">
      <c r="A441" s="2086"/>
      <c r="B441" s="2174"/>
      <c r="C441" s="2084"/>
      <c r="D441" s="3645"/>
      <c r="E441" s="3646"/>
      <c r="F441" s="3647"/>
      <c r="G441" s="4466"/>
      <c r="H441" s="4499"/>
      <c r="I441" s="2071"/>
      <c r="J441" s="4536"/>
      <c r="K441" s="2268" t="s">
        <v>141</v>
      </c>
      <c r="L441" s="2266">
        <f>L445</f>
        <v>0</v>
      </c>
      <c r="M441" s="2064"/>
      <c r="N441" s="2192"/>
      <c r="O441" s="2110"/>
      <c r="P441" s="1974"/>
      <c r="Q441" s="1974"/>
    </row>
    <row r="442" spans="1:18" s="17" customFormat="1" ht="20.25" customHeight="1" thickBot="1" x14ac:dyDescent="0.3">
      <c r="A442" s="2082"/>
      <c r="B442" s="2277"/>
      <c r="C442" s="2080"/>
      <c r="D442" s="3548"/>
      <c r="E442" s="3549"/>
      <c r="F442" s="3550"/>
      <c r="G442" s="4466"/>
      <c r="H442" s="4499"/>
      <c r="I442" s="2071"/>
      <c r="J442" s="4537"/>
      <c r="K442" s="2267" t="s">
        <v>33</v>
      </c>
      <c r="L442" s="2282">
        <f>SUM(L439:L441)</f>
        <v>1667</v>
      </c>
      <c r="M442" s="2108"/>
      <c r="N442" s="2190"/>
      <c r="O442" s="2106"/>
      <c r="P442" s="1974"/>
      <c r="Q442" s="1974"/>
    </row>
    <row r="443" spans="1:18" s="17" customFormat="1" ht="20.25" customHeight="1" x14ac:dyDescent="0.25">
      <c r="A443" s="4439" t="s">
        <v>109</v>
      </c>
      <c r="B443" s="2177" t="s">
        <v>37</v>
      </c>
      <c r="C443" s="2090" t="s">
        <v>107</v>
      </c>
      <c r="D443" s="2089" t="s">
        <v>37</v>
      </c>
      <c r="E443" s="2047"/>
      <c r="F443" s="3680" t="s">
        <v>844</v>
      </c>
      <c r="G443" s="4466"/>
      <c r="H443" s="4499"/>
      <c r="I443" s="2071" t="s">
        <v>763</v>
      </c>
      <c r="J443" s="4509" t="s">
        <v>193</v>
      </c>
      <c r="K443" s="2230" t="s">
        <v>124</v>
      </c>
      <c r="L443" s="2229">
        <v>437</v>
      </c>
      <c r="M443" s="3627" t="s">
        <v>843</v>
      </c>
      <c r="N443" s="4811" t="s">
        <v>50</v>
      </c>
      <c r="O443" s="4542">
        <v>1</v>
      </c>
      <c r="P443" s="1974"/>
      <c r="Q443" s="1974"/>
    </row>
    <row r="444" spans="1:18" s="17" customFormat="1" ht="15" customHeight="1" x14ac:dyDescent="0.25">
      <c r="A444" s="4440"/>
      <c r="B444" s="2174"/>
      <c r="C444" s="2084"/>
      <c r="D444" s="2083"/>
      <c r="E444" s="2040"/>
      <c r="F444" s="3681"/>
      <c r="G444" s="4466"/>
      <c r="H444" s="4499"/>
      <c r="I444" s="2071"/>
      <c r="J444" s="4510"/>
      <c r="K444" s="2261" t="s">
        <v>214</v>
      </c>
      <c r="L444" s="2225">
        <v>1230</v>
      </c>
      <c r="M444" s="4507"/>
      <c r="N444" s="4812"/>
      <c r="O444" s="4543"/>
      <c r="P444" s="1974"/>
      <c r="Q444" s="1974"/>
      <c r="R444" s="1985"/>
    </row>
    <row r="445" spans="1:18" s="17" customFormat="1" ht="13.5" customHeight="1" thickBot="1" x14ac:dyDescent="0.3">
      <c r="A445" s="4440"/>
      <c r="B445" s="2174"/>
      <c r="C445" s="2084"/>
      <c r="D445" s="2083"/>
      <c r="E445" s="2040"/>
      <c r="F445" s="3681"/>
      <c r="G445" s="4466"/>
      <c r="H445" s="4499"/>
      <c r="I445" s="2071"/>
      <c r="J445" s="4536"/>
      <c r="K445" s="2223" t="s">
        <v>141</v>
      </c>
      <c r="L445" s="2278"/>
      <c r="M445" s="2253" t="s">
        <v>842</v>
      </c>
      <c r="N445" s="2252" t="s">
        <v>50</v>
      </c>
      <c r="O445" s="2073">
        <v>1</v>
      </c>
      <c r="P445" s="1974"/>
      <c r="Q445" s="1974"/>
    </row>
    <row r="446" spans="1:18" s="17" customFormat="1" ht="16.5" customHeight="1" thickBot="1" x14ac:dyDescent="0.3">
      <c r="A446" s="4473"/>
      <c r="B446" s="2277"/>
      <c r="C446" s="2080"/>
      <c r="D446" s="2079"/>
      <c r="E446" s="2033"/>
      <c r="F446" s="3682"/>
      <c r="G446" s="4467"/>
      <c r="H446" s="4500"/>
      <c r="I446" s="2069"/>
      <c r="J446" s="4537"/>
      <c r="K446" s="2276" t="s">
        <v>33</v>
      </c>
      <c r="L446" s="2220">
        <f>SUM(L443:L445)</f>
        <v>1667</v>
      </c>
      <c r="M446" s="2275"/>
      <c r="N446" s="2274"/>
      <c r="O446" s="2106"/>
      <c r="P446" s="1974"/>
      <c r="Q446" s="1974"/>
    </row>
    <row r="447" spans="1:18" s="17" customFormat="1" ht="17.25" customHeight="1" thickBot="1" x14ac:dyDescent="0.3">
      <c r="A447" s="4439" t="s">
        <v>109</v>
      </c>
      <c r="B447" s="4459" t="s">
        <v>37</v>
      </c>
      <c r="C447" s="4493" t="s">
        <v>102</v>
      </c>
      <c r="D447" s="3545" t="s">
        <v>841</v>
      </c>
      <c r="E447" s="3546"/>
      <c r="F447" s="3547"/>
      <c r="G447" s="4465" t="s">
        <v>833</v>
      </c>
      <c r="H447" s="4498" t="s">
        <v>44</v>
      </c>
      <c r="I447" s="4512" t="s">
        <v>792</v>
      </c>
      <c r="J447" s="4836" t="s">
        <v>202</v>
      </c>
      <c r="K447" s="2268" t="s">
        <v>124</v>
      </c>
      <c r="L447" s="2273">
        <f>L451+L455+L459</f>
        <v>310.3</v>
      </c>
      <c r="M447" s="2272"/>
      <c r="N447" s="2271"/>
      <c r="O447" s="2270"/>
      <c r="P447" s="1974"/>
      <c r="Q447" s="1974"/>
      <c r="R447" s="1985"/>
    </row>
    <row r="448" spans="1:18" s="17" customFormat="1" ht="15" customHeight="1" thickBot="1" x14ac:dyDescent="0.3">
      <c r="A448" s="4440"/>
      <c r="B448" s="4460"/>
      <c r="C448" s="4494"/>
      <c r="D448" s="3645"/>
      <c r="E448" s="3646"/>
      <c r="F448" s="3647"/>
      <c r="G448" s="4466"/>
      <c r="H448" s="4499"/>
      <c r="I448" s="4508"/>
      <c r="J448" s="4837"/>
      <c r="K448" s="2268" t="s">
        <v>214</v>
      </c>
      <c r="L448" s="2243">
        <f>L452+L456+L460</f>
        <v>0</v>
      </c>
      <c r="M448" s="2269"/>
      <c r="N448" s="2192"/>
      <c r="O448" s="2110"/>
      <c r="P448" s="1974"/>
      <c r="Q448" s="1974"/>
    </row>
    <row r="449" spans="1:20" s="17" customFormat="1" ht="15" customHeight="1" thickBot="1" x14ac:dyDescent="0.3">
      <c r="A449" s="4440"/>
      <c r="B449" s="4460"/>
      <c r="C449" s="4494"/>
      <c r="D449" s="3645"/>
      <c r="E449" s="3646"/>
      <c r="F449" s="3647"/>
      <c r="G449" s="4466"/>
      <c r="H449" s="4499"/>
      <c r="I449" s="4508"/>
      <c r="J449" s="4837"/>
      <c r="K449" s="2268" t="s">
        <v>141</v>
      </c>
      <c r="L449" s="2243">
        <f>L453+L457+L461</f>
        <v>0</v>
      </c>
      <c r="M449" s="2064"/>
      <c r="N449" s="2192"/>
      <c r="O449" s="2110"/>
      <c r="P449" s="1974"/>
      <c r="Q449" s="1974"/>
    </row>
    <row r="450" spans="1:20" s="17" customFormat="1" ht="15" customHeight="1" thickBot="1" x14ac:dyDescent="0.3">
      <c r="A450" s="4473"/>
      <c r="B450" s="4461"/>
      <c r="C450" s="4495"/>
      <c r="D450" s="3548"/>
      <c r="E450" s="3549"/>
      <c r="F450" s="3550"/>
      <c r="G450" s="4467"/>
      <c r="H450" s="4500"/>
      <c r="I450" s="4508"/>
      <c r="J450" s="4838"/>
      <c r="K450" s="2267" t="s">
        <v>33</v>
      </c>
      <c r="L450" s="2266">
        <f>SUM(L447:L449)</f>
        <v>310.3</v>
      </c>
      <c r="M450" s="2108"/>
      <c r="N450" s="2190"/>
      <c r="O450" s="2106"/>
      <c r="P450" s="1974"/>
      <c r="Q450" s="1974"/>
    </row>
    <row r="451" spans="1:20" s="17" customFormat="1" ht="24" customHeight="1" x14ac:dyDescent="0.25">
      <c r="A451" s="4439" t="s">
        <v>109</v>
      </c>
      <c r="B451" s="4459" t="s">
        <v>37</v>
      </c>
      <c r="C451" s="4493" t="s">
        <v>102</v>
      </c>
      <c r="D451" s="4462" t="s">
        <v>37</v>
      </c>
      <c r="E451" s="2047"/>
      <c r="F451" s="3598" t="s">
        <v>840</v>
      </c>
      <c r="G451" s="4465" t="s">
        <v>833</v>
      </c>
      <c r="H451" s="4498" t="s">
        <v>44</v>
      </c>
      <c r="I451" s="4508"/>
      <c r="J451" s="4547"/>
      <c r="K451" s="2230" t="s">
        <v>124</v>
      </c>
      <c r="L451" s="2229">
        <v>127</v>
      </c>
      <c r="M451" s="2256" t="s">
        <v>839</v>
      </c>
      <c r="N451" s="2242" t="s">
        <v>835</v>
      </c>
      <c r="O451" s="2265">
        <v>0.5</v>
      </c>
      <c r="P451" s="1974"/>
      <c r="Q451" s="1974"/>
    </row>
    <row r="452" spans="1:20" s="17" customFormat="1" ht="22.5" customHeight="1" x14ac:dyDescent="0.25">
      <c r="A452" s="4440"/>
      <c r="B452" s="4460"/>
      <c r="C452" s="4494"/>
      <c r="D452" s="4463"/>
      <c r="E452" s="2040"/>
      <c r="F452" s="4449"/>
      <c r="G452" s="4466"/>
      <c r="H452" s="4499"/>
      <c r="I452" s="4508"/>
      <c r="J452" s="4536"/>
      <c r="K452" s="2226" t="s">
        <v>214</v>
      </c>
      <c r="L452" s="2225">
        <v>0</v>
      </c>
      <c r="M452" s="2253" t="s">
        <v>838</v>
      </c>
      <c r="N452" s="2252" t="s">
        <v>50</v>
      </c>
      <c r="O452" s="2073">
        <v>5</v>
      </c>
      <c r="P452" s="1974"/>
      <c r="Q452" s="1974"/>
    </row>
    <row r="453" spans="1:20" s="17" customFormat="1" ht="15" customHeight="1" thickBot="1" x14ac:dyDescent="0.3">
      <c r="A453" s="4440"/>
      <c r="B453" s="4460"/>
      <c r="C453" s="4494"/>
      <c r="D453" s="4463"/>
      <c r="E453" s="2040"/>
      <c r="F453" s="4449"/>
      <c r="G453" s="4466"/>
      <c r="H453" s="4499"/>
      <c r="I453" s="4508"/>
      <c r="J453" s="4536"/>
      <c r="K453" s="2259" t="s">
        <v>141</v>
      </c>
      <c r="L453" s="2114">
        <v>0</v>
      </c>
      <c r="M453" s="2061"/>
      <c r="N453" s="2258"/>
      <c r="O453" s="2257"/>
      <c r="P453" s="1974"/>
      <c r="Q453" s="1974"/>
      <c r="T453" s="1985"/>
    </row>
    <row r="454" spans="1:20" s="17" customFormat="1" ht="13.5" customHeight="1" thickBot="1" x14ac:dyDescent="0.3">
      <c r="A454" s="4473"/>
      <c r="B454" s="4461"/>
      <c r="C454" s="4495"/>
      <c r="D454" s="4464"/>
      <c r="E454" s="2033"/>
      <c r="F454" s="3599"/>
      <c r="G454" s="4467"/>
      <c r="H454" s="4500"/>
      <c r="I454" s="4508"/>
      <c r="J454" s="4537"/>
      <c r="K454" s="2016" t="s">
        <v>33</v>
      </c>
      <c r="L454" s="2220">
        <f>SUM(L451:L453)</f>
        <v>127</v>
      </c>
      <c r="M454" s="2108"/>
      <c r="N454" s="2190"/>
      <c r="O454" s="2106"/>
      <c r="P454" s="1974"/>
      <c r="Q454" s="1974"/>
    </row>
    <row r="455" spans="1:20" s="17" customFormat="1" ht="15" customHeight="1" x14ac:dyDescent="0.25">
      <c r="A455" s="4439" t="s">
        <v>109</v>
      </c>
      <c r="B455" s="4459" t="s">
        <v>37</v>
      </c>
      <c r="C455" s="4493" t="s">
        <v>102</v>
      </c>
      <c r="D455" s="4462" t="s">
        <v>39</v>
      </c>
      <c r="E455" s="2047"/>
      <c r="F455" s="3598" t="s">
        <v>837</v>
      </c>
      <c r="G455" s="4465" t="s">
        <v>833</v>
      </c>
      <c r="H455" s="4498" t="s">
        <v>44</v>
      </c>
      <c r="I455" s="4508"/>
      <c r="J455" s="4547"/>
      <c r="K455" s="2230" t="s">
        <v>124</v>
      </c>
      <c r="L455" s="2264">
        <v>168</v>
      </c>
      <c r="M455" s="2256" t="s">
        <v>836</v>
      </c>
      <c r="N455" s="2263" t="s">
        <v>835</v>
      </c>
      <c r="O455" s="2262">
        <v>0.6</v>
      </c>
      <c r="P455" s="1974"/>
      <c r="Q455" s="1974"/>
    </row>
    <row r="456" spans="1:20" s="17" customFormat="1" ht="18.75" customHeight="1" x14ac:dyDescent="0.25">
      <c r="A456" s="4440"/>
      <c r="B456" s="4460"/>
      <c r="C456" s="4494"/>
      <c r="D456" s="4463"/>
      <c r="E456" s="2040"/>
      <c r="F456" s="4449"/>
      <c r="G456" s="4466"/>
      <c r="H456" s="4499"/>
      <c r="I456" s="4508"/>
      <c r="J456" s="4536"/>
      <c r="K456" s="2261" t="s">
        <v>214</v>
      </c>
      <c r="L456" s="2260">
        <v>0</v>
      </c>
      <c r="M456" s="2064"/>
      <c r="N456" s="2192"/>
      <c r="O456" s="2110"/>
      <c r="P456" s="1974"/>
      <c r="Q456" s="1974"/>
    </row>
    <row r="457" spans="1:20" s="17" customFormat="1" ht="15.75" customHeight="1" thickBot="1" x14ac:dyDescent="0.3">
      <c r="A457" s="4440"/>
      <c r="B457" s="4460"/>
      <c r="C457" s="4494"/>
      <c r="D457" s="4463"/>
      <c r="E457" s="2040"/>
      <c r="F457" s="4449"/>
      <c r="G457" s="4466"/>
      <c r="H457" s="4499"/>
      <c r="I457" s="4508"/>
      <c r="J457" s="4536"/>
      <c r="K457" s="2259" t="s">
        <v>141</v>
      </c>
      <c r="L457" s="2114"/>
      <c r="M457" s="2061"/>
      <c r="N457" s="2258"/>
      <c r="O457" s="2257"/>
      <c r="P457" s="1974"/>
      <c r="Q457" s="1974"/>
    </row>
    <row r="458" spans="1:20" s="17" customFormat="1" ht="21.75" customHeight="1" thickBot="1" x14ac:dyDescent="0.3">
      <c r="A458" s="4473"/>
      <c r="B458" s="4461"/>
      <c r="C458" s="4495"/>
      <c r="D458" s="4464"/>
      <c r="E458" s="2033"/>
      <c r="F458" s="3599"/>
      <c r="G458" s="4467"/>
      <c r="H458" s="4500"/>
      <c r="I458" s="4508"/>
      <c r="J458" s="4537"/>
      <c r="K458" s="2016" t="s">
        <v>33</v>
      </c>
      <c r="L458" s="2220">
        <f>SUM(L455:L457)</f>
        <v>168</v>
      </c>
      <c r="M458" s="2108"/>
      <c r="N458" s="2190"/>
      <c r="O458" s="2106"/>
      <c r="P458" s="1974"/>
      <c r="Q458" s="1974"/>
    </row>
    <row r="459" spans="1:20" s="17" customFormat="1" ht="16.5" customHeight="1" x14ac:dyDescent="0.25">
      <c r="A459" s="4439" t="s">
        <v>109</v>
      </c>
      <c r="B459" s="4459" t="s">
        <v>37</v>
      </c>
      <c r="C459" s="4493" t="s">
        <v>102</v>
      </c>
      <c r="D459" s="4462" t="s">
        <v>109</v>
      </c>
      <c r="E459" s="2047"/>
      <c r="F459" s="4830" t="s">
        <v>834</v>
      </c>
      <c r="G459" s="4465" t="s">
        <v>833</v>
      </c>
      <c r="H459" s="4498" t="s">
        <v>44</v>
      </c>
      <c r="I459" s="4508"/>
      <c r="J459" s="4547"/>
      <c r="K459" s="2230" t="s">
        <v>124</v>
      </c>
      <c r="L459" s="2229">
        <v>15.3</v>
      </c>
      <c r="M459" s="2256" t="s">
        <v>832</v>
      </c>
      <c r="N459" s="2255" t="s">
        <v>50</v>
      </c>
      <c r="O459" s="2254">
        <v>0</v>
      </c>
      <c r="P459" s="1974"/>
      <c r="Q459" s="1974"/>
      <c r="T459" s="1985"/>
    </row>
    <row r="460" spans="1:20" s="17" customFormat="1" ht="15.75" customHeight="1" x14ac:dyDescent="0.25">
      <c r="A460" s="4440"/>
      <c r="B460" s="4460"/>
      <c r="C460" s="4494"/>
      <c r="D460" s="4463"/>
      <c r="E460" s="2040"/>
      <c r="F460" s="4831"/>
      <c r="G460" s="4466"/>
      <c r="H460" s="4499"/>
      <c r="I460" s="4508"/>
      <c r="J460" s="4536"/>
      <c r="K460" s="2226" t="s">
        <v>214</v>
      </c>
      <c r="L460" s="2225"/>
      <c r="M460" s="2253" t="s">
        <v>831</v>
      </c>
      <c r="N460" s="2252" t="s">
        <v>50</v>
      </c>
      <c r="O460" s="2251">
        <v>0</v>
      </c>
      <c r="P460" s="1974"/>
      <c r="Q460" s="1974"/>
    </row>
    <row r="461" spans="1:20" s="17" customFormat="1" ht="20.25" customHeight="1" thickBot="1" x14ac:dyDescent="0.3">
      <c r="A461" s="4440"/>
      <c r="B461" s="4460"/>
      <c r="C461" s="4494"/>
      <c r="D461" s="4463"/>
      <c r="E461" s="2040"/>
      <c r="F461" s="4831"/>
      <c r="G461" s="4466"/>
      <c r="H461" s="4499"/>
      <c r="I461" s="4508"/>
      <c r="J461" s="4536"/>
      <c r="K461" s="2223" t="s">
        <v>141</v>
      </c>
      <c r="L461" s="2114"/>
      <c r="M461" s="2064"/>
      <c r="N461" s="2192"/>
      <c r="O461" s="2110"/>
      <c r="P461" s="1974"/>
      <c r="Q461" s="1974"/>
    </row>
    <row r="462" spans="1:20" s="17" customFormat="1" ht="15.75" customHeight="1" thickBot="1" x14ac:dyDescent="0.3">
      <c r="A462" s="4473"/>
      <c r="B462" s="4461"/>
      <c r="C462" s="4495"/>
      <c r="D462" s="4464"/>
      <c r="E462" s="2033"/>
      <c r="F462" s="4832"/>
      <c r="G462" s="4467"/>
      <c r="H462" s="4500"/>
      <c r="I462" s="4513"/>
      <c r="J462" s="4537"/>
      <c r="K462" s="2016" t="s">
        <v>33</v>
      </c>
      <c r="L462" s="2220">
        <f>SUM(L459:L461)</f>
        <v>15.3</v>
      </c>
      <c r="M462" s="2108"/>
      <c r="N462" s="2190"/>
      <c r="O462" s="2106"/>
      <c r="P462" s="1974"/>
      <c r="Q462" s="1974"/>
    </row>
    <row r="463" spans="1:20" s="17" customFormat="1" ht="15" customHeight="1" x14ac:dyDescent="0.25">
      <c r="A463" s="4439" t="s">
        <v>109</v>
      </c>
      <c r="B463" s="4459" t="s">
        <v>37</v>
      </c>
      <c r="C463" s="4479" t="s">
        <v>96</v>
      </c>
      <c r="D463" s="3545" t="s">
        <v>830</v>
      </c>
      <c r="E463" s="3546"/>
      <c r="F463" s="3547"/>
      <c r="G463" s="4465" t="s">
        <v>823</v>
      </c>
      <c r="H463" s="4498" t="s">
        <v>44</v>
      </c>
      <c r="I463" s="4512" t="s">
        <v>792</v>
      </c>
      <c r="J463" s="4509" t="s">
        <v>202</v>
      </c>
      <c r="K463" s="2250" t="s">
        <v>124</v>
      </c>
      <c r="L463" s="2249">
        <f>L467+L471+L475</f>
        <v>645</v>
      </c>
      <c r="M463" s="2076"/>
      <c r="N463" s="2210"/>
      <c r="O463" s="2209"/>
      <c r="P463" s="1974"/>
      <c r="Q463" s="1974"/>
    </row>
    <row r="464" spans="1:20" s="17" customFormat="1" ht="15" customHeight="1" x14ac:dyDescent="0.25">
      <c r="A464" s="4440"/>
      <c r="B464" s="4460"/>
      <c r="C464" s="4482"/>
      <c r="D464" s="3645"/>
      <c r="E464" s="3646"/>
      <c r="F464" s="3647"/>
      <c r="G464" s="4466"/>
      <c r="H464" s="4499"/>
      <c r="I464" s="4508"/>
      <c r="J464" s="4510"/>
      <c r="K464" s="2248" t="s">
        <v>214</v>
      </c>
      <c r="L464" s="2247">
        <f>L468+L472+L476</f>
        <v>0</v>
      </c>
      <c r="M464" s="2064"/>
      <c r="N464" s="2192"/>
      <c r="O464" s="2110"/>
      <c r="P464" s="1974"/>
      <c r="Q464" s="1974"/>
    </row>
    <row r="465" spans="1:17" s="17" customFormat="1" ht="15" customHeight="1" thickBot="1" x14ac:dyDescent="0.3">
      <c r="A465" s="4440"/>
      <c r="B465" s="4460"/>
      <c r="C465" s="4482"/>
      <c r="D465" s="3645"/>
      <c r="E465" s="3646"/>
      <c r="F465" s="3647"/>
      <c r="G465" s="4466"/>
      <c r="H465" s="4499"/>
      <c r="I465" s="4508"/>
      <c r="J465" s="4536"/>
      <c r="K465" s="2246" t="s">
        <v>141</v>
      </c>
      <c r="L465" s="2245">
        <f>L469+L473+L477</f>
        <v>0</v>
      </c>
      <c r="M465" s="2064"/>
      <c r="N465" s="2192"/>
      <c r="O465" s="2110"/>
      <c r="P465" s="1974"/>
      <c r="Q465" s="1974"/>
    </row>
    <row r="466" spans="1:17" s="17" customFormat="1" ht="18.75" customHeight="1" thickBot="1" x14ac:dyDescent="0.3">
      <c r="A466" s="4473"/>
      <c r="B466" s="4461"/>
      <c r="C466" s="4485"/>
      <c r="D466" s="3548"/>
      <c r="E466" s="3549"/>
      <c r="F466" s="3550"/>
      <c r="G466" s="4467"/>
      <c r="H466" s="4500"/>
      <c r="I466" s="4508"/>
      <c r="J466" s="4537"/>
      <c r="K466" s="2244" t="s">
        <v>33</v>
      </c>
      <c r="L466" s="2243">
        <f>SUM(L463:L465)</f>
        <v>645</v>
      </c>
      <c r="M466" s="2108"/>
      <c r="N466" s="2190"/>
      <c r="O466" s="2106"/>
      <c r="P466" s="1974"/>
      <c r="Q466" s="1974"/>
    </row>
    <row r="467" spans="1:17" s="17" customFormat="1" ht="17.25" customHeight="1" x14ac:dyDescent="0.25">
      <c r="A467" s="4440" t="s">
        <v>109</v>
      </c>
      <c r="B467" s="4460" t="s">
        <v>37</v>
      </c>
      <c r="C467" s="4482" t="s">
        <v>96</v>
      </c>
      <c r="D467" s="4463" t="s">
        <v>37</v>
      </c>
      <c r="E467" s="2040"/>
      <c r="F467" s="2224" t="s">
        <v>829</v>
      </c>
      <c r="G467" s="4466" t="s">
        <v>823</v>
      </c>
      <c r="H467" s="4499" t="s">
        <v>44</v>
      </c>
      <c r="I467" s="4508"/>
      <c r="J467" s="4547"/>
      <c r="K467" s="2230" t="s">
        <v>124</v>
      </c>
      <c r="L467" s="2229">
        <v>620</v>
      </c>
      <c r="M467" s="2150" t="s">
        <v>828</v>
      </c>
      <c r="N467" s="2242" t="s">
        <v>827</v>
      </c>
      <c r="O467" s="2241">
        <v>468.5</v>
      </c>
      <c r="P467" s="2240"/>
      <c r="Q467" s="1974"/>
    </row>
    <row r="468" spans="1:17" s="17" customFormat="1" ht="22.5" customHeight="1" x14ac:dyDescent="0.25">
      <c r="A468" s="4440"/>
      <c r="B468" s="4460"/>
      <c r="C468" s="4482"/>
      <c r="D468" s="4463"/>
      <c r="E468" s="2040"/>
      <c r="F468" s="2224"/>
      <c r="G468" s="4466"/>
      <c r="H468" s="4499"/>
      <c r="I468" s="4508"/>
      <c r="J468" s="4536"/>
      <c r="K468" s="2226" t="s">
        <v>214</v>
      </c>
      <c r="L468" s="2225">
        <v>0</v>
      </c>
      <c r="M468" s="2239" t="s">
        <v>826</v>
      </c>
      <c r="N468" s="2238" t="s">
        <v>50</v>
      </c>
      <c r="O468" s="2237">
        <v>1</v>
      </c>
      <c r="P468" s="1974"/>
      <c r="Q468" s="1974"/>
    </row>
    <row r="469" spans="1:17" s="17" customFormat="1" ht="15" customHeight="1" thickBot="1" x14ac:dyDescent="0.3">
      <c r="A469" s="4440"/>
      <c r="B469" s="4460"/>
      <c r="C469" s="4482"/>
      <c r="D469" s="4463"/>
      <c r="E469" s="2040"/>
      <c r="F469" s="2224"/>
      <c r="G469" s="4466"/>
      <c r="H469" s="4499"/>
      <c r="I469" s="4508"/>
      <c r="J469" s="4536"/>
      <c r="K469" s="2223" t="s">
        <v>141</v>
      </c>
      <c r="L469" s="2236">
        <v>0</v>
      </c>
      <c r="M469" s="2064"/>
      <c r="N469" s="2192"/>
      <c r="O469" s="2110"/>
      <c r="P469" s="1974"/>
      <c r="Q469" s="1974"/>
    </row>
    <row r="470" spans="1:17" s="17" customFormat="1" ht="15" customHeight="1" thickBot="1" x14ac:dyDescent="0.3">
      <c r="A470" s="4440"/>
      <c r="B470" s="4460"/>
      <c r="C470" s="4482"/>
      <c r="D470" s="4463"/>
      <c r="E470" s="2040"/>
      <c r="F470" s="2224"/>
      <c r="G470" s="4466"/>
      <c r="H470" s="4499"/>
      <c r="I470" s="4508"/>
      <c r="J470" s="4537"/>
      <c r="K470" s="2016" t="s">
        <v>33</v>
      </c>
      <c r="L470" s="2232">
        <f>SUM(L467:L469)</f>
        <v>620</v>
      </c>
      <c r="M470" s="2108"/>
      <c r="N470" s="2190"/>
      <c r="O470" s="2106"/>
      <c r="P470" s="1974"/>
      <c r="Q470" s="1974"/>
    </row>
    <row r="471" spans="1:17" s="17" customFormat="1" ht="37.5" customHeight="1" x14ac:dyDescent="0.25">
      <c r="A471" s="4439" t="s">
        <v>109</v>
      </c>
      <c r="B471" s="4459" t="s">
        <v>37</v>
      </c>
      <c r="C471" s="4479" t="s">
        <v>96</v>
      </c>
      <c r="D471" s="4462" t="s">
        <v>39</v>
      </c>
      <c r="E471" s="2047"/>
      <c r="F471" s="3598" t="s">
        <v>825</v>
      </c>
      <c r="G471" s="4465" t="s">
        <v>823</v>
      </c>
      <c r="H471" s="4498" t="s">
        <v>44</v>
      </c>
      <c r="I471" s="4508"/>
      <c r="J471" s="4547"/>
      <c r="K471" s="2230" t="s">
        <v>124</v>
      </c>
      <c r="L471" s="2229">
        <v>15</v>
      </c>
      <c r="M471" s="2235" t="s">
        <v>825</v>
      </c>
      <c r="N471" s="2227" t="s">
        <v>231</v>
      </c>
      <c r="O471" s="2234">
        <v>120</v>
      </c>
      <c r="P471" s="1974"/>
      <c r="Q471" s="1974"/>
    </row>
    <row r="472" spans="1:17" s="17" customFormat="1" ht="15" customHeight="1" x14ac:dyDescent="0.25">
      <c r="A472" s="4440"/>
      <c r="B472" s="4460"/>
      <c r="C472" s="4482"/>
      <c r="D472" s="4463"/>
      <c r="E472" s="2040"/>
      <c r="F472" s="4449"/>
      <c r="G472" s="4466"/>
      <c r="H472" s="4499"/>
      <c r="I472" s="4508"/>
      <c r="J472" s="4536"/>
      <c r="K472" s="2226" t="s">
        <v>214</v>
      </c>
      <c r="L472" s="2225">
        <v>0</v>
      </c>
      <c r="M472" s="2064"/>
      <c r="N472" s="2192"/>
      <c r="O472" s="2110"/>
      <c r="P472" s="1974"/>
      <c r="Q472" s="1974"/>
    </row>
    <row r="473" spans="1:17" s="17" customFormat="1" ht="15" customHeight="1" thickBot="1" x14ac:dyDescent="0.3">
      <c r="A473" s="4440"/>
      <c r="B473" s="4460"/>
      <c r="C473" s="4482"/>
      <c r="D473" s="4463"/>
      <c r="E473" s="2040"/>
      <c r="F473" s="4449"/>
      <c r="G473" s="4466"/>
      <c r="H473" s="4499"/>
      <c r="I473" s="4508"/>
      <c r="J473" s="4536"/>
      <c r="K473" s="2233" t="s">
        <v>141</v>
      </c>
      <c r="L473" s="2114"/>
      <c r="M473" s="2064"/>
      <c r="N473" s="2192"/>
      <c r="O473" s="2110"/>
      <c r="P473" s="1974"/>
      <c r="Q473" s="1974"/>
    </row>
    <row r="474" spans="1:17" s="17" customFormat="1" ht="15" customHeight="1" thickBot="1" x14ac:dyDescent="0.3">
      <c r="A474" s="4473"/>
      <c r="B474" s="4461"/>
      <c r="C474" s="4485"/>
      <c r="D474" s="4464"/>
      <c r="E474" s="2033"/>
      <c r="F474" s="2221"/>
      <c r="G474" s="4467"/>
      <c r="H474" s="4500"/>
      <c r="I474" s="4508"/>
      <c r="J474" s="4537"/>
      <c r="K474" s="2016" t="s">
        <v>33</v>
      </c>
      <c r="L474" s="2232">
        <f>SUM(L471:L473)</f>
        <v>15</v>
      </c>
      <c r="M474" s="2108"/>
      <c r="N474" s="2190"/>
      <c r="O474" s="2106"/>
      <c r="P474" s="1974"/>
      <c r="Q474" s="1974"/>
    </row>
    <row r="475" spans="1:17" s="17" customFormat="1" ht="30" customHeight="1" x14ac:dyDescent="0.25">
      <c r="A475" s="4439" t="s">
        <v>109</v>
      </c>
      <c r="B475" s="4459" t="s">
        <v>37</v>
      </c>
      <c r="C475" s="4479" t="s">
        <v>96</v>
      </c>
      <c r="D475" s="4462" t="s">
        <v>109</v>
      </c>
      <c r="E475" s="2047"/>
      <c r="F475" s="2231" t="s">
        <v>824</v>
      </c>
      <c r="G475" s="4465" t="s">
        <v>823</v>
      </c>
      <c r="H475" s="4498" t="s">
        <v>44</v>
      </c>
      <c r="I475" s="4508"/>
      <c r="J475" s="4547"/>
      <c r="K475" s="2230" t="s">
        <v>124</v>
      </c>
      <c r="L475" s="2229">
        <v>10</v>
      </c>
      <c r="M475" s="2228" t="s">
        <v>822</v>
      </c>
      <c r="N475" s="2227" t="s">
        <v>50</v>
      </c>
      <c r="O475" s="2149">
        <v>15</v>
      </c>
      <c r="P475" s="1974"/>
      <c r="Q475" s="1974"/>
    </row>
    <row r="476" spans="1:17" s="17" customFormat="1" ht="15" customHeight="1" x14ac:dyDescent="0.25">
      <c r="A476" s="4440"/>
      <c r="B476" s="4460"/>
      <c r="C476" s="4482"/>
      <c r="D476" s="4463"/>
      <c r="E476" s="2040"/>
      <c r="F476" s="2224"/>
      <c r="G476" s="4466"/>
      <c r="H476" s="4499"/>
      <c r="I476" s="4508"/>
      <c r="J476" s="4536"/>
      <c r="K476" s="2226" t="s">
        <v>214</v>
      </c>
      <c r="L476" s="2225"/>
      <c r="M476" s="2064"/>
      <c r="N476" s="2192"/>
      <c r="O476" s="2110"/>
      <c r="P476" s="1974"/>
      <c r="Q476" s="1974"/>
    </row>
    <row r="477" spans="1:17" s="17" customFormat="1" ht="15" customHeight="1" thickBot="1" x14ac:dyDescent="0.3">
      <c r="A477" s="4440"/>
      <c r="B477" s="4460"/>
      <c r="C477" s="4482"/>
      <c r="D477" s="4463"/>
      <c r="E477" s="2040"/>
      <c r="F477" s="2224"/>
      <c r="G477" s="4466"/>
      <c r="H477" s="4499"/>
      <c r="I477" s="4508"/>
      <c r="J477" s="4536"/>
      <c r="K477" s="2223" t="s">
        <v>141</v>
      </c>
      <c r="L477" s="2114"/>
      <c r="M477" s="2064"/>
      <c r="N477" s="2192"/>
      <c r="O477" s="2110"/>
      <c r="P477" s="1974"/>
      <c r="Q477" s="1974"/>
    </row>
    <row r="478" spans="1:17" s="17" customFormat="1" ht="15" customHeight="1" thickBot="1" x14ac:dyDescent="0.3">
      <c r="A478" s="4473"/>
      <c r="B478" s="4461"/>
      <c r="C478" s="4485"/>
      <c r="D478" s="4464"/>
      <c r="E478" s="2033"/>
      <c r="F478" s="2221"/>
      <c r="G478" s="4467"/>
      <c r="H478" s="4500"/>
      <c r="I478" s="4513"/>
      <c r="J478" s="4537"/>
      <c r="K478" s="2016" t="s">
        <v>33</v>
      </c>
      <c r="L478" s="2220">
        <f>SUM(L475:L477)</f>
        <v>10</v>
      </c>
      <c r="M478" s="2108"/>
      <c r="N478" s="2190"/>
      <c r="O478" s="2106"/>
      <c r="P478" s="1974"/>
      <c r="Q478" s="1974"/>
    </row>
    <row r="479" spans="1:17" s="17" customFormat="1" ht="15" customHeight="1" thickBot="1" x14ac:dyDescent="0.3">
      <c r="A479" s="2026" t="s">
        <v>109</v>
      </c>
      <c r="B479" s="2011" t="s">
        <v>37</v>
      </c>
      <c r="C479" s="4588" t="s">
        <v>759</v>
      </c>
      <c r="D479" s="4588"/>
      <c r="E479" s="4588"/>
      <c r="F479" s="4588"/>
      <c r="G479" s="4588"/>
      <c r="H479" s="4588"/>
      <c r="I479" s="4588"/>
      <c r="J479" s="4588"/>
      <c r="K479" s="4589"/>
      <c r="L479" s="2219">
        <f>L300+L415+L435+L442+L450+L466</f>
        <v>12490.3</v>
      </c>
      <c r="M479" s="4561"/>
      <c r="N479" s="4562"/>
      <c r="O479" s="4563"/>
      <c r="P479" s="1974"/>
      <c r="Q479" s="1974"/>
    </row>
    <row r="480" spans="1:17" s="17" customFormat="1" ht="23.25" customHeight="1" thickBot="1" x14ac:dyDescent="0.3">
      <c r="A480" s="2218" t="s">
        <v>109</v>
      </c>
      <c r="B480" s="2217" t="s">
        <v>39</v>
      </c>
      <c r="C480" s="172" t="s">
        <v>821</v>
      </c>
      <c r="D480" s="170"/>
      <c r="E480" s="170"/>
      <c r="F480" s="170"/>
      <c r="G480" s="170"/>
      <c r="H480" s="2216"/>
      <c r="I480" s="170"/>
      <c r="J480" s="170"/>
      <c r="K480" s="170"/>
      <c r="L480" s="2215"/>
      <c r="M480" s="170"/>
      <c r="N480" s="170"/>
      <c r="O480" s="169"/>
      <c r="P480" s="1974"/>
      <c r="Q480" s="1974"/>
    </row>
    <row r="481" spans="1:17" s="17" customFormat="1" ht="37.5" customHeight="1" thickBot="1" x14ac:dyDescent="0.3">
      <c r="A481" s="2008"/>
      <c r="B481" s="2214"/>
      <c r="C481" s="4532"/>
      <c r="D481" s="4533"/>
      <c r="E481" s="4533"/>
      <c r="F481" s="4533"/>
      <c r="G481" s="4533"/>
      <c r="H481" s="4533"/>
      <c r="I481" s="4533"/>
      <c r="J481" s="4533"/>
      <c r="K481" s="4533"/>
      <c r="L481" s="4534"/>
      <c r="M481" s="2213" t="s">
        <v>820</v>
      </c>
      <c r="N481" s="2212" t="s">
        <v>79</v>
      </c>
      <c r="O481" s="2211" t="s">
        <v>819</v>
      </c>
      <c r="P481" s="1974"/>
      <c r="Q481" s="1974"/>
    </row>
    <row r="482" spans="1:17" s="17" customFormat="1" ht="15" customHeight="1" thickBot="1" x14ac:dyDescent="0.25">
      <c r="A482" s="4439" t="s">
        <v>109</v>
      </c>
      <c r="B482" s="4459" t="s">
        <v>39</v>
      </c>
      <c r="C482" s="4493" t="s">
        <v>37</v>
      </c>
      <c r="D482" s="3545" t="s">
        <v>817</v>
      </c>
      <c r="E482" s="3546"/>
      <c r="F482" s="3547"/>
      <c r="G482" s="4465" t="s">
        <v>465</v>
      </c>
      <c r="H482" s="4498" t="s">
        <v>44</v>
      </c>
      <c r="I482" s="4512" t="s">
        <v>763</v>
      </c>
      <c r="J482" s="4509" t="s">
        <v>193</v>
      </c>
      <c r="K482" s="2184" t="s">
        <v>124</v>
      </c>
      <c r="L482" s="2166">
        <f>L486</f>
        <v>220</v>
      </c>
      <c r="M482" s="2076"/>
      <c r="N482" s="2210"/>
      <c r="O482" s="2209"/>
      <c r="P482" s="1974"/>
      <c r="Q482" s="1974"/>
    </row>
    <row r="483" spans="1:17" s="17" customFormat="1" ht="15.75" customHeight="1" thickBot="1" x14ac:dyDescent="0.25">
      <c r="A483" s="4440"/>
      <c r="B483" s="4460"/>
      <c r="C483" s="4494"/>
      <c r="D483" s="3645"/>
      <c r="E483" s="3646"/>
      <c r="F483" s="3647"/>
      <c r="G483" s="4466"/>
      <c r="H483" s="4499"/>
      <c r="I483" s="4508"/>
      <c r="J483" s="4510"/>
      <c r="K483" s="2182" t="s">
        <v>140</v>
      </c>
      <c r="L483" s="2159"/>
      <c r="M483" s="2145" t="s">
        <v>818</v>
      </c>
      <c r="N483" s="2208" t="s">
        <v>50</v>
      </c>
      <c r="O483" s="2207">
        <v>50</v>
      </c>
      <c r="P483" s="1974"/>
      <c r="Q483" s="1974"/>
    </row>
    <row r="484" spans="1:17" s="17" customFormat="1" ht="13.5" customHeight="1" thickBot="1" x14ac:dyDescent="0.25">
      <c r="A484" s="4440"/>
      <c r="B484" s="4460"/>
      <c r="C484" s="4494"/>
      <c r="D484" s="3645"/>
      <c r="E484" s="3646"/>
      <c r="F484" s="3647"/>
      <c r="G484" s="4466"/>
      <c r="H484" s="4499"/>
      <c r="I484" s="4508"/>
      <c r="J484" s="4510"/>
      <c r="K484" s="2182" t="s">
        <v>141</v>
      </c>
      <c r="L484" s="2159"/>
      <c r="M484" s="2064"/>
      <c r="N484" s="2192"/>
      <c r="O484" s="2206"/>
      <c r="P484" s="1974"/>
      <c r="Q484" s="1974"/>
    </row>
    <row r="485" spans="1:17" s="17" customFormat="1" ht="15" customHeight="1" thickBot="1" x14ac:dyDescent="0.3">
      <c r="A485" s="4473"/>
      <c r="B485" s="4461"/>
      <c r="C485" s="4495"/>
      <c r="D485" s="3548"/>
      <c r="E485" s="3549"/>
      <c r="F485" s="3550"/>
      <c r="G485" s="4466"/>
      <c r="H485" s="4499"/>
      <c r="I485" s="4508"/>
      <c r="J485" s="4510"/>
      <c r="K485" s="2160" t="s">
        <v>33</v>
      </c>
      <c r="L485" s="2159">
        <f>SUM(L482:L484)</f>
        <v>220</v>
      </c>
      <c r="M485" s="2108"/>
      <c r="N485" s="2190"/>
      <c r="O485" s="2205"/>
      <c r="P485" s="1974"/>
      <c r="Q485" s="1974"/>
    </row>
    <row r="486" spans="1:17" s="17" customFormat="1" ht="21" customHeight="1" thickBot="1" x14ac:dyDescent="0.3">
      <c r="A486" s="2100" t="s">
        <v>109</v>
      </c>
      <c r="B486" s="2199" t="s">
        <v>39</v>
      </c>
      <c r="C486" s="2099" t="s">
        <v>37</v>
      </c>
      <c r="D486" s="2048" t="s">
        <v>37</v>
      </c>
      <c r="E486" s="2047"/>
      <c r="F486" s="3598" t="s">
        <v>817</v>
      </c>
      <c r="G486" s="4466"/>
      <c r="H486" s="4499"/>
      <c r="I486" s="4508"/>
      <c r="J486" s="4510"/>
      <c r="K486" s="2203" t="s">
        <v>124</v>
      </c>
      <c r="L486" s="2186">
        <v>220</v>
      </c>
      <c r="M486" s="2202"/>
      <c r="N486" s="2201"/>
      <c r="O486" s="2200"/>
      <c r="P486" s="1974"/>
      <c r="Q486" s="1974"/>
    </row>
    <row r="487" spans="1:17" s="17" customFormat="1" ht="21.75" customHeight="1" thickBot="1" x14ac:dyDescent="0.3">
      <c r="A487" s="2026"/>
      <c r="B487" s="2185"/>
      <c r="C487" s="2097"/>
      <c r="D487" s="2034"/>
      <c r="E487" s="2033"/>
      <c r="F487" s="3599"/>
      <c r="G487" s="4467"/>
      <c r="H487" s="4500"/>
      <c r="I487" s="4513"/>
      <c r="J487" s="4511"/>
      <c r="K487" s="2016" t="s">
        <v>33</v>
      </c>
      <c r="L487" s="2128">
        <f>SUM(L486)</f>
        <v>220</v>
      </c>
      <c r="M487" s="2202"/>
      <c r="N487" s="2201"/>
      <c r="O487" s="2200"/>
      <c r="P487" s="1974"/>
      <c r="Q487" s="1974"/>
    </row>
    <row r="488" spans="1:17" s="17" customFormat="1" ht="32.25" customHeight="1" thickBot="1" x14ac:dyDescent="0.25">
      <c r="A488" s="4439" t="s">
        <v>109</v>
      </c>
      <c r="B488" s="4459" t="s">
        <v>39</v>
      </c>
      <c r="C488" s="4493" t="s">
        <v>39</v>
      </c>
      <c r="D488" s="3683" t="s">
        <v>813</v>
      </c>
      <c r="E488" s="3684"/>
      <c r="F488" s="3622"/>
      <c r="G488" s="4450" t="s">
        <v>816</v>
      </c>
      <c r="H488" s="4498" t="s">
        <v>44</v>
      </c>
      <c r="I488" s="4512" t="s">
        <v>763</v>
      </c>
      <c r="J488" s="4509" t="s">
        <v>193</v>
      </c>
      <c r="K488" s="2167" t="s">
        <v>124</v>
      </c>
      <c r="L488" s="2166">
        <f>L492</f>
        <v>5</v>
      </c>
      <c r="M488" s="2198" t="s">
        <v>815</v>
      </c>
      <c r="N488" s="2197" t="s">
        <v>50</v>
      </c>
      <c r="O488" s="2196">
        <v>6</v>
      </c>
      <c r="P488" s="1974"/>
      <c r="Q488" s="1974"/>
    </row>
    <row r="489" spans="1:17" s="17" customFormat="1" ht="22.5" customHeight="1" thickBot="1" x14ac:dyDescent="0.25">
      <c r="A489" s="4440"/>
      <c r="B489" s="4460"/>
      <c r="C489" s="4494"/>
      <c r="D489" s="3685"/>
      <c r="E489" s="3686"/>
      <c r="F489" s="3687"/>
      <c r="G489" s="4451"/>
      <c r="H489" s="4499"/>
      <c r="I489" s="4508"/>
      <c r="J489" s="4510"/>
      <c r="K489" s="2161" t="s">
        <v>140</v>
      </c>
      <c r="L489" s="2159"/>
      <c r="M489" s="2195" t="s">
        <v>814</v>
      </c>
      <c r="N489" s="2194" t="s">
        <v>761</v>
      </c>
      <c r="O489" s="2193">
        <v>4</v>
      </c>
      <c r="P489" s="1974"/>
      <c r="Q489" s="1974"/>
    </row>
    <row r="490" spans="1:17" s="17" customFormat="1" ht="15" customHeight="1" thickBot="1" x14ac:dyDescent="0.3">
      <c r="A490" s="4440"/>
      <c r="B490" s="4460"/>
      <c r="C490" s="4494"/>
      <c r="D490" s="3685"/>
      <c r="E490" s="3686"/>
      <c r="F490" s="3687"/>
      <c r="G490" s="4451"/>
      <c r="H490" s="4499"/>
      <c r="I490" s="4508"/>
      <c r="J490" s="4510"/>
      <c r="K490" s="2161" t="s">
        <v>141</v>
      </c>
      <c r="L490" s="2159"/>
      <c r="M490" s="2064"/>
      <c r="N490" s="2192"/>
      <c r="O490" s="2110"/>
      <c r="P490" s="1974"/>
      <c r="Q490" s="1974"/>
    </row>
    <row r="491" spans="1:17" s="17" customFormat="1" ht="15" customHeight="1" thickBot="1" x14ac:dyDescent="0.3">
      <c r="A491" s="4473"/>
      <c r="B491" s="4461"/>
      <c r="C491" s="4495"/>
      <c r="D491" s="4593"/>
      <c r="E491" s="4577"/>
      <c r="F491" s="3623"/>
      <c r="G491" s="4451"/>
      <c r="H491" s="4499"/>
      <c r="I491" s="4508"/>
      <c r="J491" s="4510"/>
      <c r="K491" s="2191" t="s">
        <v>33</v>
      </c>
      <c r="L491" s="2159">
        <f>SUM(L488:L490)</f>
        <v>5</v>
      </c>
      <c r="M491" s="2108"/>
      <c r="N491" s="2190"/>
      <c r="O491" s="2106"/>
      <c r="P491" s="1974"/>
      <c r="Q491" s="1974"/>
    </row>
    <row r="492" spans="1:17" s="17" customFormat="1" ht="26.25" customHeight="1" thickBot="1" x14ac:dyDescent="0.3">
      <c r="A492" s="2042" t="s">
        <v>109</v>
      </c>
      <c r="B492" s="2189" t="s">
        <v>39</v>
      </c>
      <c r="C492" s="2098" t="s">
        <v>39</v>
      </c>
      <c r="D492" s="2048" t="s">
        <v>37</v>
      </c>
      <c r="E492" s="2188"/>
      <c r="F492" s="3598" t="s">
        <v>813</v>
      </c>
      <c r="G492" s="4451"/>
      <c r="H492" s="4499"/>
      <c r="I492" s="4508"/>
      <c r="J492" s="4510"/>
      <c r="K492" s="2187" t="s">
        <v>124</v>
      </c>
      <c r="L492" s="2186">
        <v>5</v>
      </c>
      <c r="M492" s="2183"/>
      <c r="N492" s="2164"/>
      <c r="O492" s="2163"/>
      <c r="P492" s="1974"/>
      <c r="Q492" s="1974"/>
    </row>
    <row r="493" spans="1:17" s="17" customFormat="1" ht="15.75" customHeight="1" thickBot="1" x14ac:dyDescent="0.3">
      <c r="A493" s="2026"/>
      <c r="B493" s="2185"/>
      <c r="C493" s="2097"/>
      <c r="D493" s="2034"/>
      <c r="E493" s="2022"/>
      <c r="F493" s="3599"/>
      <c r="G493" s="4452"/>
      <c r="H493" s="4500"/>
      <c r="I493" s="4513"/>
      <c r="J493" s="4511"/>
      <c r="K493" s="2016" t="s">
        <v>33</v>
      </c>
      <c r="L493" s="2169">
        <f>SUM(L492)</f>
        <v>5</v>
      </c>
      <c r="M493" s="2014"/>
      <c r="N493" s="2178"/>
      <c r="O493" s="2078"/>
      <c r="P493" s="1974"/>
      <c r="Q493" s="1974"/>
    </row>
    <row r="494" spans="1:17" s="17" customFormat="1" ht="15" customHeight="1" thickBot="1" x14ac:dyDescent="0.25">
      <c r="A494" s="2049" t="s">
        <v>109</v>
      </c>
      <c r="B494" s="2177" t="s">
        <v>39</v>
      </c>
      <c r="C494" s="2090" t="s">
        <v>109</v>
      </c>
      <c r="D494" s="3683" t="s">
        <v>810</v>
      </c>
      <c r="E494" s="3684"/>
      <c r="F494" s="3622"/>
      <c r="G494" s="4450" t="s">
        <v>812</v>
      </c>
      <c r="H494" s="4498" t="s">
        <v>44</v>
      </c>
      <c r="I494" s="4512" t="s">
        <v>710</v>
      </c>
      <c r="J494" s="4556" t="s">
        <v>191</v>
      </c>
      <c r="K494" s="2184" t="s">
        <v>760</v>
      </c>
      <c r="L494" s="2166">
        <f>L497</f>
        <v>30</v>
      </c>
      <c r="M494" s="2183"/>
      <c r="N494" s="2164"/>
      <c r="O494" s="2163"/>
      <c r="P494" s="1974"/>
      <c r="Q494" s="1974"/>
    </row>
    <row r="495" spans="1:17" s="17" customFormat="1" ht="15" customHeight="1" thickBot="1" x14ac:dyDescent="0.25">
      <c r="A495" s="2086"/>
      <c r="B495" s="2174"/>
      <c r="C495" s="2084"/>
      <c r="D495" s="3685"/>
      <c r="E495" s="3686"/>
      <c r="F495" s="3687"/>
      <c r="G495" s="4451"/>
      <c r="H495" s="4499"/>
      <c r="I495" s="4508"/>
      <c r="J495" s="4557"/>
      <c r="K495" s="2182" t="s">
        <v>140</v>
      </c>
      <c r="L495" s="2159"/>
      <c r="M495" s="2181" t="s">
        <v>811</v>
      </c>
      <c r="N495" s="2180" t="s">
        <v>50</v>
      </c>
      <c r="O495" s="2179">
        <v>10</v>
      </c>
      <c r="P495" s="1974"/>
      <c r="Q495" s="1974"/>
    </row>
    <row r="496" spans="1:17" s="17" customFormat="1" ht="15" customHeight="1" thickBot="1" x14ac:dyDescent="0.3">
      <c r="A496" s="2086"/>
      <c r="B496" s="2174"/>
      <c r="C496" s="2084"/>
      <c r="D496" s="4593"/>
      <c r="E496" s="4577"/>
      <c r="F496" s="3623"/>
      <c r="G496" s="4451"/>
      <c r="H496" s="4499"/>
      <c r="I496" s="4508"/>
      <c r="J496" s="4558"/>
      <c r="K496" s="2160" t="s">
        <v>33</v>
      </c>
      <c r="L496" s="2159">
        <f>SUM(L494:L495)</f>
        <v>30</v>
      </c>
      <c r="M496" s="2014"/>
      <c r="N496" s="2178"/>
      <c r="O496" s="2078"/>
      <c r="P496" s="1974"/>
      <c r="Q496" s="1974"/>
    </row>
    <row r="497" spans="1:19" s="17" customFormat="1" ht="23.25" customHeight="1" thickBot="1" x14ac:dyDescent="0.25">
      <c r="A497" s="2049" t="s">
        <v>109</v>
      </c>
      <c r="B497" s="2177" t="s">
        <v>39</v>
      </c>
      <c r="C497" s="2090" t="s">
        <v>109</v>
      </c>
      <c r="D497" s="2089" t="s">
        <v>37</v>
      </c>
      <c r="E497" s="2176"/>
      <c r="F497" s="3598" t="s">
        <v>810</v>
      </c>
      <c r="G497" s="4451"/>
      <c r="H497" s="4499"/>
      <c r="I497" s="4508"/>
      <c r="J497" s="4524"/>
      <c r="K497" s="2175" t="s">
        <v>760</v>
      </c>
      <c r="L497" s="2139">
        <v>30</v>
      </c>
      <c r="N497" s="2162"/>
      <c r="O497" s="2012"/>
      <c r="P497" s="1974"/>
      <c r="Q497" s="1974"/>
    </row>
    <row r="498" spans="1:19" s="17" customFormat="1" ht="17.25" customHeight="1" thickBot="1" x14ac:dyDescent="0.3">
      <c r="A498" s="2086"/>
      <c r="B498" s="2174"/>
      <c r="C498" s="2084"/>
      <c r="D498" s="2173"/>
      <c r="E498" s="2172"/>
      <c r="F498" s="3599"/>
      <c r="G498" s="4452"/>
      <c r="H498" s="4500"/>
      <c r="I498" s="4508"/>
      <c r="J498" s="4524"/>
      <c r="K498" s="2170" t="s">
        <v>33</v>
      </c>
      <c r="L498" s="2169">
        <f>SUM(L497)</f>
        <v>30</v>
      </c>
      <c r="N498" s="2162"/>
      <c r="O498" s="2012"/>
      <c r="P498" s="1974"/>
      <c r="Q498" s="1974"/>
      <c r="R498" s="1985"/>
    </row>
    <row r="499" spans="1:19" s="17" customFormat="1" ht="15" customHeight="1" thickBot="1" x14ac:dyDescent="0.3">
      <c r="A499" s="4439" t="s">
        <v>109</v>
      </c>
      <c r="B499" s="4632" t="s">
        <v>39</v>
      </c>
      <c r="C499" s="4653" t="s">
        <v>107</v>
      </c>
      <c r="D499" s="3683" t="s">
        <v>809</v>
      </c>
      <c r="E499" s="3684"/>
      <c r="F499" s="3622"/>
      <c r="G499" s="4450" t="s">
        <v>768</v>
      </c>
      <c r="H499" s="4498" t="s">
        <v>44</v>
      </c>
      <c r="I499" s="4529" t="s">
        <v>808</v>
      </c>
      <c r="J499" s="4509" t="s">
        <v>807</v>
      </c>
      <c r="K499" s="2167" t="s">
        <v>124</v>
      </c>
      <c r="L499" s="2166">
        <f>L504+L507+L509+L516+L519+L522+L525+L528+L531+L534+L537+L540+L513+L543+L546+L549+L553+L557+L561+L565+L569+L573</f>
        <v>1481</v>
      </c>
      <c r="M499" s="2165"/>
      <c r="N499" s="2164"/>
      <c r="O499" s="2163"/>
      <c r="P499" s="2043"/>
      <c r="Q499" s="1974"/>
      <c r="R499" s="1985"/>
    </row>
    <row r="500" spans="1:19" s="17" customFormat="1" ht="15" customHeight="1" thickBot="1" x14ac:dyDescent="0.3">
      <c r="A500" s="4440"/>
      <c r="B500" s="4633"/>
      <c r="C500" s="4658"/>
      <c r="D500" s="3685"/>
      <c r="E500" s="3686"/>
      <c r="F500" s="3687"/>
      <c r="G500" s="4451"/>
      <c r="H500" s="4499"/>
      <c r="I500" s="4530"/>
      <c r="J500" s="4510"/>
      <c r="K500" s="2161" t="s">
        <v>140</v>
      </c>
      <c r="L500" s="2159">
        <f>L505+L508+L514</f>
        <v>0</v>
      </c>
      <c r="M500" s="4539" t="s">
        <v>806</v>
      </c>
      <c r="N500" s="2036" t="s">
        <v>761</v>
      </c>
      <c r="O500" s="2035">
        <v>5</v>
      </c>
      <c r="P500" s="1974"/>
      <c r="Q500" s="1974"/>
    </row>
    <row r="501" spans="1:19" s="17" customFormat="1" ht="15" customHeight="1" thickBot="1" x14ac:dyDescent="0.3">
      <c r="A501" s="4440"/>
      <c r="B501" s="4633"/>
      <c r="C501" s="4658"/>
      <c r="D501" s="3685"/>
      <c r="E501" s="3686"/>
      <c r="F501" s="3687"/>
      <c r="G501" s="4451"/>
      <c r="H501" s="4499"/>
      <c r="I501" s="4530"/>
      <c r="J501" s="4510"/>
      <c r="K501" s="2161" t="s">
        <v>215</v>
      </c>
      <c r="L501" s="2159">
        <f>L554+L558+L562+L566+L570+L574</f>
        <v>0</v>
      </c>
      <c r="M501" s="4539"/>
      <c r="N501" s="2162"/>
      <c r="O501" s="2012"/>
      <c r="P501" s="1974"/>
      <c r="Q501" s="1974"/>
    </row>
    <row r="502" spans="1:19" s="17" customFormat="1" ht="15" customHeight="1" thickBot="1" x14ac:dyDescent="0.3">
      <c r="A502" s="4440"/>
      <c r="B502" s="4633"/>
      <c r="C502" s="4658"/>
      <c r="D502" s="3685"/>
      <c r="E502" s="3686"/>
      <c r="F502" s="3687"/>
      <c r="G502" s="4451"/>
      <c r="H502" s="4499"/>
      <c r="I502" s="4530"/>
      <c r="J502" s="4510"/>
      <c r="K502" s="2161" t="s">
        <v>141</v>
      </c>
      <c r="L502" s="2159">
        <f>L520+L526+L529+L535+L538+L541+L544+L547+L550+L555+L517+L559+L563+L567+L571+L575</f>
        <v>52.6</v>
      </c>
      <c r="M502" s="2056"/>
      <c r="N502" s="2056"/>
      <c r="O502" s="2012"/>
      <c r="P502" s="1974"/>
      <c r="Q502" s="1974"/>
    </row>
    <row r="503" spans="1:19" s="17" customFormat="1" ht="18" customHeight="1" thickBot="1" x14ac:dyDescent="0.3">
      <c r="A503" s="4473"/>
      <c r="B503" s="4634"/>
      <c r="C503" s="4654"/>
      <c r="D503" s="4593"/>
      <c r="E503" s="4577"/>
      <c r="F503" s="3623"/>
      <c r="G503" s="4452"/>
      <c r="H503" s="4500"/>
      <c r="I503" s="4531"/>
      <c r="J503" s="4511"/>
      <c r="K503" s="2160" t="s">
        <v>33</v>
      </c>
      <c r="L503" s="2159">
        <f>SUM(L499:L502)</f>
        <v>1533.6</v>
      </c>
      <c r="M503" s="2054"/>
      <c r="N503" s="2054"/>
      <c r="O503" s="2078"/>
      <c r="P503" s="1974"/>
      <c r="Q503" s="1974"/>
    </row>
    <row r="504" spans="1:19" s="17" customFormat="1" ht="13.15" customHeight="1" x14ac:dyDescent="0.25">
      <c r="A504" s="4439" t="s">
        <v>109</v>
      </c>
      <c r="B504" s="4716" t="s">
        <v>39</v>
      </c>
      <c r="C504" s="4653" t="s">
        <v>107</v>
      </c>
      <c r="D504" s="4462" t="s">
        <v>39</v>
      </c>
      <c r="E504" s="4512"/>
      <c r="F504" s="4839" t="s">
        <v>805</v>
      </c>
      <c r="G504" s="4451" t="s">
        <v>768</v>
      </c>
      <c r="H504" s="4499"/>
      <c r="I504" s="2124" t="s">
        <v>763</v>
      </c>
      <c r="J504" s="4549" t="s">
        <v>804</v>
      </c>
      <c r="K504" s="2119" t="s">
        <v>760</v>
      </c>
      <c r="L504" s="2118">
        <v>0</v>
      </c>
      <c r="M504" s="4501" t="s">
        <v>762</v>
      </c>
      <c r="N504" s="4813" t="s">
        <v>50</v>
      </c>
      <c r="O504" s="4619">
        <v>1</v>
      </c>
      <c r="P504" s="2152"/>
      <c r="Q504" s="2043"/>
      <c r="R504" s="1985"/>
      <c r="S504" s="1985"/>
    </row>
    <row r="505" spans="1:19" s="17" customFormat="1" ht="17.25" customHeight="1" thickBot="1" x14ac:dyDescent="0.3">
      <c r="A505" s="4440"/>
      <c r="B505" s="4717"/>
      <c r="C505" s="4658"/>
      <c r="D505" s="4463"/>
      <c r="E505" s="4508"/>
      <c r="F505" s="4840"/>
      <c r="G505" s="4451"/>
      <c r="H505" s="4499"/>
      <c r="I505" s="2124"/>
      <c r="J505" s="4554"/>
      <c r="K505" s="2156" t="s">
        <v>140</v>
      </c>
      <c r="L505" s="2027">
        <v>0</v>
      </c>
      <c r="M505" s="4559"/>
      <c r="N505" s="4842"/>
      <c r="O505" s="4844"/>
      <c r="P505" s="2152"/>
      <c r="Q505" s="2043"/>
    </row>
    <row r="506" spans="1:19" s="17" customFormat="1" ht="11.25" customHeight="1" thickBot="1" x14ac:dyDescent="0.3">
      <c r="A506" s="4473"/>
      <c r="B506" s="4718"/>
      <c r="C506" s="4654"/>
      <c r="D506" s="4464"/>
      <c r="E506" s="4513"/>
      <c r="F506" s="4841"/>
      <c r="G506" s="4452"/>
      <c r="H506" s="4500"/>
      <c r="I506" s="2124"/>
      <c r="J506" s="4555"/>
      <c r="K506" s="2016" t="s">
        <v>33</v>
      </c>
      <c r="L506" s="2015">
        <f>SUM(L504:L505)</f>
        <v>0</v>
      </c>
      <c r="M506" s="4560"/>
      <c r="N506" s="4843"/>
      <c r="O506" s="4845"/>
      <c r="P506" s="2152"/>
      <c r="Q506" s="2043"/>
    </row>
    <row r="507" spans="1:19" s="17" customFormat="1" ht="15" customHeight="1" x14ac:dyDescent="0.25">
      <c r="A507" s="4439" t="s">
        <v>109</v>
      </c>
      <c r="B507" s="4716" t="s">
        <v>39</v>
      </c>
      <c r="C507" s="4653" t="s">
        <v>107</v>
      </c>
      <c r="D507" s="4462" t="s">
        <v>92</v>
      </c>
      <c r="E507" s="4512"/>
      <c r="F507" s="2151" t="s">
        <v>803</v>
      </c>
      <c r="G507" s="4450" t="s">
        <v>768</v>
      </c>
      <c r="H507" s="4714" t="s">
        <v>44</v>
      </c>
      <c r="I507" s="2126" t="s">
        <v>763</v>
      </c>
      <c r="J507" s="4549" t="s">
        <v>193</v>
      </c>
      <c r="K507" s="2119" t="s">
        <v>760</v>
      </c>
      <c r="L507" s="2118">
        <v>188.4</v>
      </c>
      <c r="M507" s="4551" t="s">
        <v>802</v>
      </c>
      <c r="N507" s="4815" t="s">
        <v>50</v>
      </c>
      <c r="O507" s="4540">
        <v>2</v>
      </c>
      <c r="P507" s="1974"/>
      <c r="Q507" s="1974"/>
      <c r="R507" s="2148"/>
    </row>
    <row r="508" spans="1:19" s="17" customFormat="1" ht="13.5" customHeight="1" thickBot="1" x14ac:dyDescent="0.3">
      <c r="A508" s="4440"/>
      <c r="B508" s="4717"/>
      <c r="C508" s="4658"/>
      <c r="D508" s="4463"/>
      <c r="E508" s="4508"/>
      <c r="F508" s="4809"/>
      <c r="G508" s="4451"/>
      <c r="H508" s="4714"/>
      <c r="I508" s="2124"/>
      <c r="J508" s="4550"/>
      <c r="K508" s="2117" t="s">
        <v>140</v>
      </c>
      <c r="L508" s="2027">
        <v>0</v>
      </c>
      <c r="M508" s="4552"/>
      <c r="N508" s="4816"/>
      <c r="O508" s="4541"/>
      <c r="P508" s="1974"/>
      <c r="Q508" s="1974"/>
    </row>
    <row r="509" spans="1:19" s="17" customFormat="1" ht="21.75" hidden="1" customHeight="1" thickBot="1" x14ac:dyDescent="0.3">
      <c r="A509" s="4440"/>
      <c r="B509" s="4717"/>
      <c r="C509" s="4658"/>
      <c r="D509" s="4463"/>
      <c r="E509" s="4508"/>
      <c r="F509" s="4809"/>
      <c r="G509" s="4451"/>
      <c r="H509" s="4714"/>
      <c r="I509" s="2124"/>
      <c r="J509" s="4550"/>
      <c r="K509" s="2117" t="s">
        <v>760</v>
      </c>
      <c r="L509" s="2027">
        <v>0</v>
      </c>
      <c r="M509" s="4572" t="s">
        <v>801</v>
      </c>
      <c r="N509" s="4813" t="s">
        <v>50</v>
      </c>
      <c r="O509" s="4618"/>
      <c r="P509" s="1974"/>
      <c r="Q509" s="1974"/>
      <c r="R509" s="1985"/>
    </row>
    <row r="510" spans="1:19" s="17" customFormat="1" ht="20.25" hidden="1" customHeight="1" thickBot="1" x14ac:dyDescent="0.3">
      <c r="A510" s="4440"/>
      <c r="B510" s="4717"/>
      <c r="C510" s="4658"/>
      <c r="D510" s="4463"/>
      <c r="E510" s="4508"/>
      <c r="F510" s="4809"/>
      <c r="G510" s="4451"/>
      <c r="H510" s="4714"/>
      <c r="I510" s="2124"/>
      <c r="J510" s="4550"/>
      <c r="K510" s="2131" t="s">
        <v>141</v>
      </c>
      <c r="L510" s="2027">
        <v>0</v>
      </c>
      <c r="M510" s="4573"/>
      <c r="N510" s="4814"/>
      <c r="O510" s="4595"/>
      <c r="P510" s="1974"/>
      <c r="Q510" s="1974"/>
    </row>
    <row r="511" spans="1:19" s="17" customFormat="1" ht="21.75" hidden="1" customHeight="1" thickBot="1" x14ac:dyDescent="0.3">
      <c r="A511" s="4440"/>
      <c r="B511" s="4717"/>
      <c r="C511" s="4658"/>
      <c r="D511" s="4463"/>
      <c r="E511" s="4508"/>
      <c r="F511" s="4809"/>
      <c r="G511" s="4451"/>
      <c r="H511" s="4714"/>
      <c r="I511" s="2124"/>
      <c r="J511" s="4550"/>
      <c r="K511" s="2016" t="s">
        <v>33</v>
      </c>
      <c r="L511" s="2146">
        <f>SUM(L509:L510)</f>
        <v>0</v>
      </c>
      <c r="M511" s="2145"/>
      <c r="N511" s="2138"/>
      <c r="O511" s="2137"/>
      <c r="P511" s="1974"/>
      <c r="Q511" s="1974"/>
    </row>
    <row r="512" spans="1:19" s="17" customFormat="1" ht="19.5" customHeight="1" thickBot="1" x14ac:dyDescent="0.3">
      <c r="A512" s="4473"/>
      <c r="B512" s="4718"/>
      <c r="C512" s="4654"/>
      <c r="D512" s="4464"/>
      <c r="E512" s="4513"/>
      <c r="F512" s="4810"/>
      <c r="G512" s="4451"/>
      <c r="H512" s="4714"/>
      <c r="I512" s="2136"/>
      <c r="J512" s="4550"/>
      <c r="K512" s="2144" t="s">
        <v>33</v>
      </c>
      <c r="L512" s="2130">
        <f>SUM(L507:L511)</f>
        <v>188.4</v>
      </c>
      <c r="M512" s="2143"/>
      <c r="N512" s="2142"/>
      <c r="O512" s="2141"/>
      <c r="P512" s="1974"/>
      <c r="Q512" s="1974"/>
    </row>
    <row r="513" spans="1:23" s="17" customFormat="1" ht="18.75" hidden="1" customHeight="1" thickBot="1" x14ac:dyDescent="0.3">
      <c r="A513" s="4439" t="s">
        <v>109</v>
      </c>
      <c r="B513" s="4716" t="s">
        <v>39</v>
      </c>
      <c r="C513" s="4653" t="s">
        <v>107</v>
      </c>
      <c r="D513" s="4462" t="s">
        <v>39</v>
      </c>
      <c r="E513" s="4512"/>
      <c r="G513" s="4451"/>
      <c r="H513" s="4714"/>
      <c r="I513" s="2126" t="s">
        <v>763</v>
      </c>
      <c r="J513" s="4549" t="s">
        <v>193</v>
      </c>
      <c r="K513" s="2117" t="s">
        <v>760</v>
      </c>
      <c r="L513" s="2139"/>
      <c r="M513" s="4501" t="s">
        <v>801</v>
      </c>
      <c r="N513" s="4813" t="s">
        <v>50</v>
      </c>
      <c r="O513" s="4594"/>
      <c r="P513" s="1974"/>
      <c r="Q513" s="1974"/>
    </row>
    <row r="514" spans="1:23" s="17" customFormat="1" ht="18.75" hidden="1" customHeight="1" thickBot="1" x14ac:dyDescent="0.3">
      <c r="A514" s="4440"/>
      <c r="B514" s="4717"/>
      <c r="C514" s="4658"/>
      <c r="D514" s="4463"/>
      <c r="E514" s="4508"/>
      <c r="G514" s="4451"/>
      <c r="H514" s="4714"/>
      <c r="I514" s="2124"/>
      <c r="J514" s="4550"/>
      <c r="K514" s="2117" t="s">
        <v>140</v>
      </c>
      <c r="L514" s="2139"/>
      <c r="M514" s="4559"/>
      <c r="N514" s="4814"/>
      <c r="O514" s="4595"/>
      <c r="P514" s="1974"/>
      <c r="Q514" s="1974"/>
    </row>
    <row r="515" spans="1:23" s="17" customFormat="1" ht="14.25" hidden="1" customHeight="1" thickBot="1" x14ac:dyDescent="0.3">
      <c r="A515" s="4473"/>
      <c r="B515" s="4718"/>
      <c r="C515" s="4654"/>
      <c r="D515" s="4464"/>
      <c r="E515" s="4513"/>
      <c r="G515" s="4452"/>
      <c r="H515" s="4714"/>
      <c r="I515" s="2136"/>
      <c r="J515" s="4553"/>
      <c r="K515" s="2016" t="s">
        <v>33</v>
      </c>
      <c r="L515" s="2027"/>
      <c r="M515" s="2135"/>
      <c r="N515" s="2134"/>
      <c r="O515" s="2133"/>
      <c r="P515" s="1974"/>
      <c r="Q515" s="1974"/>
    </row>
    <row r="516" spans="1:23" s="17" customFormat="1" ht="15" customHeight="1" x14ac:dyDescent="0.25">
      <c r="A516" s="4439" t="s">
        <v>109</v>
      </c>
      <c r="B516" s="4712" t="s">
        <v>39</v>
      </c>
      <c r="C516" s="4479" t="s">
        <v>107</v>
      </c>
      <c r="D516" s="4462" t="s">
        <v>84</v>
      </c>
      <c r="E516" s="4512"/>
      <c r="F516" s="3598" t="s">
        <v>800</v>
      </c>
      <c r="G516" s="4450" t="s">
        <v>768</v>
      </c>
      <c r="H516" s="4714"/>
      <c r="I516" s="2126" t="s">
        <v>763</v>
      </c>
      <c r="J516" s="4722" t="s">
        <v>202</v>
      </c>
      <c r="K516" s="2132" t="s">
        <v>124</v>
      </c>
      <c r="L516" s="2118">
        <v>178.8</v>
      </c>
      <c r="M516" s="4507" t="s">
        <v>799</v>
      </c>
      <c r="N516" s="4707" t="s">
        <v>50</v>
      </c>
      <c r="O516" s="4820">
        <v>4</v>
      </c>
      <c r="P516" s="1974"/>
      <c r="Q516" s="1974"/>
    </row>
    <row r="517" spans="1:23" s="17" customFormat="1" ht="15" customHeight="1" thickBot="1" x14ac:dyDescent="0.3">
      <c r="A517" s="4440"/>
      <c r="B517" s="4713"/>
      <c r="C517" s="4482"/>
      <c r="D517" s="4463"/>
      <c r="E517" s="4508"/>
      <c r="F517" s="4449"/>
      <c r="G517" s="4451"/>
      <c r="H517" s="4714"/>
      <c r="I517" s="2124"/>
      <c r="J517" s="4722"/>
      <c r="K517" s="2131" t="s">
        <v>141</v>
      </c>
      <c r="L517" s="2130"/>
      <c r="M517" s="4507"/>
      <c r="N517" s="4707"/>
      <c r="O517" s="4820"/>
      <c r="P517" s="1974"/>
      <c r="Q517" s="1974"/>
    </row>
    <row r="518" spans="1:23" s="17" customFormat="1" ht="15" customHeight="1" thickBot="1" x14ac:dyDescent="0.3">
      <c r="A518" s="4440"/>
      <c r="B518" s="4713"/>
      <c r="C518" s="4482"/>
      <c r="D518" s="4463"/>
      <c r="E518" s="4508"/>
      <c r="F518" s="4449"/>
      <c r="G518" s="4451"/>
      <c r="H518" s="4714"/>
      <c r="I518" s="2124"/>
      <c r="J518" s="4536"/>
      <c r="K518" s="2016" t="s">
        <v>33</v>
      </c>
      <c r="L518" s="2128">
        <f>SUM(L516:L517)</f>
        <v>178.8</v>
      </c>
      <c r="M518" s="4715"/>
      <c r="N518" s="4708"/>
      <c r="O518" s="4821"/>
      <c r="P518" s="1974"/>
      <c r="Q518" s="1974"/>
    </row>
    <row r="519" spans="1:23" s="17" customFormat="1" ht="26.25" customHeight="1" thickBot="1" x14ac:dyDescent="0.3">
      <c r="A519" s="4439" t="s">
        <v>109</v>
      </c>
      <c r="B519" s="4474" t="s">
        <v>39</v>
      </c>
      <c r="C519" s="4493" t="s">
        <v>107</v>
      </c>
      <c r="D519" s="4462" t="s">
        <v>65</v>
      </c>
      <c r="E519" s="4512"/>
      <c r="F519" s="3598" t="s">
        <v>798</v>
      </c>
      <c r="G519" s="4451"/>
      <c r="H519" s="4714"/>
      <c r="I519" s="2126" t="s">
        <v>763</v>
      </c>
      <c r="J519" s="4549" t="s">
        <v>193</v>
      </c>
      <c r="K519" s="2028" t="s">
        <v>760</v>
      </c>
      <c r="L519" s="2027">
        <v>40</v>
      </c>
      <c r="M519" s="2076" t="s">
        <v>797</v>
      </c>
      <c r="N519" s="2087" t="s">
        <v>79</v>
      </c>
      <c r="O519" s="2075">
        <v>46</v>
      </c>
      <c r="P519" s="1974"/>
      <c r="Q519" s="1974"/>
      <c r="S519" s="1986"/>
      <c r="T519" s="1986"/>
      <c r="U519" s="1986"/>
      <c r="V519" s="4850"/>
      <c r="W519" s="4850"/>
    </row>
    <row r="520" spans="1:23" s="17" customFormat="1" ht="14.25" customHeight="1" thickBot="1" x14ac:dyDescent="0.3">
      <c r="A520" s="4440"/>
      <c r="B520" s="4475"/>
      <c r="C520" s="4494"/>
      <c r="D520" s="4463"/>
      <c r="E520" s="4508"/>
      <c r="F520" s="4449"/>
      <c r="G520" s="4451"/>
      <c r="H520" s="4714"/>
      <c r="I520" s="2124"/>
      <c r="J520" s="4550"/>
      <c r="K520" s="2028" t="s">
        <v>141</v>
      </c>
      <c r="L520" s="2027"/>
      <c r="M520" s="2064"/>
      <c r="N520" s="2063"/>
      <c r="O520" s="2066"/>
      <c r="P520" s="1974"/>
      <c r="Q520" s="1974"/>
      <c r="S520" s="1986"/>
      <c r="T520" s="1985"/>
      <c r="U520" s="1985"/>
      <c r="V520" s="4850"/>
      <c r="W520" s="4850"/>
    </row>
    <row r="521" spans="1:23" s="17" customFormat="1" ht="15" customHeight="1" thickBot="1" x14ac:dyDescent="0.3">
      <c r="A521" s="4440"/>
      <c r="B521" s="4475"/>
      <c r="C521" s="4494"/>
      <c r="D521" s="4463"/>
      <c r="E521" s="4508"/>
      <c r="F521" s="4449"/>
      <c r="G521" s="4451"/>
      <c r="H521" s="4714"/>
      <c r="I521" s="2124"/>
      <c r="J521" s="4553"/>
      <c r="K521" s="2123" t="s">
        <v>33</v>
      </c>
      <c r="L521" s="2122">
        <f>SUM(L519:L520)</f>
        <v>40</v>
      </c>
      <c r="M521" s="2057"/>
      <c r="N521" s="2068"/>
      <c r="O521" s="2078"/>
      <c r="P521" s="1974"/>
      <c r="Q521" s="1974"/>
      <c r="S521" s="1986"/>
      <c r="T521" s="1985"/>
      <c r="U521" s="1985"/>
      <c r="V521" s="2121"/>
      <c r="W521" s="2121"/>
    </row>
    <row r="522" spans="1:23" s="17" customFormat="1" ht="20.25" hidden="1" customHeight="1" thickBot="1" x14ac:dyDescent="0.3">
      <c r="A522" s="4439" t="s">
        <v>109</v>
      </c>
      <c r="B522" s="4474" t="s">
        <v>39</v>
      </c>
      <c r="C522" s="4493" t="s">
        <v>107</v>
      </c>
      <c r="D522" s="4462" t="s">
        <v>60</v>
      </c>
      <c r="E522" s="4512"/>
      <c r="F522" s="3598" t="s">
        <v>796</v>
      </c>
      <c r="G522" s="4450" t="s">
        <v>768</v>
      </c>
      <c r="H522" s="4733" t="s">
        <v>44</v>
      </c>
      <c r="I522" s="4729" t="s">
        <v>78</v>
      </c>
      <c r="J522" s="4770" t="s">
        <v>200</v>
      </c>
      <c r="K522" s="2028" t="s">
        <v>760</v>
      </c>
      <c r="L522" s="2088">
        <v>0</v>
      </c>
      <c r="M522" s="2076" t="s">
        <v>771</v>
      </c>
      <c r="N522" s="2087" t="s">
        <v>761</v>
      </c>
      <c r="O522" s="2075"/>
      <c r="P522" s="1974"/>
      <c r="Q522" s="1974"/>
    </row>
    <row r="523" spans="1:23" s="17" customFormat="1" ht="14.25" hidden="1" customHeight="1" thickBot="1" x14ac:dyDescent="0.3">
      <c r="A523" s="4440"/>
      <c r="B523" s="4475"/>
      <c r="C523" s="4494"/>
      <c r="D523" s="4463"/>
      <c r="E523" s="4508"/>
      <c r="F523" s="4449"/>
      <c r="G523" s="4451"/>
      <c r="H523" s="4714"/>
      <c r="I523" s="4730"/>
      <c r="J523" s="4515"/>
      <c r="K523" s="2028" t="s">
        <v>141</v>
      </c>
      <c r="L523" s="2027"/>
      <c r="M523" s="2064"/>
      <c r="N523" s="2063"/>
      <c r="O523" s="2066"/>
      <c r="P523" s="1974"/>
      <c r="Q523" s="1974"/>
    </row>
    <row r="524" spans="1:23" s="17" customFormat="1" ht="14.25" hidden="1" customHeight="1" thickBot="1" x14ac:dyDescent="0.3">
      <c r="A524" s="4473"/>
      <c r="B524" s="4476"/>
      <c r="C524" s="4495"/>
      <c r="D524" s="4464"/>
      <c r="E524" s="4513"/>
      <c r="F524" s="3599"/>
      <c r="G524" s="4451"/>
      <c r="H524" s="4714"/>
      <c r="I524" s="4730"/>
      <c r="J524" s="4771"/>
      <c r="K524" s="2016" t="s">
        <v>33</v>
      </c>
      <c r="L524" s="2015">
        <f>SUM(L522:L523)</f>
        <v>0</v>
      </c>
      <c r="M524" s="2055"/>
      <c r="N524" s="2068"/>
      <c r="O524" s="2078"/>
      <c r="P524" s="1974"/>
      <c r="Q524" s="1974"/>
    </row>
    <row r="525" spans="1:23" s="17" customFormat="1" ht="13.5" customHeight="1" x14ac:dyDescent="0.25">
      <c r="A525" s="4439" t="s">
        <v>109</v>
      </c>
      <c r="B525" s="4474" t="s">
        <v>39</v>
      </c>
      <c r="C525" s="4493" t="s">
        <v>107</v>
      </c>
      <c r="D525" s="4462" t="s">
        <v>56</v>
      </c>
      <c r="E525" s="4512"/>
      <c r="F525" s="3598" t="s">
        <v>795</v>
      </c>
      <c r="G525" s="4451"/>
      <c r="H525" s="4714"/>
      <c r="I525" s="4730" t="s">
        <v>763</v>
      </c>
      <c r="J525" s="4514" t="s">
        <v>193</v>
      </c>
      <c r="K525" s="2119" t="s">
        <v>760</v>
      </c>
      <c r="L525" s="2118"/>
      <c r="M525" s="2076" t="s">
        <v>771</v>
      </c>
      <c r="N525" s="2063" t="s">
        <v>79</v>
      </c>
      <c r="O525" s="2062">
        <v>80</v>
      </c>
      <c r="P525" s="1974"/>
      <c r="Q525" s="1974"/>
    </row>
    <row r="526" spans="1:23" s="17" customFormat="1" ht="13.5" customHeight="1" thickBot="1" x14ac:dyDescent="0.3">
      <c r="A526" s="4440"/>
      <c r="B526" s="4475"/>
      <c r="C526" s="4494"/>
      <c r="D526" s="4463"/>
      <c r="E526" s="4508"/>
      <c r="F526" s="4449"/>
      <c r="G526" s="4451"/>
      <c r="H526" s="4714"/>
      <c r="I526" s="4730"/>
      <c r="J526" s="4515"/>
      <c r="K526" s="2117" t="s">
        <v>141</v>
      </c>
      <c r="L526" s="2027"/>
      <c r="M526" s="2074"/>
      <c r="N526" s="2063"/>
      <c r="O526" s="2062"/>
      <c r="P526" s="1974"/>
      <c r="Q526" s="1974"/>
    </row>
    <row r="527" spans="1:23" s="17" customFormat="1" ht="15.75" customHeight="1" thickBot="1" x14ac:dyDescent="0.3">
      <c r="A527" s="4473"/>
      <c r="B527" s="4476"/>
      <c r="C527" s="4495"/>
      <c r="D527" s="4464"/>
      <c r="E527" s="4513"/>
      <c r="F527" s="3599"/>
      <c r="G527" s="4451"/>
      <c r="H527" s="4714"/>
      <c r="I527" s="4730"/>
      <c r="J527" s="4515"/>
      <c r="K527" s="2016" t="s">
        <v>33</v>
      </c>
      <c r="L527" s="2015">
        <f>SUM(L525:L526)</f>
        <v>0</v>
      </c>
      <c r="M527" s="2055"/>
      <c r="N527" s="2068"/>
      <c r="O527" s="2078"/>
      <c r="P527" s="1974"/>
      <c r="Q527" s="1974"/>
    </row>
    <row r="528" spans="1:23" s="17" customFormat="1" ht="14.25" customHeight="1" thickBot="1" x14ac:dyDescent="0.3">
      <c r="A528" s="4439" t="s">
        <v>109</v>
      </c>
      <c r="B528" s="4474" t="s">
        <v>39</v>
      </c>
      <c r="C528" s="4493" t="s">
        <v>107</v>
      </c>
      <c r="D528" s="4462" t="s">
        <v>48</v>
      </c>
      <c r="E528" s="4512"/>
      <c r="F528" s="3598" t="s">
        <v>794</v>
      </c>
      <c r="G528" s="4451"/>
      <c r="H528" s="4714"/>
      <c r="I528" s="4730"/>
      <c r="J528" s="4515"/>
      <c r="K528" s="2028" t="s">
        <v>760</v>
      </c>
      <c r="L528" s="2088">
        <v>110.3</v>
      </c>
      <c r="M528" s="4441" t="s">
        <v>762</v>
      </c>
      <c r="N528" s="2087" t="s">
        <v>761</v>
      </c>
      <c r="O528" s="2075">
        <v>1</v>
      </c>
      <c r="P528" s="1974"/>
      <c r="Q528" s="1974"/>
    </row>
    <row r="529" spans="1:17" s="17" customFormat="1" ht="14.25" customHeight="1" thickBot="1" x14ac:dyDescent="0.3">
      <c r="A529" s="4440"/>
      <c r="B529" s="4475"/>
      <c r="C529" s="4494"/>
      <c r="D529" s="4463"/>
      <c r="E529" s="4508"/>
      <c r="F529" s="4449"/>
      <c r="G529" s="4451"/>
      <c r="H529" s="4714"/>
      <c r="I529" s="4730"/>
      <c r="J529" s="4515"/>
      <c r="K529" s="2028" t="s">
        <v>141</v>
      </c>
      <c r="L529" s="2027"/>
      <c r="M529" s="4442"/>
      <c r="N529" s="2067"/>
      <c r="O529" s="2066"/>
      <c r="P529" s="1974"/>
      <c r="Q529" s="1974"/>
    </row>
    <row r="530" spans="1:17" s="17" customFormat="1" ht="22.5" customHeight="1" thickBot="1" x14ac:dyDescent="0.3">
      <c r="A530" s="4473"/>
      <c r="B530" s="4476"/>
      <c r="C530" s="4495"/>
      <c r="D530" s="4464"/>
      <c r="E530" s="4513"/>
      <c r="F530" s="3599"/>
      <c r="G530" s="4452"/>
      <c r="H530" s="4714"/>
      <c r="I530" s="4730"/>
      <c r="J530" s="4516"/>
      <c r="K530" s="2016" t="s">
        <v>33</v>
      </c>
      <c r="L530" s="2015">
        <f>SUM(L528:L529)</f>
        <v>110.3</v>
      </c>
      <c r="M530" s="2055"/>
      <c r="N530" s="2054"/>
      <c r="O530" s="2078"/>
      <c r="P530" s="1974"/>
      <c r="Q530" s="1974"/>
    </row>
    <row r="531" spans="1:17" s="17" customFormat="1" ht="14.25" hidden="1" customHeight="1" thickBot="1" x14ac:dyDescent="0.3">
      <c r="A531" s="4439" t="s">
        <v>109</v>
      </c>
      <c r="B531" s="4520" t="s">
        <v>39</v>
      </c>
      <c r="C531" s="4493" t="s">
        <v>107</v>
      </c>
      <c r="D531" s="4462" t="s">
        <v>46</v>
      </c>
      <c r="E531" s="4512"/>
      <c r="F531" s="3664" t="s">
        <v>793</v>
      </c>
      <c r="G531" s="4450" t="s">
        <v>768</v>
      </c>
      <c r="H531" s="4714"/>
      <c r="I531" s="4825" t="s">
        <v>792</v>
      </c>
      <c r="J531" s="4726" t="s">
        <v>202</v>
      </c>
      <c r="K531" s="2115" t="s">
        <v>124</v>
      </c>
      <c r="L531" s="2114">
        <v>0</v>
      </c>
      <c r="M531" s="2076" t="s">
        <v>791</v>
      </c>
      <c r="N531" s="2113" t="s">
        <v>761</v>
      </c>
      <c r="O531" s="2112"/>
      <c r="P531" s="1974"/>
      <c r="Q531" s="1974"/>
    </row>
    <row r="532" spans="1:17" s="17" customFormat="1" ht="14.25" hidden="1" customHeight="1" thickBot="1" x14ac:dyDescent="0.3">
      <c r="A532" s="4440"/>
      <c r="B532" s="4521"/>
      <c r="C532" s="4494"/>
      <c r="D532" s="4463"/>
      <c r="E532" s="4508"/>
      <c r="F532" s="4453"/>
      <c r="G532" s="4451"/>
      <c r="H532" s="4714"/>
      <c r="I532" s="4825"/>
      <c r="J532" s="4727"/>
      <c r="K532" s="2028" t="s">
        <v>141</v>
      </c>
      <c r="L532" s="2027"/>
      <c r="M532" s="2064"/>
      <c r="N532" s="2067"/>
      <c r="O532" s="2110"/>
      <c r="P532" s="1974"/>
      <c r="Q532" s="1974"/>
    </row>
    <row r="533" spans="1:17" s="17" customFormat="1" ht="14.25" hidden="1" customHeight="1" thickBot="1" x14ac:dyDescent="0.3">
      <c r="A533" s="4473"/>
      <c r="B533" s="4522"/>
      <c r="C533" s="4495"/>
      <c r="D533" s="4464"/>
      <c r="E533" s="4513"/>
      <c r="F533" s="3665"/>
      <c r="G533" s="4452"/>
      <c r="H533" s="4734"/>
      <c r="I533" s="4826"/>
      <c r="J533" s="4728"/>
      <c r="K533" s="2016" t="s">
        <v>33</v>
      </c>
      <c r="L533" s="2015">
        <f>SUM(L531:L532)</f>
        <v>0</v>
      </c>
      <c r="M533" s="2108"/>
      <c r="N533" s="2107"/>
      <c r="O533" s="2106"/>
      <c r="P533" s="1974"/>
      <c r="Q533" s="1974"/>
    </row>
    <row r="534" spans="1:17" s="17" customFormat="1" ht="14.25" customHeight="1" thickBot="1" x14ac:dyDescent="0.3">
      <c r="A534" s="4439" t="s">
        <v>109</v>
      </c>
      <c r="B534" s="4520" t="s">
        <v>39</v>
      </c>
      <c r="C534" s="4493" t="s">
        <v>107</v>
      </c>
      <c r="D534" s="4462" t="s">
        <v>790</v>
      </c>
      <c r="E534" s="4512"/>
      <c r="F534" s="4719" t="s">
        <v>789</v>
      </c>
      <c r="G534" s="4450" t="s">
        <v>768</v>
      </c>
      <c r="H534" s="4733" t="s">
        <v>44</v>
      </c>
      <c r="I534" s="2077" t="s">
        <v>763</v>
      </c>
      <c r="J534" s="4509" t="s">
        <v>193</v>
      </c>
      <c r="K534" s="2028" t="s">
        <v>760</v>
      </c>
      <c r="L534" s="2088">
        <v>162.19999999999999</v>
      </c>
      <c r="M534" s="2105" t="s">
        <v>762</v>
      </c>
      <c r="N534" s="2063" t="s">
        <v>79</v>
      </c>
      <c r="O534" s="2062">
        <v>70</v>
      </c>
      <c r="P534" s="1974"/>
      <c r="Q534" s="2043"/>
    </row>
    <row r="535" spans="1:17" s="17" customFormat="1" ht="14.25" customHeight="1" thickBot="1" x14ac:dyDescent="0.3">
      <c r="A535" s="4440"/>
      <c r="B535" s="4521"/>
      <c r="C535" s="4494"/>
      <c r="D535" s="4463"/>
      <c r="E535" s="4508"/>
      <c r="F535" s="4720"/>
      <c r="G535" s="4451"/>
      <c r="H535" s="4714"/>
      <c r="I535" s="2071"/>
      <c r="J535" s="4510"/>
      <c r="K535" s="2028" t="s">
        <v>141</v>
      </c>
      <c r="L535" s="2027"/>
      <c r="M535" s="2074"/>
      <c r="N535" s="2063"/>
      <c r="O535" s="2104"/>
      <c r="P535" s="1974"/>
      <c r="Q535" s="1974"/>
    </row>
    <row r="536" spans="1:17" s="17" customFormat="1" ht="17.25" customHeight="1" thickBot="1" x14ac:dyDescent="0.3">
      <c r="A536" s="4473"/>
      <c r="B536" s="4522"/>
      <c r="C536" s="4495"/>
      <c r="D536" s="4464"/>
      <c r="E536" s="4513"/>
      <c r="F536" s="4721"/>
      <c r="G536" s="4451"/>
      <c r="H536" s="4714"/>
      <c r="I536" s="2071"/>
      <c r="J536" s="4510"/>
      <c r="K536" s="2016" t="s">
        <v>33</v>
      </c>
      <c r="L536" s="2015">
        <f>SUM(L534:L535)</f>
        <v>162.19999999999999</v>
      </c>
      <c r="M536" s="2055"/>
      <c r="N536" s="2054"/>
      <c r="O536" s="2078"/>
      <c r="P536" s="1974"/>
      <c r="Q536" s="1974"/>
    </row>
    <row r="537" spans="1:17" s="17" customFormat="1" ht="18.75" customHeight="1" thickBot="1" x14ac:dyDescent="0.3">
      <c r="A537" s="4439" t="s">
        <v>109</v>
      </c>
      <c r="B537" s="4520" t="s">
        <v>39</v>
      </c>
      <c r="C537" s="4493" t="s">
        <v>107</v>
      </c>
      <c r="D537" s="4462" t="s">
        <v>788</v>
      </c>
      <c r="E537" s="4512"/>
      <c r="F537" s="4454" t="s">
        <v>787</v>
      </c>
      <c r="G537" s="4451"/>
      <c r="H537" s="4714"/>
      <c r="I537" s="2077" t="s">
        <v>56</v>
      </c>
      <c r="J537" s="4548" t="s">
        <v>52</v>
      </c>
      <c r="K537" s="2028" t="s">
        <v>760</v>
      </c>
      <c r="L537" s="2088">
        <v>50</v>
      </c>
      <c r="M537" s="4457" t="s">
        <v>786</v>
      </c>
      <c r="N537" s="2095" t="s">
        <v>761</v>
      </c>
      <c r="O537" s="2044">
        <v>10</v>
      </c>
      <c r="P537" s="1974"/>
      <c r="Q537" s="1974"/>
    </row>
    <row r="538" spans="1:17" s="17" customFormat="1" ht="17.25" customHeight="1" thickBot="1" x14ac:dyDescent="0.3">
      <c r="A538" s="4440"/>
      <c r="B538" s="4521"/>
      <c r="C538" s="4494"/>
      <c r="D538" s="4463"/>
      <c r="E538" s="4508"/>
      <c r="F538" s="4455"/>
      <c r="G538" s="4451"/>
      <c r="H538" s="4714"/>
      <c r="I538" s="2071"/>
      <c r="J538" s="4731"/>
      <c r="K538" s="2028" t="s">
        <v>141</v>
      </c>
      <c r="L538" s="2027"/>
      <c r="M538" s="4458"/>
      <c r="N538" s="2060"/>
      <c r="O538" s="2059"/>
      <c r="P538" s="1974"/>
      <c r="Q538" s="1974"/>
    </row>
    <row r="539" spans="1:17" s="17" customFormat="1" ht="27" customHeight="1" thickBot="1" x14ac:dyDescent="0.3">
      <c r="A539" s="4473"/>
      <c r="B539" s="4522"/>
      <c r="C539" s="4495"/>
      <c r="D539" s="4464"/>
      <c r="E539" s="4513"/>
      <c r="F539" s="4456"/>
      <c r="G539" s="4451"/>
      <c r="H539" s="4714"/>
      <c r="I539" s="2069"/>
      <c r="J539" s="4732"/>
      <c r="K539" s="2016" t="s">
        <v>33</v>
      </c>
      <c r="L539" s="2015">
        <f>SUM(L537:L538)</f>
        <v>50</v>
      </c>
      <c r="M539" s="2055"/>
      <c r="N539" s="2068"/>
      <c r="O539" s="2029"/>
      <c r="P539" s="1974"/>
      <c r="Q539" s="1974"/>
    </row>
    <row r="540" spans="1:17" s="17" customFormat="1" ht="14.25" customHeight="1" thickBot="1" x14ac:dyDescent="0.3">
      <c r="A540" s="4439" t="s">
        <v>109</v>
      </c>
      <c r="B540" s="4520" t="s">
        <v>39</v>
      </c>
      <c r="C540" s="4493" t="s">
        <v>107</v>
      </c>
      <c r="D540" s="4462" t="s">
        <v>763</v>
      </c>
      <c r="E540" s="4512"/>
      <c r="F540" s="4454" t="s">
        <v>785</v>
      </c>
      <c r="G540" s="4451"/>
      <c r="H540" s="4714"/>
      <c r="I540" s="2077" t="s">
        <v>763</v>
      </c>
      <c r="J540" s="4509" t="s">
        <v>193</v>
      </c>
      <c r="K540" s="2028" t="s">
        <v>760</v>
      </c>
      <c r="L540" s="2088">
        <v>0</v>
      </c>
      <c r="M540" s="4441" t="s">
        <v>762</v>
      </c>
      <c r="N540" s="2095" t="s">
        <v>761</v>
      </c>
      <c r="O540" s="2044">
        <v>1</v>
      </c>
      <c r="P540" s="1974"/>
      <c r="Q540" s="1974"/>
    </row>
    <row r="541" spans="1:17" s="17" customFormat="1" ht="14.25" customHeight="1" thickBot="1" x14ac:dyDescent="0.3">
      <c r="A541" s="4440"/>
      <c r="B541" s="4521"/>
      <c r="C541" s="4494"/>
      <c r="D541" s="4463"/>
      <c r="E541" s="4508"/>
      <c r="F541" s="4455"/>
      <c r="G541" s="4451"/>
      <c r="H541" s="4714"/>
      <c r="I541" s="2071"/>
      <c r="J541" s="4510"/>
      <c r="K541" s="2028" t="s">
        <v>141</v>
      </c>
      <c r="L541" s="2027"/>
      <c r="M541" s="4442"/>
      <c r="N541" s="2060"/>
      <c r="O541" s="2059"/>
      <c r="P541" s="1974"/>
      <c r="Q541" s="1974"/>
    </row>
    <row r="542" spans="1:17" s="17" customFormat="1" ht="15.75" customHeight="1" thickBot="1" x14ac:dyDescent="0.3">
      <c r="A542" s="4473"/>
      <c r="B542" s="4522"/>
      <c r="C542" s="4495"/>
      <c r="D542" s="4464"/>
      <c r="E542" s="4513"/>
      <c r="F542" s="4456"/>
      <c r="G542" s="4451"/>
      <c r="H542" s="4714"/>
      <c r="I542" s="2069"/>
      <c r="J542" s="4511"/>
      <c r="K542" s="2016" t="s">
        <v>33</v>
      </c>
      <c r="L542" s="2015">
        <f>SUM(L540:L541)</f>
        <v>0</v>
      </c>
      <c r="M542" s="2055"/>
      <c r="N542" s="2068"/>
      <c r="O542" s="2029"/>
      <c r="P542" s="1974"/>
      <c r="Q542" s="1974"/>
    </row>
    <row r="543" spans="1:17" s="17" customFormat="1" ht="14.25" customHeight="1" thickBot="1" x14ac:dyDescent="0.3">
      <c r="A543" s="4439" t="s">
        <v>109</v>
      </c>
      <c r="B543" s="4520" t="s">
        <v>39</v>
      </c>
      <c r="C543" s="4493" t="s">
        <v>107</v>
      </c>
      <c r="D543" s="4462" t="s">
        <v>781</v>
      </c>
      <c r="E543" s="4512"/>
      <c r="F543" s="4454" t="s">
        <v>784</v>
      </c>
      <c r="G543" s="4451"/>
      <c r="H543" s="4714"/>
      <c r="I543" s="2077" t="s">
        <v>763</v>
      </c>
      <c r="J543" s="4443" t="s">
        <v>193</v>
      </c>
      <c r="K543" s="2028" t="s">
        <v>760</v>
      </c>
      <c r="L543" s="2088"/>
      <c r="M543" s="4441" t="s">
        <v>762</v>
      </c>
      <c r="N543" s="2095" t="s">
        <v>761</v>
      </c>
      <c r="O543" s="2044">
        <v>1</v>
      </c>
      <c r="P543" s="1974"/>
      <c r="Q543" s="1974"/>
    </row>
    <row r="544" spans="1:17" s="17" customFormat="1" ht="14.25" customHeight="1" thickBot="1" x14ac:dyDescent="0.3">
      <c r="A544" s="4440"/>
      <c r="B544" s="4521"/>
      <c r="C544" s="4494"/>
      <c r="D544" s="4463"/>
      <c r="E544" s="4508"/>
      <c r="F544" s="4455"/>
      <c r="G544" s="4451"/>
      <c r="H544" s="4714"/>
      <c r="I544" s="2071"/>
      <c r="J544" s="4444"/>
      <c r="K544" s="2028" t="s">
        <v>141</v>
      </c>
      <c r="L544" s="2027"/>
      <c r="M544" s="4442"/>
      <c r="N544" s="2060"/>
      <c r="O544" s="2059"/>
      <c r="P544" s="1974"/>
      <c r="Q544" s="1974"/>
    </row>
    <row r="545" spans="1:18" s="17" customFormat="1" ht="14.25" customHeight="1" thickBot="1" x14ac:dyDescent="0.3">
      <c r="A545" s="4473"/>
      <c r="B545" s="4522"/>
      <c r="C545" s="4495"/>
      <c r="D545" s="4464"/>
      <c r="E545" s="4513"/>
      <c r="F545" s="4456"/>
      <c r="G545" s="4451"/>
      <c r="H545" s="4714"/>
      <c r="I545" s="2069"/>
      <c r="J545" s="4445"/>
      <c r="K545" s="2016" t="s">
        <v>33</v>
      </c>
      <c r="L545" s="2015">
        <f>SUM(L543:L544)</f>
        <v>0</v>
      </c>
      <c r="M545" s="2055"/>
      <c r="N545" s="2068"/>
      <c r="O545" s="2029"/>
      <c r="P545" s="1974"/>
      <c r="Q545" s="1974"/>
    </row>
    <row r="546" spans="1:18" s="17" customFormat="1" ht="14.25" customHeight="1" thickBot="1" x14ac:dyDescent="0.3">
      <c r="A546" s="2049" t="s">
        <v>109</v>
      </c>
      <c r="B546" s="2091" t="s">
        <v>39</v>
      </c>
      <c r="C546" s="2090" t="s">
        <v>107</v>
      </c>
      <c r="D546" s="2089" t="s">
        <v>783</v>
      </c>
      <c r="E546" s="4651"/>
      <c r="F546" s="3598" t="s">
        <v>782</v>
      </c>
      <c r="G546" s="2072"/>
      <c r="H546" s="4499"/>
      <c r="I546" s="4446" t="s">
        <v>781</v>
      </c>
      <c r="J546" s="4443" t="s">
        <v>780</v>
      </c>
      <c r="K546" s="2028" t="s">
        <v>760</v>
      </c>
      <c r="L546" s="2088">
        <v>21.2</v>
      </c>
      <c r="M546" s="4441" t="s">
        <v>762</v>
      </c>
      <c r="N546" s="2095" t="s">
        <v>761</v>
      </c>
      <c r="O546" s="2044">
        <v>1</v>
      </c>
      <c r="P546" s="1974"/>
      <c r="Q546" s="1974"/>
    </row>
    <row r="547" spans="1:18" s="17" customFormat="1" ht="14.25" customHeight="1" thickBot="1" x14ac:dyDescent="0.3">
      <c r="A547" s="2086"/>
      <c r="B547" s="2085"/>
      <c r="C547" s="2084"/>
      <c r="D547" s="2083"/>
      <c r="E547" s="4621"/>
      <c r="F547" s="4449"/>
      <c r="G547" s="2072"/>
      <c r="H547" s="4499"/>
      <c r="I547" s="4447"/>
      <c r="J547" s="4444"/>
      <c r="K547" s="2028" t="s">
        <v>141</v>
      </c>
      <c r="L547" s="2027"/>
      <c r="M547" s="4442"/>
      <c r="N547" s="2060"/>
      <c r="O547" s="2093"/>
      <c r="P547" s="1974"/>
      <c r="Q547" s="1974"/>
    </row>
    <row r="548" spans="1:18" s="17" customFormat="1" ht="25.5" customHeight="1" thickBot="1" x14ac:dyDescent="0.3">
      <c r="A548" s="2082"/>
      <c r="B548" s="2081"/>
      <c r="C548" s="2080"/>
      <c r="D548" s="2079"/>
      <c r="E548" s="4623"/>
      <c r="F548" s="3599"/>
      <c r="G548" s="2072"/>
      <c r="H548" s="4499"/>
      <c r="I548" s="4448"/>
      <c r="J548" s="4445"/>
      <c r="K548" s="2016" t="s">
        <v>33</v>
      </c>
      <c r="L548" s="2015">
        <f>SUM(L546:L547)</f>
        <v>21.2</v>
      </c>
      <c r="M548" s="2055"/>
      <c r="N548" s="2054"/>
      <c r="O548" s="2078"/>
      <c r="P548" s="1974"/>
      <c r="Q548" s="1974"/>
    </row>
    <row r="549" spans="1:18" s="17" customFormat="1" ht="14.25" customHeight="1" thickBot="1" x14ac:dyDescent="0.3">
      <c r="A549" s="2049" t="s">
        <v>109</v>
      </c>
      <c r="B549" s="2091" t="s">
        <v>39</v>
      </c>
      <c r="C549" s="2090" t="s">
        <v>107</v>
      </c>
      <c r="D549" s="2089" t="s">
        <v>779</v>
      </c>
      <c r="E549" s="4512"/>
      <c r="F549" s="3598" t="s">
        <v>778</v>
      </c>
      <c r="G549" s="2072"/>
      <c r="H549" s="4499"/>
      <c r="I549" s="2077" t="s">
        <v>763</v>
      </c>
      <c r="J549" s="4443" t="s">
        <v>193</v>
      </c>
      <c r="K549" s="2028" t="s">
        <v>760</v>
      </c>
      <c r="L549" s="2088">
        <v>30</v>
      </c>
      <c r="M549" s="2076" t="s">
        <v>771</v>
      </c>
      <c r="N549" s="2087" t="s">
        <v>761</v>
      </c>
      <c r="O549" s="2075">
        <v>1</v>
      </c>
      <c r="P549" s="1974"/>
      <c r="Q549" s="1974"/>
    </row>
    <row r="550" spans="1:18" s="17" customFormat="1" ht="14.25" customHeight="1" thickBot="1" x14ac:dyDescent="0.3">
      <c r="A550" s="2086"/>
      <c r="B550" s="2085"/>
      <c r="C550" s="2084"/>
      <c r="D550" s="2083"/>
      <c r="E550" s="4508"/>
      <c r="F550" s="4449"/>
      <c r="G550" s="2072"/>
      <c r="H550" s="4499"/>
      <c r="I550" s="2071"/>
      <c r="J550" s="4444"/>
      <c r="K550" s="2028" t="s">
        <v>141</v>
      </c>
      <c r="L550" s="2027">
        <v>0</v>
      </c>
      <c r="M550" s="2064"/>
      <c r="N550" s="2067"/>
      <c r="O550" s="2066"/>
      <c r="P550" s="1974"/>
      <c r="Q550" s="1974"/>
    </row>
    <row r="551" spans="1:18" s="17" customFormat="1" ht="14.25" customHeight="1" thickBot="1" x14ac:dyDescent="0.3">
      <c r="A551" s="2086"/>
      <c r="B551" s="2085"/>
      <c r="C551" s="2084"/>
      <c r="D551" s="2083"/>
      <c r="E551" s="4508"/>
      <c r="F551" s="4449"/>
      <c r="G551" s="2072"/>
      <c r="H551" s="4499"/>
      <c r="I551" s="2071"/>
      <c r="J551" s="4444"/>
      <c r="K551" s="2028"/>
      <c r="L551" s="2027"/>
      <c r="M551" s="2064"/>
      <c r="N551" s="2067"/>
      <c r="O551" s="2066"/>
      <c r="P551" s="1974"/>
      <c r="Q551" s="1974"/>
    </row>
    <row r="552" spans="1:18" s="17" customFormat="1" ht="14.25" customHeight="1" thickBot="1" x14ac:dyDescent="0.3">
      <c r="A552" s="2082"/>
      <c r="B552" s="2081"/>
      <c r="C552" s="2080"/>
      <c r="D552" s="2079"/>
      <c r="E552" s="4513"/>
      <c r="F552" s="3599"/>
      <c r="G552" s="2072"/>
      <c r="H552" s="4499"/>
      <c r="I552" s="2069"/>
      <c r="J552" s="4445"/>
      <c r="K552" s="2016" t="s">
        <v>33</v>
      </c>
      <c r="L552" s="2015">
        <f>SUM(L549:L550)</f>
        <v>30</v>
      </c>
      <c r="M552" s="2055"/>
      <c r="N552" s="2054"/>
      <c r="O552" s="2078"/>
      <c r="P552" s="1974"/>
      <c r="Q552" s="1974"/>
    </row>
    <row r="553" spans="1:18" s="17" customFormat="1" ht="14.25" customHeight="1" thickBot="1" x14ac:dyDescent="0.3">
      <c r="A553" s="2049" t="s">
        <v>109</v>
      </c>
      <c r="B553" s="4520" t="s">
        <v>39</v>
      </c>
      <c r="C553" s="4477" t="s">
        <v>107</v>
      </c>
      <c r="D553" s="4462" t="s">
        <v>777</v>
      </c>
      <c r="E553" s="4512"/>
      <c r="F553" s="4723" t="s">
        <v>776</v>
      </c>
      <c r="G553" s="2072"/>
      <c r="H553" s="4499"/>
      <c r="I553" s="2077" t="s">
        <v>763</v>
      </c>
      <c r="J553" s="4443" t="s">
        <v>193</v>
      </c>
      <c r="K553" s="2028" t="s">
        <v>760</v>
      </c>
      <c r="L553" s="2027">
        <v>297.60000000000002</v>
      </c>
      <c r="M553" s="2076" t="s">
        <v>771</v>
      </c>
      <c r="N553" s="2063" t="s">
        <v>79</v>
      </c>
      <c r="O553" s="2075">
        <v>88</v>
      </c>
      <c r="P553" s="1974"/>
      <c r="Q553" s="1974"/>
    </row>
    <row r="554" spans="1:18" s="17" customFormat="1" ht="14.25" customHeight="1" thickBot="1" x14ac:dyDescent="0.3">
      <c r="A554" s="4440"/>
      <c r="B554" s="4521"/>
      <c r="C554" s="4480"/>
      <c r="D554" s="4463"/>
      <c r="E554" s="4508"/>
      <c r="F554" s="4724"/>
      <c r="G554" s="2072"/>
      <c r="H554" s="4499"/>
      <c r="I554" s="2071"/>
      <c r="J554" s="4444"/>
      <c r="K554" s="2028" t="s">
        <v>215</v>
      </c>
      <c r="L554" s="2027">
        <v>0</v>
      </c>
      <c r="M554" s="2074"/>
      <c r="N554" s="2063"/>
      <c r="O554" s="2073"/>
      <c r="P554" s="1974"/>
      <c r="Q554" s="1974"/>
    </row>
    <row r="555" spans="1:18" s="17" customFormat="1" ht="14.25" customHeight="1" thickBot="1" x14ac:dyDescent="0.3">
      <c r="A555" s="4440"/>
      <c r="B555" s="4521"/>
      <c r="C555" s="4480"/>
      <c r="D555" s="4463"/>
      <c r="E555" s="4508"/>
      <c r="F555" s="4724"/>
      <c r="G555" s="2072"/>
      <c r="H555" s="4499"/>
      <c r="I555" s="2071"/>
      <c r="J555" s="4444"/>
      <c r="K555" s="2028" t="s">
        <v>141</v>
      </c>
      <c r="L555" s="2027">
        <v>31</v>
      </c>
      <c r="M555" s="2064"/>
      <c r="N555" s="2067"/>
      <c r="O555" s="2066"/>
      <c r="P555" s="1974"/>
      <c r="Q555" s="1974"/>
    </row>
    <row r="556" spans="1:18" s="17" customFormat="1" ht="14.25" customHeight="1" thickBot="1" x14ac:dyDescent="0.3">
      <c r="A556" s="4473"/>
      <c r="B556" s="4522"/>
      <c r="C556" s="4483"/>
      <c r="D556" s="4464"/>
      <c r="E556" s="4513"/>
      <c r="F556" s="4725"/>
      <c r="G556" s="2070"/>
      <c r="H556" s="4500"/>
      <c r="I556" s="2069"/>
      <c r="J556" s="4445"/>
      <c r="K556" s="2016" t="s">
        <v>33</v>
      </c>
      <c r="L556" s="2015">
        <f>SUM(L553:L555)</f>
        <v>328.6</v>
      </c>
      <c r="M556" s="2055"/>
      <c r="N556" s="2068"/>
      <c r="O556" s="2029"/>
      <c r="P556" s="1974"/>
      <c r="Q556" s="1974"/>
    </row>
    <row r="557" spans="1:18" s="17" customFormat="1" ht="14.25" customHeight="1" thickBot="1" x14ac:dyDescent="0.3">
      <c r="A557" s="2049" t="s">
        <v>109</v>
      </c>
      <c r="B557" s="4520" t="s">
        <v>39</v>
      </c>
      <c r="C557" s="4477" t="s">
        <v>107</v>
      </c>
      <c r="D557" s="4462" t="s">
        <v>775</v>
      </c>
      <c r="E557" s="4512"/>
      <c r="F557" s="4723" t="s">
        <v>774</v>
      </c>
      <c r="G557" s="4797" t="s">
        <v>768</v>
      </c>
      <c r="H557" s="4498" t="s">
        <v>44</v>
      </c>
      <c r="I557" s="2046" t="s">
        <v>763</v>
      </c>
      <c r="J557" s="4443" t="s">
        <v>193</v>
      </c>
      <c r="K557" s="2028" t="s">
        <v>760</v>
      </c>
      <c r="L557" s="2027">
        <v>116.4</v>
      </c>
      <c r="M557" s="2061" t="s">
        <v>771</v>
      </c>
      <c r="N557" s="2060" t="s">
        <v>761</v>
      </c>
      <c r="O557" s="2059">
        <v>1</v>
      </c>
      <c r="P557" s="1974"/>
      <c r="Q557" s="1974"/>
      <c r="R557" s="1974"/>
    </row>
    <row r="558" spans="1:18" s="17" customFormat="1" ht="14.25" customHeight="1" thickBot="1" x14ac:dyDescent="0.3">
      <c r="A558" s="4440"/>
      <c r="B558" s="4521"/>
      <c r="C558" s="4480"/>
      <c r="D558" s="4463"/>
      <c r="E558" s="4508"/>
      <c r="F558" s="4724"/>
      <c r="G558" s="4798"/>
      <c r="H558" s="4499"/>
      <c r="I558" s="2038"/>
      <c r="J558" s="4444"/>
      <c r="K558" s="2028" t="s">
        <v>215</v>
      </c>
      <c r="L558" s="2027"/>
      <c r="M558" s="2064"/>
      <c r="N558" s="2067"/>
      <c r="O558" s="2066"/>
      <c r="P558" s="1974"/>
      <c r="Q558" s="1974"/>
    </row>
    <row r="559" spans="1:18" s="17" customFormat="1" ht="14.25" customHeight="1" thickBot="1" x14ac:dyDescent="0.3">
      <c r="A559" s="4440"/>
      <c r="B559" s="4521"/>
      <c r="C559" s="4480"/>
      <c r="D559" s="4463"/>
      <c r="E559" s="4508"/>
      <c r="F559" s="4724"/>
      <c r="G559" s="4798"/>
      <c r="H559" s="4499"/>
      <c r="I559" s="2038"/>
      <c r="J559" s="4444"/>
      <c r="K559" s="2028" t="s">
        <v>141</v>
      </c>
      <c r="L559" s="2027"/>
      <c r="M559" s="2064"/>
      <c r="N559" s="2063"/>
      <c r="O559" s="2062"/>
      <c r="P559" s="1974"/>
      <c r="Q559" s="1974"/>
    </row>
    <row r="560" spans="1:18" s="17" customFormat="1" ht="14.25" customHeight="1" thickBot="1" x14ac:dyDescent="0.3">
      <c r="A560" s="4473"/>
      <c r="B560" s="4522"/>
      <c r="C560" s="4483"/>
      <c r="D560" s="4464"/>
      <c r="E560" s="4513"/>
      <c r="F560" s="4725"/>
      <c r="G560" s="4798"/>
      <c r="H560" s="4499"/>
      <c r="I560" s="2032"/>
      <c r="J560" s="4445"/>
      <c r="K560" s="2016" t="s">
        <v>33</v>
      </c>
      <c r="L560" s="2015">
        <f>SUM(L557:L559)</f>
        <v>116.4</v>
      </c>
      <c r="M560" s="2057"/>
      <c r="N560" s="2065"/>
      <c r="O560" s="2035"/>
      <c r="P560" s="1974"/>
      <c r="Q560" s="1974"/>
    </row>
    <row r="561" spans="1:17" s="17" customFormat="1" ht="14.25" customHeight="1" thickBot="1" x14ac:dyDescent="0.3">
      <c r="A561" s="2049" t="s">
        <v>109</v>
      </c>
      <c r="B561" s="4520" t="s">
        <v>39</v>
      </c>
      <c r="C561" s="4477" t="s">
        <v>107</v>
      </c>
      <c r="D561" s="4462" t="s">
        <v>773</v>
      </c>
      <c r="E561" s="4512"/>
      <c r="F561" s="4723" t="s">
        <v>772</v>
      </c>
      <c r="G561" s="4798"/>
      <c r="H561" s="4499"/>
      <c r="I561" s="2046" t="s">
        <v>763</v>
      </c>
      <c r="J561" s="4443" t="s">
        <v>193</v>
      </c>
      <c r="K561" s="2028" t="s">
        <v>760</v>
      </c>
      <c r="L561" s="2027">
        <v>7.6</v>
      </c>
      <c r="M561" s="2064" t="s">
        <v>771</v>
      </c>
      <c r="N561" s="2063" t="s">
        <v>761</v>
      </c>
      <c r="O561" s="2062">
        <v>1</v>
      </c>
      <c r="P561" s="1974"/>
      <c r="Q561" s="1974"/>
    </row>
    <row r="562" spans="1:17" s="17" customFormat="1" ht="14.25" customHeight="1" thickBot="1" x14ac:dyDescent="0.3">
      <c r="A562" s="4440"/>
      <c r="B562" s="4521"/>
      <c r="C562" s="4480"/>
      <c r="D562" s="4463"/>
      <c r="E562" s="4508"/>
      <c r="F562" s="4724"/>
      <c r="G562" s="4798"/>
      <c r="H562" s="4499"/>
      <c r="I562" s="2038"/>
      <c r="J562" s="4444"/>
      <c r="K562" s="2028" t="s">
        <v>215</v>
      </c>
      <c r="L562" s="2027"/>
      <c r="M562" s="2061"/>
      <c r="N562" s="2060"/>
      <c r="O562" s="2059"/>
      <c r="P562" s="1974"/>
      <c r="Q562" s="1974"/>
    </row>
    <row r="563" spans="1:17" s="17" customFormat="1" ht="14.25" customHeight="1" thickBot="1" x14ac:dyDescent="0.3">
      <c r="A563" s="4440"/>
      <c r="B563" s="4521"/>
      <c r="C563" s="4480"/>
      <c r="D563" s="4463"/>
      <c r="E563" s="4508"/>
      <c r="F563" s="4724"/>
      <c r="G563" s="4798"/>
      <c r="H563" s="4499"/>
      <c r="I563" s="2038"/>
      <c r="J563" s="4444"/>
      <c r="K563" s="2028" t="s">
        <v>141</v>
      </c>
      <c r="L563" s="2058">
        <v>14.1</v>
      </c>
      <c r="M563" s="2057"/>
      <c r="N563" s="2056"/>
      <c r="O563" s="2012"/>
      <c r="P563" s="1974"/>
      <c r="Q563" s="1974"/>
    </row>
    <row r="564" spans="1:17" s="17" customFormat="1" ht="14.25" customHeight="1" thickBot="1" x14ac:dyDescent="0.3">
      <c r="A564" s="4473"/>
      <c r="B564" s="4522"/>
      <c r="C564" s="4483"/>
      <c r="D564" s="4464"/>
      <c r="E564" s="4513"/>
      <c r="F564" s="4725"/>
      <c r="G564" s="4799"/>
      <c r="H564" s="4500"/>
      <c r="I564" s="2032"/>
      <c r="J564" s="4445"/>
      <c r="K564" s="2016" t="s">
        <v>33</v>
      </c>
      <c r="L564" s="2015">
        <f>SUM(L561:L563)</f>
        <v>21.7</v>
      </c>
      <c r="M564" s="2055"/>
      <c r="N564" s="2054"/>
      <c r="O564" s="2012"/>
      <c r="P564" s="1974"/>
      <c r="Q564" s="1974"/>
    </row>
    <row r="565" spans="1:17" s="17" customFormat="1" ht="14.25" customHeight="1" thickBot="1" x14ac:dyDescent="0.3">
      <c r="A565" s="2049" t="s">
        <v>109</v>
      </c>
      <c r="B565" s="4520" t="s">
        <v>39</v>
      </c>
      <c r="C565" s="4477" t="s">
        <v>107</v>
      </c>
      <c r="D565" s="4462" t="s">
        <v>770</v>
      </c>
      <c r="E565" s="4446"/>
      <c r="F565" s="3598" t="s">
        <v>769</v>
      </c>
      <c r="G565" s="4450" t="s">
        <v>768</v>
      </c>
      <c r="H565" s="4498" t="s">
        <v>44</v>
      </c>
      <c r="I565" s="2046" t="s">
        <v>763</v>
      </c>
      <c r="J565" s="4443" t="s">
        <v>193</v>
      </c>
      <c r="K565" s="2028" t="s">
        <v>760</v>
      </c>
      <c r="L565" s="2027">
        <v>191</v>
      </c>
      <c r="M565" s="4441" t="s">
        <v>762</v>
      </c>
      <c r="N565" s="4827" t="s">
        <v>761</v>
      </c>
      <c r="O565" s="4817">
        <v>1</v>
      </c>
      <c r="P565" s="1974"/>
      <c r="Q565" s="1974"/>
    </row>
    <row r="566" spans="1:17" s="17" customFormat="1" ht="14.25" customHeight="1" thickBot="1" x14ac:dyDescent="0.3">
      <c r="A566" s="4440"/>
      <c r="B566" s="4521"/>
      <c r="C566" s="4480"/>
      <c r="D566" s="4463"/>
      <c r="E566" s="4447"/>
      <c r="F566" s="4449"/>
      <c r="G566" s="4451"/>
      <c r="H566" s="4499"/>
      <c r="I566" s="2038"/>
      <c r="J566" s="4444"/>
      <c r="K566" s="2028" t="s">
        <v>215</v>
      </c>
      <c r="L566" s="2027">
        <v>0</v>
      </c>
      <c r="M566" s="4538"/>
      <c r="N566" s="4828"/>
      <c r="O566" s="4818"/>
      <c r="P566" s="1974"/>
      <c r="Q566" s="1974"/>
    </row>
    <row r="567" spans="1:17" s="17" customFormat="1" ht="14.25" customHeight="1" thickBot="1" x14ac:dyDescent="0.3">
      <c r="A567" s="4440"/>
      <c r="B567" s="4521"/>
      <c r="C567" s="4480"/>
      <c r="D567" s="4463"/>
      <c r="E567" s="4447"/>
      <c r="F567" s="4449"/>
      <c r="G567" s="4451"/>
      <c r="H567" s="4499"/>
      <c r="I567" s="2038"/>
      <c r="J567" s="4444"/>
      <c r="K567" s="2028" t="s">
        <v>141</v>
      </c>
      <c r="L567" s="2027">
        <v>7.5</v>
      </c>
      <c r="M567" s="4538"/>
      <c r="N567" s="4828"/>
      <c r="O567" s="4818"/>
      <c r="P567" s="1974"/>
      <c r="Q567" s="1974"/>
    </row>
    <row r="568" spans="1:17" s="17" customFormat="1" ht="14.25" customHeight="1" thickBot="1" x14ac:dyDescent="0.3">
      <c r="A568" s="4473"/>
      <c r="B568" s="4522"/>
      <c r="C568" s="4483"/>
      <c r="D568" s="4464"/>
      <c r="E568" s="4448"/>
      <c r="F568" s="3599"/>
      <c r="G568" s="4451"/>
      <c r="H568" s="4499"/>
      <c r="I568" s="2032"/>
      <c r="J568" s="4445"/>
      <c r="K568" s="2016" t="s">
        <v>33</v>
      </c>
      <c r="L568" s="2015">
        <f>SUM(L565:L567)</f>
        <v>198.5</v>
      </c>
      <c r="M568" s="4582"/>
      <c r="N568" s="4829"/>
      <c r="O568" s="4819"/>
      <c r="P568" s="1974"/>
      <c r="Q568" s="1974"/>
    </row>
    <row r="569" spans="1:17" s="17" customFormat="1" ht="14.25" customHeight="1" thickBot="1" x14ac:dyDescent="0.3">
      <c r="A569" s="2049" t="s">
        <v>109</v>
      </c>
      <c r="B569" s="4520" t="s">
        <v>39</v>
      </c>
      <c r="C569" s="4477" t="s">
        <v>107</v>
      </c>
      <c r="D569" s="4462" t="s">
        <v>767</v>
      </c>
      <c r="E569" s="4512"/>
      <c r="F569" s="3598" t="s">
        <v>766</v>
      </c>
      <c r="G569" s="4451"/>
      <c r="H569" s="4499"/>
      <c r="I569" s="2046" t="s">
        <v>763</v>
      </c>
      <c r="J569" s="4443" t="s">
        <v>193</v>
      </c>
      <c r="K569" s="2028" t="s">
        <v>760</v>
      </c>
      <c r="L569" s="2027">
        <v>20</v>
      </c>
      <c r="M569" s="4441" t="s">
        <v>762</v>
      </c>
      <c r="N569" s="4827" t="s">
        <v>761</v>
      </c>
      <c r="O569" s="4817">
        <v>1</v>
      </c>
      <c r="P569" s="1974"/>
      <c r="Q569" s="1974"/>
    </row>
    <row r="570" spans="1:17" s="17" customFormat="1" ht="14.25" customHeight="1" thickBot="1" x14ac:dyDescent="0.3">
      <c r="A570" s="4440"/>
      <c r="B570" s="4521"/>
      <c r="C570" s="4480"/>
      <c r="D570" s="4463"/>
      <c r="E570" s="4508"/>
      <c r="F570" s="4449"/>
      <c r="G570" s="4451"/>
      <c r="H570" s="4499"/>
      <c r="I570" s="2038"/>
      <c r="J570" s="4444"/>
      <c r="K570" s="2028" t="s">
        <v>215</v>
      </c>
      <c r="L570" s="2027"/>
      <c r="M570" s="4538"/>
      <c r="N570" s="4828"/>
      <c r="O570" s="4818"/>
      <c r="P570" s="1974"/>
      <c r="Q570" s="1974"/>
    </row>
    <row r="571" spans="1:17" s="17" customFormat="1" ht="14.25" customHeight="1" thickBot="1" x14ac:dyDescent="0.3">
      <c r="A571" s="4440"/>
      <c r="B571" s="4521"/>
      <c r="C571" s="4480"/>
      <c r="D571" s="4463"/>
      <c r="E571" s="4508"/>
      <c r="F571" s="4449"/>
      <c r="G571" s="4451"/>
      <c r="H571" s="4499"/>
      <c r="I571" s="2038"/>
      <c r="J571" s="4444"/>
      <c r="K571" s="2028" t="s">
        <v>141</v>
      </c>
      <c r="L571" s="2027"/>
      <c r="M571" s="4538"/>
      <c r="N571" s="4828"/>
      <c r="O571" s="4818"/>
      <c r="P571" s="1974"/>
      <c r="Q571" s="1974"/>
    </row>
    <row r="572" spans="1:17" s="17" customFormat="1" ht="23.25" customHeight="1" thickBot="1" x14ac:dyDescent="0.3">
      <c r="A572" s="4473"/>
      <c r="B572" s="4522"/>
      <c r="C572" s="4483"/>
      <c r="D572" s="4464"/>
      <c r="E572" s="4513"/>
      <c r="F572" s="3599"/>
      <c r="G572" s="4451"/>
      <c r="H572" s="4499"/>
      <c r="I572" s="2032"/>
      <c r="J572" s="4445"/>
      <c r="K572" s="2016" t="s">
        <v>33</v>
      </c>
      <c r="L572" s="2015">
        <f>SUM(L569:L571)</f>
        <v>20</v>
      </c>
      <c r="M572" s="4582"/>
      <c r="N572" s="4829"/>
      <c r="O572" s="4819"/>
      <c r="P572" s="1974"/>
      <c r="Q572" s="1974"/>
    </row>
    <row r="573" spans="1:17" s="17" customFormat="1" ht="14.25" customHeight="1" thickBot="1" x14ac:dyDescent="0.3">
      <c r="A573" s="2049" t="s">
        <v>109</v>
      </c>
      <c r="B573" s="4520" t="s">
        <v>39</v>
      </c>
      <c r="C573" s="4477" t="s">
        <v>107</v>
      </c>
      <c r="D573" s="4462" t="s">
        <v>765</v>
      </c>
      <c r="E573" s="2047"/>
      <c r="F573" s="4517" t="s">
        <v>764</v>
      </c>
      <c r="G573" s="4451"/>
      <c r="H573" s="4499"/>
      <c r="I573" s="2046" t="s">
        <v>763</v>
      </c>
      <c r="J573" s="4443" t="s">
        <v>193</v>
      </c>
      <c r="K573" s="2028" t="s">
        <v>760</v>
      </c>
      <c r="L573" s="2027">
        <v>67.5</v>
      </c>
      <c r="M573" s="4441" t="s">
        <v>762</v>
      </c>
      <c r="N573" s="4827" t="s">
        <v>761</v>
      </c>
      <c r="O573" s="4817">
        <v>1</v>
      </c>
      <c r="P573" s="1974"/>
      <c r="Q573" s="2043"/>
    </row>
    <row r="574" spans="1:17" s="17" customFormat="1" ht="14.25" customHeight="1" thickBot="1" x14ac:dyDescent="0.3">
      <c r="A574" s="4440"/>
      <c r="B574" s="4521"/>
      <c r="C574" s="4480"/>
      <c r="D574" s="4463"/>
      <c r="E574" s="2040"/>
      <c r="F574" s="4518"/>
      <c r="G574" s="4451"/>
      <c r="H574" s="4499"/>
      <c r="I574" s="2038"/>
      <c r="J574" s="4444"/>
      <c r="K574" s="2028" t="s">
        <v>215</v>
      </c>
      <c r="L574" s="2027"/>
      <c r="M574" s="4538"/>
      <c r="N574" s="4828"/>
      <c r="O574" s="4818"/>
      <c r="P574" s="1974"/>
      <c r="Q574" s="1974"/>
    </row>
    <row r="575" spans="1:17" s="17" customFormat="1" ht="14.25" customHeight="1" thickBot="1" x14ac:dyDescent="0.3">
      <c r="A575" s="4440"/>
      <c r="B575" s="4521"/>
      <c r="C575" s="4480"/>
      <c r="D575" s="4463"/>
      <c r="E575" s="2040"/>
      <c r="F575" s="4518"/>
      <c r="G575" s="4451"/>
      <c r="H575" s="4499"/>
      <c r="I575" s="2038"/>
      <c r="J575" s="4444"/>
      <c r="K575" s="2028" t="s">
        <v>141</v>
      </c>
      <c r="L575" s="2027"/>
      <c r="M575" s="4538"/>
      <c r="N575" s="4828"/>
      <c r="O575" s="4818"/>
      <c r="P575" s="1974"/>
      <c r="Q575" s="1974"/>
    </row>
    <row r="576" spans="1:17" s="17" customFormat="1" ht="14.25" customHeight="1" thickBot="1" x14ac:dyDescent="0.3">
      <c r="A576" s="4473"/>
      <c r="B576" s="4522"/>
      <c r="C576" s="4483"/>
      <c r="D576" s="4464"/>
      <c r="E576" s="2033"/>
      <c r="F576" s="4519"/>
      <c r="G576" s="4452"/>
      <c r="H576" s="4500"/>
      <c r="I576" s="2032"/>
      <c r="J576" s="4445"/>
      <c r="K576" s="2016" t="s">
        <v>33</v>
      </c>
      <c r="L576" s="2015">
        <f>SUM(L573:L575)</f>
        <v>67.5</v>
      </c>
      <c r="M576" s="4582"/>
      <c r="N576" s="4829"/>
      <c r="O576" s="4819"/>
      <c r="P576" s="1974"/>
      <c r="Q576" s="1974"/>
    </row>
    <row r="577" spans="1:18" s="17" customFormat="1" ht="14.25" hidden="1" customHeight="1" thickBot="1" x14ac:dyDescent="0.3">
      <c r="A577" s="2026"/>
      <c r="B577" s="2025"/>
      <c r="C577" s="2024"/>
      <c r="D577" s="2023"/>
      <c r="E577" s="2022"/>
      <c r="F577" s="2021"/>
      <c r="G577" s="2020"/>
      <c r="H577" s="2019"/>
      <c r="I577" s="2018"/>
      <c r="J577" s="2017"/>
      <c r="K577" s="2028" t="s">
        <v>760</v>
      </c>
      <c r="L577" s="2027">
        <v>0</v>
      </c>
      <c r="M577" s="2014"/>
      <c r="N577" s="2013"/>
      <c r="O577" s="2012"/>
      <c r="P577" s="1974"/>
      <c r="Q577" s="1974"/>
    </row>
    <row r="578" spans="1:18" s="17" customFormat="1" ht="14.25" hidden="1" customHeight="1" thickBot="1" x14ac:dyDescent="0.3">
      <c r="A578" s="2026"/>
      <c r="B578" s="2025"/>
      <c r="C578" s="2024"/>
      <c r="D578" s="2023"/>
      <c r="E578" s="2022"/>
      <c r="F578" s="2021"/>
      <c r="G578" s="2020"/>
      <c r="H578" s="2019"/>
      <c r="I578" s="2018"/>
      <c r="J578" s="2017"/>
      <c r="K578" s="2028" t="s">
        <v>215</v>
      </c>
      <c r="L578" s="2027"/>
      <c r="M578" s="2014"/>
      <c r="N578" s="2013"/>
      <c r="O578" s="2012"/>
      <c r="P578" s="1974"/>
      <c r="Q578" s="1974"/>
    </row>
    <row r="579" spans="1:18" s="17" customFormat="1" ht="14.25" hidden="1" customHeight="1" thickBot="1" x14ac:dyDescent="0.3">
      <c r="A579" s="2026"/>
      <c r="B579" s="2025"/>
      <c r="C579" s="2024"/>
      <c r="D579" s="2023"/>
      <c r="E579" s="2022"/>
      <c r="F579" s="2021"/>
      <c r="G579" s="2020"/>
      <c r="H579" s="2019"/>
      <c r="I579" s="2018"/>
      <c r="J579" s="2017"/>
      <c r="K579" s="2028" t="s">
        <v>141</v>
      </c>
      <c r="L579" s="2027"/>
      <c r="M579" s="2014"/>
      <c r="N579" s="2013"/>
      <c r="O579" s="2012"/>
      <c r="P579" s="1974"/>
      <c r="Q579" s="1974"/>
    </row>
    <row r="580" spans="1:18" s="17" customFormat="1" ht="14.25" hidden="1" customHeight="1" thickBot="1" x14ac:dyDescent="0.3">
      <c r="A580" s="2026"/>
      <c r="B580" s="2025"/>
      <c r="C580" s="2024"/>
      <c r="D580" s="2023"/>
      <c r="E580" s="2022"/>
      <c r="F580" s="2021"/>
      <c r="G580" s="2020"/>
      <c r="H580" s="2019"/>
      <c r="I580" s="2018"/>
      <c r="J580" s="2017"/>
      <c r="K580" s="2016" t="s">
        <v>33</v>
      </c>
      <c r="L580" s="2015">
        <f>SUM(L577:L579)</f>
        <v>0</v>
      </c>
      <c r="M580" s="2014"/>
      <c r="N580" s="2013"/>
      <c r="O580" s="2012"/>
      <c r="P580" s="1974"/>
      <c r="Q580" s="1974"/>
    </row>
    <row r="581" spans="1:18" s="17" customFormat="1" ht="15" customHeight="1" thickBot="1" x14ac:dyDescent="0.3">
      <c r="A581" s="2008" t="s">
        <v>109</v>
      </c>
      <c r="B581" s="2011" t="s">
        <v>39</v>
      </c>
      <c r="C581" s="4588" t="s">
        <v>759</v>
      </c>
      <c r="D581" s="4588"/>
      <c r="E581" s="4588"/>
      <c r="F581" s="4588"/>
      <c r="G581" s="4588"/>
      <c r="H581" s="4588"/>
      <c r="I581" s="4588"/>
      <c r="J581" s="4588"/>
      <c r="K581" s="4589"/>
      <c r="L581" s="2010">
        <f>L485+L491+L496+L503</f>
        <v>1788.6</v>
      </c>
      <c r="M581" s="4583"/>
      <c r="N581" s="4584"/>
      <c r="O581" s="4585"/>
      <c r="P581" s="1974"/>
      <c r="Q581" s="1974"/>
    </row>
    <row r="582" spans="1:18" s="17" customFormat="1" ht="15" customHeight="1" thickBot="1" x14ac:dyDescent="0.3">
      <c r="A582" s="2008" t="s">
        <v>109</v>
      </c>
      <c r="B582" s="4598" t="s">
        <v>758</v>
      </c>
      <c r="C582" s="4599"/>
      <c r="D582" s="4599"/>
      <c r="E582" s="4599"/>
      <c r="F582" s="4599"/>
      <c r="G582" s="4599"/>
      <c r="H582" s="4599"/>
      <c r="I582" s="4599"/>
      <c r="J582" s="4599"/>
      <c r="K582" s="4600"/>
      <c r="L582" s="2007">
        <f>L479+L581</f>
        <v>14278.9</v>
      </c>
      <c r="M582" s="4569"/>
      <c r="N582" s="4570"/>
      <c r="O582" s="4571"/>
      <c r="P582" s="1974"/>
      <c r="Q582" s="1974"/>
    </row>
    <row r="583" spans="1:18" s="17" customFormat="1" ht="15" customHeight="1" thickBot="1" x14ac:dyDescent="0.3">
      <c r="A583" s="2006"/>
      <c r="B583" s="4747" t="s">
        <v>757</v>
      </c>
      <c r="C583" s="4748"/>
      <c r="D583" s="4748"/>
      <c r="E583" s="4748"/>
      <c r="F583" s="4748"/>
      <c r="G583" s="4748"/>
      <c r="H583" s="4748"/>
      <c r="I583" s="4748"/>
      <c r="J583" s="4748"/>
      <c r="K583" s="4749"/>
      <c r="L583" s="2005">
        <f>L129+L291+L582</f>
        <v>22008.799999999999</v>
      </c>
      <c r="M583" s="4704"/>
      <c r="N583" s="4705"/>
      <c r="O583" s="4706"/>
      <c r="P583" s="1974"/>
      <c r="Q583" s="1974"/>
      <c r="R583" s="1985"/>
    </row>
    <row r="584" spans="1:18" s="17" customFormat="1" ht="21.75" customHeight="1" x14ac:dyDescent="0.25">
      <c r="A584" s="34" t="s">
        <v>32</v>
      </c>
      <c r="B584" s="34"/>
      <c r="C584" s="34"/>
      <c r="D584" s="34"/>
      <c r="E584" s="34"/>
      <c r="F584" s="34"/>
      <c r="G584" s="34"/>
      <c r="H584" s="2004"/>
      <c r="I584" s="34"/>
      <c r="J584" s="34"/>
      <c r="K584" s="34"/>
      <c r="L584" s="34"/>
      <c r="M584" s="34"/>
      <c r="N584" s="2003"/>
      <c r="O584" s="2002"/>
      <c r="P584" s="1974"/>
      <c r="Q584" s="1974"/>
    </row>
    <row r="585" spans="1:18" s="17" customFormat="1" ht="27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001"/>
      <c r="P585" s="1974"/>
      <c r="Q585" s="1974"/>
    </row>
    <row r="586" spans="1:18" s="17" customFormat="1" ht="21.75" customHeight="1" x14ac:dyDescent="0.25">
      <c r="A586" s="3559" t="s">
        <v>31</v>
      </c>
      <c r="B586" s="3559"/>
      <c r="C586" s="3559"/>
      <c r="D586" s="3559"/>
      <c r="E586" s="3559"/>
      <c r="F586" s="3559"/>
      <c r="G586" s="3559"/>
      <c r="H586" s="3559"/>
      <c r="I586" s="3559"/>
      <c r="J586" s="3559"/>
      <c r="K586" s="3559"/>
      <c r="L586" s="3559"/>
      <c r="P586" s="1974"/>
      <c r="Q586" s="1974"/>
    </row>
    <row r="587" spans="1:18" s="17" customFormat="1" ht="19.5" customHeight="1" thickBot="1" x14ac:dyDescent="0.3">
      <c r="A587" s="28"/>
      <c r="B587" s="26"/>
      <c r="C587" s="26"/>
      <c r="D587" s="26"/>
      <c r="E587" s="26"/>
      <c r="F587" s="26"/>
      <c r="G587" s="26"/>
      <c r="H587" s="26"/>
      <c r="I587" s="26"/>
      <c r="J587" s="26"/>
      <c r="L587" s="24" t="s">
        <v>30</v>
      </c>
      <c r="P587" s="1974"/>
      <c r="Q587" s="1974"/>
    </row>
    <row r="588" spans="1:18" s="17" customFormat="1" ht="43.5" customHeight="1" thickBot="1" x14ac:dyDescent="0.3">
      <c r="A588" s="22"/>
      <c r="B588" s="21"/>
      <c r="C588" s="3512" t="s">
        <v>29</v>
      </c>
      <c r="D588" s="3512"/>
      <c r="E588" s="3512"/>
      <c r="F588" s="3512"/>
      <c r="G588" s="3512"/>
      <c r="H588" s="3512"/>
      <c r="I588" s="3512"/>
      <c r="J588" s="3512"/>
      <c r="K588" s="3512"/>
      <c r="L588" s="20" t="s">
        <v>177</v>
      </c>
      <c r="P588" s="1974"/>
      <c r="Q588" s="1974"/>
    </row>
    <row r="589" spans="1:18" s="17" customFormat="1" ht="20.25" customHeight="1" x14ac:dyDescent="0.25">
      <c r="A589" s="4312" t="s">
        <v>27</v>
      </c>
      <c r="B589" s="4313"/>
      <c r="C589" s="4313"/>
      <c r="D589" s="4313"/>
      <c r="E589" s="4313"/>
      <c r="F589" s="4313"/>
      <c r="G589" s="4313"/>
      <c r="H589" s="4313"/>
      <c r="I589" s="4313"/>
      <c r="J589" s="4313"/>
      <c r="K589" s="4314"/>
      <c r="L589" s="1418">
        <f>L590+L594+L601+L603+L604+L605</f>
        <v>22008.799999999999</v>
      </c>
      <c r="P589" s="1974"/>
      <c r="Q589" s="1974"/>
    </row>
    <row r="590" spans="1:18" s="17" customFormat="1" ht="17.25" customHeight="1" x14ac:dyDescent="0.25">
      <c r="A590" s="4188" t="s">
        <v>604</v>
      </c>
      <c r="B590" s="4189"/>
      <c r="C590" s="4189"/>
      <c r="D590" s="4189"/>
      <c r="E590" s="4189"/>
      <c r="F590" s="4189"/>
      <c r="G590" s="4189"/>
      <c r="H590" s="4189"/>
      <c r="I590" s="4189"/>
      <c r="J590" s="4189"/>
      <c r="K590" s="4190"/>
      <c r="L590" s="13">
        <f>L591</f>
        <v>15943.4</v>
      </c>
      <c r="P590" s="1974"/>
      <c r="Q590" s="1974"/>
    </row>
    <row r="591" spans="1:18" s="17" customFormat="1" ht="15.6" customHeight="1" x14ac:dyDescent="0.25">
      <c r="A591" s="4612" t="s">
        <v>756</v>
      </c>
      <c r="B591" s="4745"/>
      <c r="C591" s="4745"/>
      <c r="D591" s="4745"/>
      <c r="E591" s="4745"/>
      <c r="F591" s="4745"/>
      <c r="G591" s="4745"/>
      <c r="H591" s="4745"/>
      <c r="I591" s="4745"/>
      <c r="J591" s="4745"/>
      <c r="K591" s="4746"/>
      <c r="L591" s="13">
        <f>L36+L77+L82+L91+L101+L110+L122+L134+L142+L150+L159+L171+L178+L238+L282+L296+L412+L432+L439+L447+L463+L482+L488+L494+L499</f>
        <v>15943.4</v>
      </c>
      <c r="P591" s="1974"/>
      <c r="Q591" s="1974"/>
    </row>
    <row r="592" spans="1:18" s="17" customFormat="1" ht="15.6" customHeight="1" x14ac:dyDescent="0.25">
      <c r="A592" s="4188" t="s">
        <v>602</v>
      </c>
      <c r="B592" s="4189"/>
      <c r="C592" s="4189"/>
      <c r="D592" s="4189"/>
      <c r="E592" s="4301"/>
      <c r="F592" s="4301"/>
      <c r="G592" s="4301"/>
      <c r="H592" s="4301"/>
      <c r="I592" s="4301"/>
      <c r="J592" s="4301"/>
      <c r="K592" s="4302"/>
      <c r="L592" s="11"/>
      <c r="P592" s="1974"/>
      <c r="Q592" s="1974"/>
    </row>
    <row r="593" spans="1:23" s="17" customFormat="1" ht="27.75" customHeight="1" x14ac:dyDescent="0.25">
      <c r="A593" s="4188" t="s">
        <v>601</v>
      </c>
      <c r="B593" s="4189"/>
      <c r="C593" s="4189"/>
      <c r="D593" s="4189"/>
      <c r="E593" s="4189"/>
      <c r="F593" s="4189"/>
      <c r="G593" s="4189"/>
      <c r="H593" s="4189"/>
      <c r="I593" s="4189"/>
      <c r="J593" s="4189"/>
      <c r="K593" s="4190"/>
      <c r="L593" s="11">
        <v>0</v>
      </c>
      <c r="P593" s="1974"/>
      <c r="Q593" s="1974"/>
    </row>
    <row r="594" spans="1:23" s="17" customFormat="1" ht="18" customHeight="1" x14ac:dyDescent="0.25">
      <c r="A594" s="4709" t="s">
        <v>22</v>
      </c>
      <c r="B594" s="4710"/>
      <c r="C594" s="4710"/>
      <c r="D594" s="4710"/>
      <c r="E594" s="4710"/>
      <c r="F594" s="4710"/>
      <c r="G594" s="4710"/>
      <c r="H594" s="4710"/>
      <c r="I594" s="4710"/>
      <c r="J594" s="4710"/>
      <c r="K594" s="4711"/>
      <c r="L594" s="13">
        <f>L595+L596+L597+L598+L599+L600</f>
        <v>5898.9</v>
      </c>
      <c r="N594" s="4486"/>
      <c r="O594" s="4486"/>
      <c r="P594" s="4486"/>
      <c r="Q594" s="4486"/>
      <c r="R594" s="4486"/>
      <c r="S594" s="4486"/>
      <c r="T594" s="4486"/>
      <c r="U594" s="4486"/>
      <c r="V594" s="4486"/>
      <c r="W594" s="4486"/>
    </row>
    <row r="595" spans="1:23" s="17" customFormat="1" ht="12.6" customHeight="1" x14ac:dyDescent="0.25">
      <c r="A595" s="4188" t="s">
        <v>600</v>
      </c>
      <c r="B595" s="4189"/>
      <c r="C595" s="4189"/>
      <c r="D595" s="4189"/>
      <c r="E595" s="4189"/>
      <c r="F595" s="4189"/>
      <c r="G595" s="4189"/>
      <c r="H595" s="4189"/>
      <c r="I595" s="4189"/>
      <c r="J595" s="4189"/>
      <c r="K595" s="4469"/>
      <c r="L595" s="11"/>
      <c r="N595" s="4468"/>
      <c r="O595" s="4468"/>
      <c r="P595" s="4468"/>
      <c r="Q595" s="4468"/>
      <c r="R595" s="4468"/>
      <c r="S595" s="4468"/>
      <c r="T595" s="4468"/>
      <c r="U595" s="4468"/>
      <c r="V595" s="4468"/>
      <c r="W595" s="4468"/>
    </row>
    <row r="596" spans="1:23" s="17" customFormat="1" ht="18" customHeight="1" x14ac:dyDescent="0.25">
      <c r="A596" s="4188" t="s">
        <v>599</v>
      </c>
      <c r="B596" s="4189"/>
      <c r="C596" s="4189"/>
      <c r="D596" s="4189"/>
      <c r="E596" s="4189"/>
      <c r="F596" s="4189"/>
      <c r="G596" s="4189"/>
      <c r="H596" s="4189"/>
      <c r="I596" s="4189"/>
      <c r="J596" s="4189"/>
      <c r="K596" s="4469"/>
      <c r="L596" s="11"/>
      <c r="N596" s="4468"/>
      <c r="O596" s="4468"/>
      <c r="P596" s="4468"/>
      <c r="Q596" s="4468"/>
      <c r="R596" s="4468"/>
      <c r="S596" s="4468"/>
      <c r="T596" s="4468"/>
      <c r="U596" s="4468"/>
      <c r="V596" s="4468"/>
      <c r="W596" s="4468"/>
    </row>
    <row r="597" spans="1:23" s="17" customFormat="1" ht="15.6" customHeight="1" x14ac:dyDescent="0.25">
      <c r="A597" s="4188" t="s">
        <v>598</v>
      </c>
      <c r="B597" s="4189"/>
      <c r="C597" s="4189"/>
      <c r="D597" s="4189"/>
      <c r="E597" s="4189"/>
      <c r="F597" s="4189"/>
      <c r="G597" s="4189"/>
      <c r="H597" s="4189"/>
      <c r="I597" s="4189"/>
      <c r="J597" s="4189"/>
      <c r="K597" s="4469"/>
      <c r="L597" s="11"/>
      <c r="N597" s="4468"/>
      <c r="O597" s="4468"/>
      <c r="P597" s="4468"/>
      <c r="Q597" s="4468"/>
      <c r="R597" s="4468"/>
      <c r="S597" s="4468"/>
      <c r="T597" s="4468"/>
      <c r="U597" s="4468"/>
      <c r="V597" s="4468"/>
      <c r="W597" s="4468"/>
    </row>
    <row r="598" spans="1:23" s="17" customFormat="1" ht="17.25" customHeight="1" x14ac:dyDescent="0.25">
      <c r="A598" s="4188" t="s">
        <v>597</v>
      </c>
      <c r="B598" s="4189"/>
      <c r="C598" s="4189"/>
      <c r="D598" s="4189"/>
      <c r="E598" s="4189"/>
      <c r="F598" s="4189"/>
      <c r="G598" s="4189"/>
      <c r="H598" s="4189"/>
      <c r="I598" s="4189"/>
      <c r="J598" s="4189"/>
      <c r="K598" s="4469"/>
      <c r="L598" s="11"/>
      <c r="N598" s="4468"/>
      <c r="O598" s="4468"/>
      <c r="P598" s="4468"/>
      <c r="Q598" s="4468"/>
      <c r="R598" s="4468"/>
      <c r="S598" s="4468"/>
      <c r="T598" s="4468"/>
      <c r="U598" s="4468"/>
      <c r="V598" s="4468"/>
      <c r="W598" s="4468"/>
    </row>
    <row r="599" spans="1:23" s="17" customFormat="1" ht="29.25" customHeight="1" x14ac:dyDescent="0.25">
      <c r="A599" s="4188" t="s">
        <v>596</v>
      </c>
      <c r="B599" s="4189"/>
      <c r="C599" s="4189"/>
      <c r="D599" s="4189"/>
      <c r="E599" s="4301"/>
      <c r="F599" s="4301"/>
      <c r="G599" s="4301"/>
      <c r="H599" s="4301"/>
      <c r="I599" s="4301"/>
      <c r="J599" s="4301"/>
      <c r="K599" s="4302"/>
      <c r="L599" s="11">
        <f>L37+L78+L136+L143+L152+L161+L173+L181+L297+L413+L433+L440+L448+L464</f>
        <v>4625.8</v>
      </c>
      <c r="P599" s="1974"/>
      <c r="Q599" s="1974"/>
    </row>
    <row r="600" spans="1:23" s="17" customFormat="1" ht="20.25" customHeight="1" x14ac:dyDescent="0.25">
      <c r="A600" s="4325" t="s">
        <v>595</v>
      </c>
      <c r="B600" s="4326"/>
      <c r="C600" s="4326"/>
      <c r="D600" s="4326"/>
      <c r="E600" s="4301"/>
      <c r="F600" s="4301"/>
      <c r="G600" s="4301"/>
      <c r="H600" s="4301"/>
      <c r="I600" s="4301"/>
      <c r="J600" s="4301"/>
      <c r="K600" s="4302"/>
      <c r="L600" s="13">
        <f>L501+L298+L38</f>
        <v>1273.0999999999999</v>
      </c>
      <c r="P600" s="1974"/>
      <c r="Q600" s="1974"/>
    </row>
    <row r="601" spans="1:23" s="17" customFormat="1" ht="18.75" customHeight="1" x14ac:dyDescent="0.25">
      <c r="A601" s="4188" t="s">
        <v>15</v>
      </c>
      <c r="B601" s="4189"/>
      <c r="C601" s="4189"/>
      <c r="D601" s="4189"/>
      <c r="E601" s="4189"/>
      <c r="F601" s="4189"/>
      <c r="G601" s="4189"/>
      <c r="H601" s="4189"/>
      <c r="I601" s="4189"/>
      <c r="J601" s="4189"/>
      <c r="K601" s="4469"/>
      <c r="L601" s="11"/>
      <c r="P601" s="1974"/>
      <c r="Q601" s="1974"/>
    </row>
    <row r="602" spans="1:23" s="17" customFormat="1" ht="18.75" customHeight="1" x14ac:dyDescent="0.25">
      <c r="A602" s="4188" t="s">
        <v>594</v>
      </c>
      <c r="B602" s="4189"/>
      <c r="C602" s="4189"/>
      <c r="D602" s="4189"/>
      <c r="E602" s="4189"/>
      <c r="F602" s="4189"/>
      <c r="G602" s="4189"/>
      <c r="H602" s="4189"/>
      <c r="I602" s="4189"/>
      <c r="J602" s="4189"/>
      <c r="K602" s="4469"/>
      <c r="L602" s="1999"/>
      <c r="P602" s="1974"/>
      <c r="Q602" s="1974"/>
    </row>
    <row r="603" spans="1:23" s="17" customFormat="1" ht="16.149999999999999" customHeight="1" x14ac:dyDescent="0.25">
      <c r="A603" s="4742" t="s">
        <v>593</v>
      </c>
      <c r="B603" s="4743"/>
      <c r="C603" s="4743"/>
      <c r="D603" s="4743"/>
      <c r="E603" s="4743"/>
      <c r="F603" s="4743"/>
      <c r="G603" s="4743"/>
      <c r="H603" s="4743"/>
      <c r="I603" s="4743"/>
      <c r="J603" s="4743"/>
      <c r="K603" s="4744"/>
      <c r="L603" s="11"/>
      <c r="P603" s="1974"/>
      <c r="Q603" s="1974"/>
    </row>
    <row r="604" spans="1:23" s="17" customFormat="1" ht="14.45" customHeight="1" x14ac:dyDescent="0.25">
      <c r="A604" s="4612" t="s">
        <v>592</v>
      </c>
      <c r="B604" s="4745"/>
      <c r="C604" s="4745"/>
      <c r="D604" s="4745"/>
      <c r="E604" s="4745"/>
      <c r="F604" s="4745"/>
      <c r="G604" s="4745"/>
      <c r="H604" s="4745"/>
      <c r="I604" s="4745"/>
      <c r="J604" s="4745"/>
      <c r="K604" s="4746"/>
      <c r="L604" s="8"/>
      <c r="P604" s="1974"/>
      <c r="Q604" s="1974"/>
    </row>
    <row r="605" spans="1:23" s="17" customFormat="1" ht="18" customHeight="1" x14ac:dyDescent="0.25">
      <c r="A605" s="4188" t="s">
        <v>702</v>
      </c>
      <c r="B605" s="4189"/>
      <c r="C605" s="4189"/>
      <c r="D605" s="4189"/>
      <c r="E605" s="4189"/>
      <c r="F605" s="4189"/>
      <c r="G605" s="4189"/>
      <c r="H605" s="4189"/>
      <c r="I605" s="4189"/>
      <c r="J605" s="4189"/>
      <c r="K605" s="4190"/>
      <c r="L605" s="11">
        <f>L606</f>
        <v>166.5</v>
      </c>
      <c r="N605" s="4468"/>
      <c r="O605" s="4468"/>
      <c r="P605" s="4468"/>
      <c r="Q605" s="4468"/>
      <c r="R605" s="4468"/>
      <c r="S605" s="4468"/>
      <c r="T605" s="4468"/>
      <c r="U605" s="4468"/>
      <c r="V605" s="4468"/>
      <c r="W605" s="4468"/>
    </row>
    <row r="606" spans="1:23" s="17" customFormat="1" ht="16.5" customHeight="1" x14ac:dyDescent="0.25">
      <c r="A606" s="4188" t="s">
        <v>755</v>
      </c>
      <c r="B606" s="4189"/>
      <c r="C606" s="4189"/>
      <c r="D606" s="4189"/>
      <c r="E606" s="4301"/>
      <c r="F606" s="4301"/>
      <c r="G606" s="4301"/>
      <c r="H606" s="4301"/>
      <c r="I606" s="4301"/>
      <c r="J606" s="4301"/>
      <c r="K606" s="4302"/>
      <c r="L606" s="11">
        <f>L39+L79+L112+L140+L180+L240+L299+L414+L434+L441+L449+L465+L484+L490+L502</f>
        <v>166.5</v>
      </c>
      <c r="P606" s="1974"/>
      <c r="Q606" s="1974"/>
    </row>
    <row r="607" spans="1:23" s="17" customFormat="1" ht="14.25" customHeight="1" thickBot="1" x14ac:dyDescent="0.3">
      <c r="A607" s="4188" t="s">
        <v>754</v>
      </c>
      <c r="B607" s="4189"/>
      <c r="C607" s="4189"/>
      <c r="D607" s="4189"/>
      <c r="E607" s="4189"/>
      <c r="F607" s="4189"/>
      <c r="G607" s="4189"/>
      <c r="H607" s="4189"/>
      <c r="I607" s="4189"/>
      <c r="J607" s="4189"/>
      <c r="K607" s="4190"/>
      <c r="L607" s="11"/>
      <c r="P607" s="1974"/>
      <c r="Q607" s="1974"/>
    </row>
    <row r="608" spans="1:23" s="17" customFormat="1" ht="27" customHeight="1" thickBot="1" x14ac:dyDescent="0.3">
      <c r="A608" s="4735" t="s">
        <v>8</v>
      </c>
      <c r="B608" s="4736"/>
      <c r="C608" s="4736"/>
      <c r="D608" s="4736"/>
      <c r="E608" s="4736"/>
      <c r="F608" s="4736"/>
      <c r="G608" s="4736"/>
      <c r="H608" s="4736"/>
      <c r="I608" s="4736"/>
      <c r="J608" s="4736"/>
      <c r="K608" s="4737"/>
      <c r="L608" s="12">
        <f>L609+L610</f>
        <v>0</v>
      </c>
      <c r="P608" s="1974"/>
      <c r="Q608" s="1974"/>
    </row>
    <row r="609" spans="1:17" s="17" customFormat="1" ht="15.6" customHeight="1" x14ac:dyDescent="0.25">
      <c r="A609" s="4738" t="s">
        <v>753</v>
      </c>
      <c r="B609" s="4739"/>
      <c r="C609" s="4739"/>
      <c r="D609" s="4739"/>
      <c r="E609" s="4740"/>
      <c r="F609" s="4740"/>
      <c r="G609" s="4740"/>
      <c r="H609" s="4740"/>
      <c r="I609" s="4740"/>
      <c r="J609" s="4740"/>
      <c r="K609" s="4741"/>
      <c r="L609" s="1804">
        <v>0</v>
      </c>
      <c r="P609" s="1974"/>
      <c r="Q609" s="1974"/>
    </row>
    <row r="610" spans="1:17" s="17" customFormat="1" ht="17.25" customHeight="1" x14ac:dyDescent="0.25">
      <c r="A610" s="4750" t="s">
        <v>6</v>
      </c>
      <c r="B610" s="4751"/>
      <c r="C610" s="4751"/>
      <c r="D610" s="4751"/>
      <c r="E610" s="4751"/>
      <c r="F610" s="4751"/>
      <c r="G610" s="4751"/>
      <c r="H610" s="4751"/>
      <c r="I610" s="4751"/>
      <c r="J610" s="4751"/>
      <c r="K610" s="4752"/>
      <c r="L610" s="11">
        <v>0</v>
      </c>
      <c r="P610" s="1974"/>
      <c r="Q610" s="1974"/>
    </row>
    <row r="611" spans="1:17" s="17" customFormat="1" ht="17.25" customHeight="1" x14ac:dyDescent="0.25">
      <c r="A611" s="4333" t="s">
        <v>589</v>
      </c>
      <c r="B611" s="4334"/>
      <c r="C611" s="4334"/>
      <c r="D611" s="4334"/>
      <c r="E611" s="4334"/>
      <c r="F611" s="4334"/>
      <c r="G611" s="4334"/>
      <c r="H611" s="4334"/>
      <c r="I611" s="4334"/>
      <c r="J611" s="4334"/>
      <c r="K611" s="4469"/>
      <c r="L611" s="1998"/>
      <c r="M611" s="1995"/>
      <c r="P611" s="1974"/>
      <c r="Q611" s="1974"/>
    </row>
    <row r="612" spans="1:17" s="17" customFormat="1" ht="17.25" customHeight="1" x14ac:dyDescent="0.25">
      <c r="A612" s="4333" t="s">
        <v>588</v>
      </c>
      <c r="B612" s="4334"/>
      <c r="C612" s="4334"/>
      <c r="D612" s="4334"/>
      <c r="E612" s="4334"/>
      <c r="F612" s="4334"/>
      <c r="G612" s="4334"/>
      <c r="H612" s="4334"/>
      <c r="I612" s="4334"/>
      <c r="J612" s="4334"/>
      <c r="K612" s="4335"/>
      <c r="L612" s="1997"/>
      <c r="M612" s="1995"/>
      <c r="P612" s="1974"/>
      <c r="Q612" s="1974"/>
    </row>
    <row r="613" spans="1:17" s="17" customFormat="1" ht="17.25" customHeight="1" thickBot="1" x14ac:dyDescent="0.3">
      <c r="A613" s="4470" t="s">
        <v>3</v>
      </c>
      <c r="B613" s="4471"/>
      <c r="C613" s="4471"/>
      <c r="D613" s="4471"/>
      <c r="E613" s="4471"/>
      <c r="F613" s="4471"/>
      <c r="G613" s="4471"/>
      <c r="H613" s="4471"/>
      <c r="I613" s="4471"/>
      <c r="J613" s="4471"/>
      <c r="K613" s="4472"/>
      <c r="L613" s="1996"/>
      <c r="M613" s="1995"/>
      <c r="P613" s="1974"/>
      <c r="Q613" s="1974"/>
    </row>
    <row r="614" spans="1:17" s="17" customFormat="1" ht="15.75" customHeight="1" thickBot="1" x14ac:dyDescent="0.3">
      <c r="A614" s="4756" t="s">
        <v>752</v>
      </c>
      <c r="B614" s="4757"/>
      <c r="C614" s="4757"/>
      <c r="D614" s="4757"/>
      <c r="E614" s="4757"/>
      <c r="F614" s="4757"/>
      <c r="G614" s="4757"/>
      <c r="H614" s="4757"/>
      <c r="I614" s="4757"/>
      <c r="J614" s="4757"/>
      <c r="K614" s="4758"/>
      <c r="L614" s="1408">
        <f>L589+L608</f>
        <v>22008.799999999999</v>
      </c>
      <c r="P614" s="1974"/>
      <c r="Q614" s="1974"/>
    </row>
    <row r="615" spans="1:17" s="17" customFormat="1" ht="18.75" customHeight="1" x14ac:dyDescent="0.25">
      <c r="A615" s="4759" t="s">
        <v>1</v>
      </c>
      <c r="B615" s="4760"/>
      <c r="C615" s="4760"/>
      <c r="D615" s="4760"/>
      <c r="E615" s="4760"/>
      <c r="F615" s="4760"/>
      <c r="G615" s="4760"/>
      <c r="H615" s="4760"/>
      <c r="I615" s="4760"/>
      <c r="J615" s="4760"/>
      <c r="K615" s="4761"/>
      <c r="L615" s="1407"/>
      <c r="P615" s="1974"/>
      <c r="Q615" s="1974"/>
    </row>
    <row r="616" spans="1:17" s="17" customFormat="1" ht="15.75" customHeight="1" thickBot="1" x14ac:dyDescent="0.3">
      <c r="A616" s="4753" t="s">
        <v>0</v>
      </c>
      <c r="B616" s="4754"/>
      <c r="C616" s="4754"/>
      <c r="D616" s="4754"/>
      <c r="E616" s="4754"/>
      <c r="F616" s="4754"/>
      <c r="G616" s="4754"/>
      <c r="H616" s="4754"/>
      <c r="I616" s="4754"/>
      <c r="J616" s="4754"/>
      <c r="K616" s="4755"/>
      <c r="L616" s="1406">
        <v>2001.7</v>
      </c>
      <c r="P616" s="1974"/>
      <c r="Q616" s="1974"/>
    </row>
    <row r="617" spans="1:17" s="17" customFormat="1" ht="0.6" hidden="1" customHeight="1" x14ac:dyDescent="0.25">
      <c r="A617" s="28"/>
      <c r="B617" s="1994"/>
      <c r="C617" s="3559"/>
      <c r="D617" s="3559"/>
      <c r="E617" s="3559"/>
      <c r="F617" s="3559"/>
      <c r="G617" s="3559"/>
      <c r="H617" s="3559"/>
      <c r="I617" s="3559"/>
      <c r="J617" s="3559"/>
      <c r="K617" s="3559"/>
      <c r="L617" s="3559"/>
      <c r="M617" s="3559"/>
      <c r="N617" s="3559"/>
      <c r="O617" s="3559"/>
      <c r="P617" s="1974"/>
      <c r="Q617" s="1974"/>
    </row>
    <row r="618" spans="1:17" s="17" customFormat="1" ht="13.15" hidden="1" customHeight="1" x14ac:dyDescent="0.25">
      <c r="A618" s="3541"/>
      <c r="B618" s="3541"/>
      <c r="C618" s="3541"/>
      <c r="D618" s="23"/>
      <c r="E618" s="23"/>
      <c r="P618" s="1974"/>
      <c r="Q618" s="1974"/>
    </row>
    <row r="619" spans="1:17" s="17" customFormat="1" ht="48.6" hidden="1" customHeight="1" x14ac:dyDescent="0.25">
      <c r="A619" s="19"/>
      <c r="B619" s="18"/>
      <c r="C619" s="18"/>
      <c r="D619" s="18"/>
      <c r="E619" s="18"/>
      <c r="P619" s="1974"/>
      <c r="Q619" s="1974"/>
    </row>
    <row r="620" spans="1:17" s="17" customFormat="1" ht="13.15" hidden="1" customHeight="1" x14ac:dyDescent="0.25">
      <c r="A620" s="1993"/>
      <c r="B620" s="1991"/>
      <c r="C620" s="1992"/>
      <c r="D620" s="1992"/>
      <c r="E620" s="1992"/>
      <c r="P620" s="1974"/>
      <c r="Q620" s="1974"/>
    </row>
    <row r="621" spans="1:17" s="17" customFormat="1" ht="0.6" customHeight="1" x14ac:dyDescent="0.25">
      <c r="A621" s="6"/>
      <c r="B621" s="4763"/>
      <c r="C621" s="4763"/>
      <c r="D621" s="6"/>
      <c r="E621" s="6"/>
      <c r="P621" s="1974"/>
      <c r="Q621" s="1974"/>
    </row>
    <row r="622" spans="1:17" s="17" customFormat="1" ht="14.25" hidden="1" customHeight="1" x14ac:dyDescent="0.25">
      <c r="A622" s="1989"/>
      <c r="B622" s="1991"/>
      <c r="C622" s="1991"/>
      <c r="D622" s="1991"/>
      <c r="E622" s="1991"/>
      <c r="G622" s="1990"/>
      <c r="H622" s="1990"/>
      <c r="P622" s="1974"/>
      <c r="Q622" s="1974"/>
    </row>
    <row r="623" spans="1:17" s="17" customFormat="1" ht="14.25" hidden="1" customHeight="1" x14ac:dyDescent="0.25">
      <c r="A623" s="1989"/>
      <c r="B623" s="4762"/>
      <c r="C623" s="4762"/>
      <c r="D623" s="1989"/>
      <c r="E623" s="1989"/>
      <c r="P623" s="1974"/>
      <c r="Q623" s="1974"/>
    </row>
    <row r="624" spans="1:17" s="17" customFormat="1" ht="14.25" hidden="1" customHeight="1" x14ac:dyDescent="0.25">
      <c r="A624" s="1989"/>
      <c r="B624" s="1989"/>
      <c r="C624" s="1989"/>
      <c r="D624" s="1989"/>
      <c r="E624" s="1989"/>
      <c r="P624" s="1974"/>
      <c r="Q624" s="1974"/>
    </row>
    <row r="625" spans="1:17" s="17" customFormat="1" ht="14.25" hidden="1" customHeight="1" x14ac:dyDescent="0.25">
      <c r="A625" s="1989"/>
      <c r="B625" s="1989"/>
      <c r="C625" s="1989"/>
      <c r="D625" s="1989"/>
      <c r="E625" s="1989"/>
      <c r="P625" s="1974"/>
      <c r="Q625" s="1974"/>
    </row>
    <row r="626" spans="1:17" s="17" customFormat="1" ht="14.25" hidden="1" customHeight="1" x14ac:dyDescent="0.25">
      <c r="A626" s="1989"/>
      <c r="B626" s="1989"/>
      <c r="C626" s="1989"/>
      <c r="D626" s="1989"/>
      <c r="E626" s="1989"/>
      <c r="P626" s="1974"/>
      <c r="Q626" s="1974"/>
    </row>
    <row r="627" spans="1:17" s="17" customFormat="1" ht="14.25" hidden="1" customHeight="1" x14ac:dyDescent="0.25">
      <c r="A627" s="1989"/>
      <c r="B627" s="1989"/>
      <c r="C627" s="1989"/>
      <c r="D627" s="1989"/>
      <c r="E627" s="1989"/>
      <c r="P627" s="1974"/>
      <c r="Q627" s="1974"/>
    </row>
    <row r="628" spans="1:17" s="17" customFormat="1" ht="14.25" hidden="1" customHeight="1" x14ac:dyDescent="0.25">
      <c r="A628" s="1989"/>
      <c r="B628" s="1989"/>
      <c r="C628" s="1989"/>
      <c r="D628" s="1989"/>
      <c r="E628" s="1989"/>
      <c r="P628" s="1974"/>
      <c r="Q628" s="1974"/>
    </row>
    <row r="629" spans="1:17" s="17" customFormat="1" ht="14.25" hidden="1" customHeight="1" x14ac:dyDescent="0.25">
      <c r="A629" s="1989"/>
      <c r="B629" s="1989"/>
      <c r="C629" s="1989"/>
      <c r="D629" s="1989"/>
      <c r="E629" s="1989"/>
      <c r="P629" s="1974"/>
      <c r="Q629" s="1974"/>
    </row>
    <row r="630" spans="1:17" s="17" customFormat="1" ht="14.25" hidden="1" customHeight="1" x14ac:dyDescent="0.25">
      <c r="A630" s="1989"/>
      <c r="B630" s="1989"/>
      <c r="C630" s="1989"/>
      <c r="D630" s="1989"/>
      <c r="E630" s="1989"/>
      <c r="P630" s="1974"/>
      <c r="Q630" s="1974"/>
    </row>
    <row r="631" spans="1:17" s="17" customFormat="1" ht="13.5" hidden="1" customHeight="1" x14ac:dyDescent="0.25">
      <c r="A631" s="6"/>
      <c r="B631" s="4763"/>
      <c r="C631" s="4763"/>
      <c r="D631" s="6"/>
      <c r="E631" s="6"/>
      <c r="P631" s="1974"/>
      <c r="Q631" s="1974"/>
    </row>
    <row r="632" spans="1:17" s="17" customFormat="1" ht="13.5" hidden="1" customHeight="1" x14ac:dyDescent="0.25">
      <c r="A632" s="1988"/>
      <c r="B632" s="4765"/>
      <c r="C632" s="4765"/>
      <c r="D632" s="1987"/>
      <c r="E632" s="1987"/>
      <c r="P632" s="1974"/>
      <c r="Q632" s="1974"/>
    </row>
    <row r="633" spans="1:17" s="17" customFormat="1" ht="13.5" hidden="1" customHeight="1" x14ac:dyDescent="0.25">
      <c r="B633" s="4766"/>
      <c r="C633" s="4766"/>
      <c r="D633" s="1986"/>
      <c r="E633" s="1986"/>
      <c r="P633" s="1974"/>
      <c r="Q633" s="1974"/>
    </row>
    <row r="634" spans="1:17" s="17" customFormat="1" ht="12.75" hidden="1" customHeight="1" x14ac:dyDescent="0.25">
      <c r="B634" s="4766"/>
      <c r="C634" s="4766"/>
      <c r="D634" s="1986"/>
      <c r="E634" s="1986"/>
      <c r="P634" s="1974"/>
      <c r="Q634" s="1974"/>
    </row>
    <row r="635" spans="1:17" s="17" customFormat="1" ht="13.5" hidden="1" customHeight="1" x14ac:dyDescent="0.25">
      <c r="A635" s="4764"/>
      <c r="B635" s="4764"/>
      <c r="C635" s="4764"/>
      <c r="D635" s="4764"/>
      <c r="E635" s="4764"/>
      <c r="F635" s="4764"/>
      <c r="P635" s="1974"/>
      <c r="Q635" s="1974"/>
    </row>
    <row r="636" spans="1:17" s="17" customFormat="1" ht="13.5" hidden="1" customHeight="1" x14ac:dyDescent="0.25">
      <c r="C636" s="1985"/>
      <c r="D636" s="1985"/>
      <c r="E636" s="1985"/>
      <c r="G636" s="1984"/>
      <c r="H636" s="1984"/>
      <c r="P636" s="1974"/>
      <c r="Q636" s="1974"/>
    </row>
    <row r="637" spans="1:17" ht="12" customHeight="1" x14ac:dyDescent="0.25">
      <c r="A637" s="1970"/>
      <c r="C637" s="1983"/>
      <c r="D637" s="1983"/>
      <c r="E637" s="1983"/>
      <c r="F637" s="1981"/>
      <c r="G637" s="1981"/>
      <c r="H637" s="1982"/>
      <c r="I637" s="1981"/>
      <c r="J637" s="1981"/>
      <c r="K637" s="1981"/>
      <c r="L637" s="1980"/>
      <c r="P637" s="1974"/>
      <c r="Q637" s="1974"/>
    </row>
    <row r="638" spans="1:17" x14ac:dyDescent="0.25">
      <c r="A638" s="1970"/>
      <c r="I638" s="1979"/>
      <c r="J638" s="1979"/>
      <c r="K638" s="1979"/>
      <c r="P638" s="1974"/>
      <c r="Q638" s="1974"/>
    </row>
    <row r="639" spans="1:17" x14ac:dyDescent="0.25">
      <c r="A639" s="1970"/>
      <c r="I639" s="1979"/>
      <c r="J639" s="1979"/>
      <c r="K639" s="1978"/>
      <c r="L639" s="1977"/>
      <c r="P639" s="1974"/>
      <c r="Q639" s="1974"/>
    </row>
    <row r="640" spans="1:17" x14ac:dyDescent="0.25">
      <c r="A640" s="1970"/>
      <c r="K640" s="1975"/>
      <c r="L640" s="1975"/>
      <c r="P640" s="1974"/>
      <c r="Q640" s="1974"/>
    </row>
    <row r="641" spans="1:17" x14ac:dyDescent="0.25">
      <c r="A641" s="1970"/>
      <c r="P641" s="1974"/>
      <c r="Q641" s="1974"/>
    </row>
    <row r="642" spans="1:17" x14ac:dyDescent="0.25">
      <c r="A642" s="1970"/>
      <c r="K642" s="1975"/>
      <c r="L642" s="1975"/>
      <c r="P642" s="1974"/>
      <c r="Q642" s="1974"/>
    </row>
    <row r="643" spans="1:17" x14ac:dyDescent="0.25">
      <c r="A643" s="1970"/>
      <c r="P643" s="1974"/>
      <c r="Q643" s="1974"/>
    </row>
    <row r="644" spans="1:17" x14ac:dyDescent="0.25">
      <c r="A644" s="1970"/>
      <c r="P644" s="1974"/>
      <c r="Q644" s="1974"/>
    </row>
    <row r="645" spans="1:17" x14ac:dyDescent="0.25">
      <c r="A645" s="1970"/>
      <c r="K645" s="1976"/>
      <c r="L645" s="1977"/>
      <c r="P645" s="1974"/>
      <c r="Q645" s="1974"/>
    </row>
    <row r="646" spans="1:17" x14ac:dyDescent="0.25">
      <c r="A646" s="1970"/>
      <c r="K646" s="1975"/>
      <c r="L646" s="1975"/>
      <c r="P646" s="1974"/>
      <c r="Q646" s="1974"/>
    </row>
    <row r="647" spans="1:17" x14ac:dyDescent="0.25">
      <c r="A647" s="1970"/>
      <c r="P647" s="1974"/>
      <c r="Q647" s="1974"/>
    </row>
    <row r="648" spans="1:17" x14ac:dyDescent="0.25">
      <c r="A648" s="1970"/>
      <c r="K648" s="1975"/>
      <c r="L648" s="1975"/>
      <c r="P648" s="1974"/>
      <c r="Q648" s="1974"/>
    </row>
    <row r="649" spans="1:17" x14ac:dyDescent="0.25">
      <c r="A649" s="1970"/>
      <c r="P649" s="1974"/>
      <c r="Q649" s="1974"/>
    </row>
    <row r="650" spans="1:17" x14ac:dyDescent="0.25">
      <c r="A650" s="1970"/>
      <c r="K650" s="1976"/>
      <c r="P650" s="1974"/>
      <c r="Q650" s="1974"/>
    </row>
    <row r="651" spans="1:17" x14ac:dyDescent="0.25">
      <c r="A651" s="1970"/>
      <c r="K651" s="1975"/>
      <c r="P651" s="1974"/>
      <c r="Q651" s="1974"/>
    </row>
    <row r="652" spans="1:17" x14ac:dyDescent="0.25">
      <c r="A652" s="1970"/>
      <c r="P652" s="1974"/>
      <c r="Q652" s="1974"/>
    </row>
    <row r="653" spans="1:17" x14ac:dyDescent="0.25">
      <c r="A653" s="1970"/>
      <c r="K653" s="1975"/>
      <c r="P653" s="1974"/>
      <c r="Q653" s="1974"/>
    </row>
    <row r="654" spans="1:17" x14ac:dyDescent="0.25">
      <c r="A654" s="1970"/>
      <c r="P654" s="1974"/>
      <c r="Q654" s="1974"/>
    </row>
    <row r="655" spans="1:17" x14ac:dyDescent="0.25">
      <c r="A655" s="1970"/>
      <c r="P655" s="1974"/>
      <c r="Q655" s="1974"/>
    </row>
    <row r="656" spans="1:17" x14ac:dyDescent="0.25">
      <c r="A656" s="1970"/>
      <c r="P656" s="1974"/>
      <c r="Q656" s="1974"/>
    </row>
    <row r="657" spans="1:17" x14ac:dyDescent="0.25">
      <c r="A657" s="1970"/>
      <c r="P657" s="1974"/>
      <c r="Q657" s="1974"/>
    </row>
    <row r="658" spans="1:17" x14ac:dyDescent="0.25">
      <c r="A658" s="1970"/>
      <c r="P658" s="1974"/>
      <c r="Q658" s="1974"/>
    </row>
    <row r="659" spans="1:17" x14ac:dyDescent="0.25">
      <c r="A659" s="1970"/>
      <c r="P659" s="1974"/>
      <c r="Q659" s="1974"/>
    </row>
    <row r="660" spans="1:17" x14ac:dyDescent="0.25">
      <c r="A660" s="1970"/>
      <c r="P660" s="1974"/>
      <c r="Q660" s="1974"/>
    </row>
    <row r="661" spans="1:17" x14ac:dyDescent="0.25">
      <c r="A661" s="1970"/>
      <c r="P661" s="1974"/>
      <c r="Q661" s="1974"/>
    </row>
    <row r="662" spans="1:17" x14ac:dyDescent="0.25">
      <c r="A662" s="1970"/>
      <c r="P662" s="1974"/>
      <c r="Q662" s="1974"/>
    </row>
    <row r="663" spans="1:17" x14ac:dyDescent="0.25">
      <c r="A663" s="1970"/>
      <c r="P663" s="1974"/>
      <c r="Q663" s="1974"/>
    </row>
    <row r="664" spans="1:17" x14ac:dyDescent="0.25">
      <c r="A664" s="1970"/>
      <c r="P664" s="1974"/>
      <c r="Q664" s="1974"/>
    </row>
    <row r="665" spans="1:17" x14ac:dyDescent="0.25">
      <c r="A665" s="1970"/>
      <c r="P665" s="1974"/>
      <c r="Q665" s="1974"/>
    </row>
    <row r="666" spans="1:17" x14ac:dyDescent="0.25">
      <c r="A666" s="1970"/>
      <c r="P666" s="1974"/>
      <c r="Q666" s="1974"/>
    </row>
    <row r="667" spans="1:17" x14ac:dyDescent="0.25">
      <c r="A667" s="1970"/>
      <c r="P667" s="1974"/>
      <c r="Q667" s="1974"/>
    </row>
    <row r="668" spans="1:17" x14ac:dyDescent="0.25">
      <c r="A668" s="1970"/>
      <c r="P668" s="1974"/>
      <c r="Q668" s="1974"/>
    </row>
    <row r="669" spans="1:17" x14ac:dyDescent="0.25">
      <c r="A669" s="1970"/>
      <c r="P669" s="1974"/>
      <c r="Q669" s="1974"/>
    </row>
    <row r="670" spans="1:17" x14ac:dyDescent="0.25">
      <c r="A670" s="1970"/>
      <c r="P670" s="1974"/>
      <c r="Q670" s="1974"/>
    </row>
    <row r="671" spans="1:17" x14ac:dyDescent="0.25">
      <c r="A671" s="1970"/>
      <c r="P671" s="1974"/>
      <c r="Q671" s="1974"/>
    </row>
    <row r="672" spans="1:17" x14ac:dyDescent="0.25">
      <c r="A672" s="1970"/>
      <c r="P672" s="1974"/>
      <c r="Q672" s="1974"/>
    </row>
    <row r="673" spans="1:17" x14ac:dyDescent="0.25">
      <c r="A673" s="1970"/>
      <c r="P673" s="1974"/>
      <c r="Q673" s="1974"/>
    </row>
    <row r="674" spans="1:17" x14ac:dyDescent="0.25">
      <c r="A674" s="1970"/>
      <c r="P674" s="1974"/>
      <c r="Q674" s="1974"/>
    </row>
    <row r="675" spans="1:17" x14ac:dyDescent="0.25">
      <c r="A675" s="1970"/>
      <c r="P675" s="1974"/>
      <c r="Q675" s="1974"/>
    </row>
    <row r="676" spans="1:17" x14ac:dyDescent="0.25">
      <c r="A676" s="1970"/>
      <c r="P676" s="1974"/>
      <c r="Q676" s="1974"/>
    </row>
    <row r="677" spans="1:17" x14ac:dyDescent="0.25">
      <c r="A677" s="1970"/>
      <c r="P677" s="1974"/>
      <c r="Q677" s="1974"/>
    </row>
    <row r="678" spans="1:17" x14ac:dyDescent="0.25">
      <c r="A678" s="1970"/>
      <c r="P678" s="1974"/>
      <c r="Q678" s="1974"/>
    </row>
    <row r="679" spans="1:17" x14ac:dyDescent="0.25">
      <c r="A679" s="1970"/>
      <c r="P679" s="1974"/>
      <c r="Q679" s="1974"/>
    </row>
    <row r="680" spans="1:17" x14ac:dyDescent="0.25">
      <c r="A680" s="1970"/>
      <c r="P680" s="1974"/>
      <c r="Q680" s="1974"/>
    </row>
    <row r="681" spans="1:17" x14ac:dyDescent="0.25">
      <c r="A681" s="1970"/>
      <c r="P681" s="1974"/>
      <c r="Q681" s="1974"/>
    </row>
    <row r="682" spans="1:17" x14ac:dyDescent="0.25">
      <c r="A682" s="1970"/>
    </row>
    <row r="683" spans="1:17" x14ac:dyDescent="0.25">
      <c r="A683" s="1970"/>
    </row>
    <row r="684" spans="1:17" x14ac:dyDescent="0.25">
      <c r="A684" s="1970"/>
    </row>
    <row r="685" spans="1:17" x14ac:dyDescent="0.25">
      <c r="A685" s="1970"/>
    </row>
    <row r="686" spans="1:17" x14ac:dyDescent="0.25">
      <c r="A686" s="1970"/>
    </row>
    <row r="687" spans="1:17" x14ac:dyDescent="0.25">
      <c r="A687" s="1970"/>
    </row>
    <row r="688" spans="1:17" x14ac:dyDescent="0.25">
      <c r="A688" s="1970"/>
    </row>
    <row r="689" spans="1:1" x14ac:dyDescent="0.25">
      <c r="A689" s="1970"/>
    </row>
    <row r="690" spans="1:1" x14ac:dyDescent="0.25">
      <c r="A690" s="1970"/>
    </row>
    <row r="691" spans="1:1" x14ac:dyDescent="0.25">
      <c r="A691" s="1970"/>
    </row>
    <row r="692" spans="1:1" x14ac:dyDescent="0.25">
      <c r="A692" s="1970"/>
    </row>
    <row r="693" spans="1:1" x14ac:dyDescent="0.25">
      <c r="A693" s="1970"/>
    </row>
    <row r="694" spans="1:1" x14ac:dyDescent="0.25">
      <c r="A694" s="1970"/>
    </row>
    <row r="695" spans="1:1" x14ac:dyDescent="0.25">
      <c r="A695" s="1970"/>
    </row>
    <row r="696" spans="1:1" x14ac:dyDescent="0.25">
      <c r="A696" s="1970"/>
    </row>
    <row r="697" spans="1:1" x14ac:dyDescent="0.25">
      <c r="A697" s="1970"/>
    </row>
    <row r="698" spans="1:1" x14ac:dyDescent="0.25">
      <c r="A698" s="1970"/>
    </row>
    <row r="699" spans="1:1" x14ac:dyDescent="0.25">
      <c r="A699" s="1970"/>
    </row>
    <row r="700" spans="1:1" x14ac:dyDescent="0.25">
      <c r="A700" s="1970"/>
    </row>
    <row r="701" spans="1:1" x14ac:dyDescent="0.25">
      <c r="A701" s="1970"/>
    </row>
    <row r="702" spans="1:1" x14ac:dyDescent="0.25">
      <c r="A702" s="1970"/>
    </row>
    <row r="703" spans="1:1" x14ac:dyDescent="0.25">
      <c r="A703" s="1970"/>
    </row>
    <row r="704" spans="1:1" x14ac:dyDescent="0.25">
      <c r="A704" s="1970"/>
    </row>
    <row r="705" spans="1:1" x14ac:dyDescent="0.25">
      <c r="A705" s="1970"/>
    </row>
    <row r="706" spans="1:1" x14ac:dyDescent="0.25">
      <c r="A706" s="1970"/>
    </row>
    <row r="707" spans="1:1" x14ac:dyDescent="0.25">
      <c r="A707" s="1970"/>
    </row>
    <row r="708" spans="1:1" x14ac:dyDescent="0.25">
      <c r="A708" s="1970"/>
    </row>
    <row r="709" spans="1:1" x14ac:dyDescent="0.25">
      <c r="A709" s="1970"/>
    </row>
    <row r="710" spans="1:1" x14ac:dyDescent="0.25">
      <c r="A710" s="1970"/>
    </row>
    <row r="711" spans="1:1" x14ac:dyDescent="0.25">
      <c r="A711" s="1970"/>
    </row>
    <row r="712" spans="1:1" x14ac:dyDescent="0.25">
      <c r="A712" s="1970"/>
    </row>
    <row r="713" spans="1:1" x14ac:dyDescent="0.25">
      <c r="A713" s="1970"/>
    </row>
    <row r="714" spans="1:1" x14ac:dyDescent="0.25">
      <c r="A714" s="1970"/>
    </row>
    <row r="715" spans="1:1" x14ac:dyDescent="0.25">
      <c r="A715" s="1970"/>
    </row>
    <row r="716" spans="1:1" x14ac:dyDescent="0.25">
      <c r="A716" s="1970"/>
    </row>
  </sheetData>
  <mergeCells count="1012">
    <mergeCell ref="N1:O1"/>
    <mergeCell ref="C43:L45"/>
    <mergeCell ref="F471:F473"/>
    <mergeCell ref="I463:I478"/>
    <mergeCell ref="J439:J442"/>
    <mergeCell ref="O504:O506"/>
    <mergeCell ref="D565:D568"/>
    <mergeCell ref="D569:D572"/>
    <mergeCell ref="D573:D576"/>
    <mergeCell ref="E569:E572"/>
    <mergeCell ref="N573:N576"/>
    <mergeCell ref="B43:B45"/>
    <mergeCell ref="A43:A45"/>
    <mergeCell ref="N275:N276"/>
    <mergeCell ref="O275:O276"/>
    <mergeCell ref="G557:G564"/>
    <mergeCell ref="H557:H564"/>
    <mergeCell ref="G499:G503"/>
    <mergeCell ref="H504:H506"/>
    <mergeCell ref="G455:G458"/>
    <mergeCell ref="C481:L481"/>
    <mergeCell ref="J377:J378"/>
    <mergeCell ref="J428:J431"/>
    <mergeCell ref="C463:C466"/>
    <mergeCell ref="C488:C491"/>
    <mergeCell ref="I488:I493"/>
    <mergeCell ref="I482:I487"/>
    <mergeCell ref="H451:H454"/>
    <mergeCell ref="H475:H478"/>
    <mergeCell ref="M565:M568"/>
    <mergeCell ref="N565:N568"/>
    <mergeCell ref="J534:J536"/>
    <mergeCell ref="J443:J446"/>
    <mergeCell ref="J451:J454"/>
    <mergeCell ref="C499:C503"/>
    <mergeCell ref="J463:J466"/>
    <mergeCell ref="F443:F446"/>
    <mergeCell ref="H439:H446"/>
    <mergeCell ref="C459:C462"/>
    <mergeCell ref="G482:G487"/>
    <mergeCell ref="C447:C450"/>
    <mergeCell ref="C451:C454"/>
    <mergeCell ref="H565:H576"/>
    <mergeCell ref="G565:G576"/>
    <mergeCell ref="M573:M576"/>
    <mergeCell ref="F573:F576"/>
    <mergeCell ref="C565:C568"/>
    <mergeCell ref="C569:C572"/>
    <mergeCell ref="F561:F564"/>
    <mergeCell ref="E557:E560"/>
    <mergeCell ref="N504:N506"/>
    <mergeCell ref="C416:C419"/>
    <mergeCell ref="D416:D419"/>
    <mergeCell ref="H317:H320"/>
    <mergeCell ref="D389:D392"/>
    <mergeCell ref="H432:H438"/>
    <mergeCell ref="G439:G446"/>
    <mergeCell ref="G447:G450"/>
    <mergeCell ref="H424:H427"/>
    <mergeCell ref="F455:F458"/>
    <mergeCell ref="F459:F462"/>
    <mergeCell ref="H459:H462"/>
    <mergeCell ref="J467:J470"/>
    <mergeCell ref="D482:F485"/>
    <mergeCell ref="J482:J487"/>
    <mergeCell ref="H463:H466"/>
    <mergeCell ref="H455:H458"/>
    <mergeCell ref="G471:G474"/>
    <mergeCell ref="D475:D478"/>
    <mergeCell ref="D432:F435"/>
    <mergeCell ref="D428:D431"/>
    <mergeCell ref="D439:F442"/>
    <mergeCell ref="I416:I431"/>
    <mergeCell ref="J420:J423"/>
    <mergeCell ref="J447:J450"/>
    <mergeCell ref="D447:F450"/>
    <mergeCell ref="C467:C470"/>
    <mergeCell ref="C455:C458"/>
    <mergeCell ref="D463:F466"/>
    <mergeCell ref="F326:F330"/>
    <mergeCell ref="F407:F410"/>
    <mergeCell ref="M509:M510"/>
    <mergeCell ref="M513:M514"/>
    <mergeCell ref="G365:G368"/>
    <mergeCell ref="G432:G438"/>
    <mergeCell ref="F389:F392"/>
    <mergeCell ref="I353:I356"/>
    <mergeCell ref="D531:D533"/>
    <mergeCell ref="D540:D542"/>
    <mergeCell ref="D522:D524"/>
    <mergeCell ref="G507:G515"/>
    <mergeCell ref="F519:F521"/>
    <mergeCell ref="M407:M408"/>
    <mergeCell ref="G463:G466"/>
    <mergeCell ref="E516:E518"/>
    <mergeCell ref="E513:E515"/>
    <mergeCell ref="D525:D527"/>
    <mergeCell ref="G381:G384"/>
    <mergeCell ref="H416:H419"/>
    <mergeCell ref="G428:G431"/>
    <mergeCell ref="G424:G427"/>
    <mergeCell ref="H534:H545"/>
    <mergeCell ref="J497:J498"/>
    <mergeCell ref="I531:I533"/>
    <mergeCell ref="J402:J403"/>
    <mergeCell ref="G389:G392"/>
    <mergeCell ref="G488:G493"/>
    <mergeCell ref="G349:G352"/>
    <mergeCell ref="D357:D360"/>
    <mergeCell ref="F428:F431"/>
    <mergeCell ref="J397:J398"/>
    <mergeCell ref="N443:N444"/>
    <mergeCell ref="M528:M529"/>
    <mergeCell ref="G467:G470"/>
    <mergeCell ref="G475:G478"/>
    <mergeCell ref="G494:G498"/>
    <mergeCell ref="F492:F493"/>
    <mergeCell ref="H353:H356"/>
    <mergeCell ref="N509:N510"/>
    <mergeCell ref="I499:I503"/>
    <mergeCell ref="O509:O510"/>
    <mergeCell ref="J499:J503"/>
    <mergeCell ref="N507:N508"/>
    <mergeCell ref="I369:I372"/>
    <mergeCell ref="I365:I368"/>
    <mergeCell ref="J381:J382"/>
    <mergeCell ref="J393:J394"/>
    <mergeCell ref="O573:O576"/>
    <mergeCell ref="I407:I411"/>
    <mergeCell ref="J407:J408"/>
    <mergeCell ref="J557:J560"/>
    <mergeCell ref="J561:J564"/>
    <mergeCell ref="J432:J438"/>
    <mergeCell ref="O516:O518"/>
    <mergeCell ref="J565:J568"/>
    <mergeCell ref="J569:J572"/>
    <mergeCell ref="J416:J419"/>
    <mergeCell ref="F373:F376"/>
    <mergeCell ref="J353:J356"/>
    <mergeCell ref="O565:O568"/>
    <mergeCell ref="M569:M572"/>
    <mergeCell ref="N569:N572"/>
    <mergeCell ref="O569:O572"/>
    <mergeCell ref="F424:F426"/>
    <mergeCell ref="I377:I380"/>
    <mergeCell ref="J389:J390"/>
    <mergeCell ref="G416:G419"/>
    <mergeCell ref="J385:J386"/>
    <mergeCell ref="H412:H415"/>
    <mergeCell ref="G385:G388"/>
    <mergeCell ref="F365:F368"/>
    <mergeCell ref="D381:D384"/>
    <mergeCell ref="H447:H450"/>
    <mergeCell ref="F553:F556"/>
    <mergeCell ref="I393:I396"/>
    <mergeCell ref="H381:H384"/>
    <mergeCell ref="H393:H396"/>
    <mergeCell ref="H488:H493"/>
    <mergeCell ref="F486:F487"/>
    <mergeCell ref="D516:D518"/>
    <mergeCell ref="F543:F545"/>
    <mergeCell ref="G451:G454"/>
    <mergeCell ref="J475:J478"/>
    <mergeCell ref="H546:H556"/>
    <mergeCell ref="H397:H401"/>
    <mergeCell ref="E519:E521"/>
    <mergeCell ref="D513:D515"/>
    <mergeCell ref="D504:D506"/>
    <mergeCell ref="G522:G530"/>
    <mergeCell ref="F522:F524"/>
    <mergeCell ref="H499:H503"/>
    <mergeCell ref="E507:E512"/>
    <mergeCell ref="G516:G521"/>
    <mergeCell ref="F504:F506"/>
    <mergeCell ref="J553:J556"/>
    <mergeCell ref="I270:I273"/>
    <mergeCell ref="C294:O294"/>
    <mergeCell ref="D305:D308"/>
    <mergeCell ref="H305:H308"/>
    <mergeCell ref="G286:G289"/>
    <mergeCell ref="J345:J348"/>
    <mergeCell ref="J369:J370"/>
    <mergeCell ref="D494:F496"/>
    <mergeCell ref="D451:D454"/>
    <mergeCell ref="J298:J299"/>
    <mergeCell ref="D455:D458"/>
    <mergeCell ref="G412:G415"/>
    <mergeCell ref="D331:D334"/>
    <mergeCell ref="F369:F372"/>
    <mergeCell ref="D402:D406"/>
    <mergeCell ref="H420:H423"/>
    <mergeCell ref="J341:J344"/>
    <mergeCell ref="C361:C364"/>
    <mergeCell ref="J331:J334"/>
    <mergeCell ref="J321:J325"/>
    <mergeCell ref="M286:M287"/>
    <mergeCell ref="I389:I392"/>
    <mergeCell ref="D459:D462"/>
    <mergeCell ref="D420:D423"/>
    <mergeCell ref="F416:F419"/>
    <mergeCell ref="D412:F415"/>
    <mergeCell ref="H373:H376"/>
    <mergeCell ref="F397:F401"/>
    <mergeCell ref="H402:H406"/>
    <mergeCell ref="J301:J304"/>
    <mergeCell ref="J305:J308"/>
    <mergeCell ref="J326:J330"/>
    <mergeCell ref="J335:J338"/>
    <mergeCell ref="I349:I352"/>
    <mergeCell ref="G353:G356"/>
    <mergeCell ref="I412:I415"/>
    <mergeCell ref="J339:J340"/>
    <mergeCell ref="C412:C415"/>
    <mergeCell ref="G373:G376"/>
    <mergeCell ref="H339:H340"/>
    <mergeCell ref="F301:F304"/>
    <mergeCell ref="J286:J289"/>
    <mergeCell ref="F286:F289"/>
    <mergeCell ref="E286:E289"/>
    <mergeCell ref="G361:G364"/>
    <mergeCell ref="H369:H372"/>
    <mergeCell ref="G305:G308"/>
    <mergeCell ref="H313:H316"/>
    <mergeCell ref="H331:H334"/>
    <mergeCell ref="F317:F320"/>
    <mergeCell ref="C357:C360"/>
    <mergeCell ref="J309:J312"/>
    <mergeCell ref="H385:H388"/>
    <mergeCell ref="I345:I348"/>
    <mergeCell ref="H357:H360"/>
    <mergeCell ref="C353:C356"/>
    <mergeCell ref="D309:D312"/>
    <mergeCell ref="C326:C330"/>
    <mergeCell ref="F361:F364"/>
    <mergeCell ref="H361:H364"/>
    <mergeCell ref="J412:J415"/>
    <mergeCell ref="I397:I401"/>
    <mergeCell ref="I373:I376"/>
    <mergeCell ref="H389:H392"/>
    <mergeCell ref="M73:M74"/>
    <mergeCell ref="C428:C431"/>
    <mergeCell ref="C420:C423"/>
    <mergeCell ref="C424:C427"/>
    <mergeCell ref="H365:H368"/>
    <mergeCell ref="G369:G372"/>
    <mergeCell ref="G91:G95"/>
    <mergeCell ref="F114:F117"/>
    <mergeCell ref="G250:G253"/>
    <mergeCell ref="D258:D261"/>
    <mergeCell ref="D266:D269"/>
    <mergeCell ref="C432:C435"/>
    <mergeCell ref="F381:F384"/>
    <mergeCell ref="H270:H273"/>
    <mergeCell ref="H296:H300"/>
    <mergeCell ref="H301:H304"/>
    <mergeCell ref="D274:D277"/>
    <mergeCell ref="F274:F277"/>
    <mergeCell ref="E335:E338"/>
    <mergeCell ref="F385:F388"/>
    <mergeCell ref="H321:H325"/>
    <mergeCell ref="C213:C216"/>
    <mergeCell ref="C205:C208"/>
    <mergeCell ref="D242:D245"/>
    <mergeCell ref="C305:C308"/>
    <mergeCell ref="F335:F338"/>
    <mergeCell ref="C339:C340"/>
    <mergeCell ref="D397:D401"/>
    <mergeCell ref="F377:F380"/>
    <mergeCell ref="D326:D330"/>
    <mergeCell ref="C349:C352"/>
    <mergeCell ref="C345:C348"/>
    <mergeCell ref="D225:D228"/>
    <mergeCell ref="F213:F214"/>
    <mergeCell ref="N225:N227"/>
    <mergeCell ref="J213:J216"/>
    <mergeCell ref="D217:D220"/>
    <mergeCell ref="G213:G216"/>
    <mergeCell ref="F262:F264"/>
    <mergeCell ref="H254:H257"/>
    <mergeCell ref="G266:G269"/>
    <mergeCell ref="I262:I265"/>
    <mergeCell ref="G237:G241"/>
    <mergeCell ref="F246:F248"/>
    <mergeCell ref="H258:H261"/>
    <mergeCell ref="G242:G245"/>
    <mergeCell ref="H246:H249"/>
    <mergeCell ref="H237:H241"/>
    <mergeCell ref="I229:I232"/>
    <mergeCell ref="I242:I245"/>
    <mergeCell ref="J262:J265"/>
    <mergeCell ref="J266:J269"/>
    <mergeCell ref="J250:J253"/>
    <mergeCell ref="J246:J249"/>
    <mergeCell ref="J229:J232"/>
    <mergeCell ref="J233:J236"/>
    <mergeCell ref="M209:M210"/>
    <mergeCell ref="H183:H186"/>
    <mergeCell ref="H195:H200"/>
    <mergeCell ref="H201:H204"/>
    <mergeCell ref="D77:J78"/>
    <mergeCell ref="J201:J204"/>
    <mergeCell ref="C96:K96"/>
    <mergeCell ref="F86:F87"/>
    <mergeCell ref="H81:H87"/>
    <mergeCell ref="F145:F148"/>
    <mergeCell ref="F104:F105"/>
    <mergeCell ref="J195:J200"/>
    <mergeCell ref="J205:J208"/>
    <mergeCell ref="G191:G194"/>
    <mergeCell ref="D209:D212"/>
    <mergeCell ref="H191:H194"/>
    <mergeCell ref="D205:D208"/>
    <mergeCell ref="G195:G200"/>
    <mergeCell ref="J191:J194"/>
    <mergeCell ref="H187:H190"/>
    <mergeCell ref="D201:D204"/>
    <mergeCell ref="J158:J166"/>
    <mergeCell ref="M128:O128"/>
    <mergeCell ref="M167:O167"/>
    <mergeCell ref="I150:I157"/>
    <mergeCell ref="M201:M204"/>
    <mergeCell ref="M205:M206"/>
    <mergeCell ref="I122:I127"/>
    <mergeCell ref="G158:G166"/>
    <mergeCell ref="I110:I117"/>
    <mergeCell ref="J150:J157"/>
    <mergeCell ref="B131:L131"/>
    <mergeCell ref="C128:K128"/>
    <mergeCell ref="G205:G208"/>
    <mergeCell ref="F191:F193"/>
    <mergeCell ref="F187:F189"/>
    <mergeCell ref="F201:F203"/>
    <mergeCell ref="G183:G186"/>
    <mergeCell ref="H101:H105"/>
    <mergeCell ref="H150:H157"/>
    <mergeCell ref="H158:H166"/>
    <mergeCell ref="G150:G157"/>
    <mergeCell ref="H110:H121"/>
    <mergeCell ref="J178:J182"/>
    <mergeCell ref="H349:H352"/>
    <mergeCell ref="D385:D388"/>
    <mergeCell ref="D361:D364"/>
    <mergeCell ref="D424:D427"/>
    <mergeCell ref="A525:A527"/>
    <mergeCell ref="D543:D545"/>
    <mergeCell ref="E528:E530"/>
    <mergeCell ref="B522:B524"/>
    <mergeCell ref="A540:A542"/>
    <mergeCell ref="B540:B542"/>
    <mergeCell ref="A600:K600"/>
    <mergeCell ref="A601:K601"/>
    <mergeCell ref="A475:A478"/>
    <mergeCell ref="B504:B506"/>
    <mergeCell ref="C531:C533"/>
    <mergeCell ref="J522:J524"/>
    <mergeCell ref="D528:D530"/>
    <mergeCell ref="A592:K592"/>
    <mergeCell ref="A597:K597"/>
    <mergeCell ref="A598:K598"/>
    <mergeCell ref="C513:C515"/>
    <mergeCell ref="C475:C478"/>
    <mergeCell ref="B467:B470"/>
    <mergeCell ref="B463:B466"/>
    <mergeCell ref="C519:C521"/>
    <mergeCell ref="C522:C524"/>
    <mergeCell ref="B519:B521"/>
    <mergeCell ref="C504:C506"/>
    <mergeCell ref="A463:A466"/>
    <mergeCell ref="G420:G423"/>
    <mergeCell ref="J357:J360"/>
    <mergeCell ref="H482:H487"/>
    <mergeCell ref="A635:F635"/>
    <mergeCell ref="B632:C632"/>
    <mergeCell ref="B634:C634"/>
    <mergeCell ref="B633:C633"/>
    <mergeCell ref="B631:C631"/>
    <mergeCell ref="A516:A518"/>
    <mergeCell ref="A537:A539"/>
    <mergeCell ref="B537:B539"/>
    <mergeCell ref="C537:C539"/>
    <mergeCell ref="D537:D539"/>
    <mergeCell ref="I357:I360"/>
    <mergeCell ref="I385:I388"/>
    <mergeCell ref="B488:B491"/>
    <mergeCell ref="D499:F503"/>
    <mergeCell ref="A513:A515"/>
    <mergeCell ref="B513:B515"/>
    <mergeCell ref="A488:A491"/>
    <mergeCell ref="A504:A506"/>
    <mergeCell ref="G504:G506"/>
    <mergeCell ref="E504:E506"/>
    <mergeCell ref="H467:H470"/>
    <mergeCell ref="G459:G462"/>
    <mergeCell ref="F451:F454"/>
    <mergeCell ref="H428:H431"/>
    <mergeCell ref="F436:F438"/>
    <mergeCell ref="F420:F423"/>
    <mergeCell ref="E534:E536"/>
    <mergeCell ref="F508:F512"/>
    <mergeCell ref="D507:D512"/>
    <mergeCell ref="F497:F498"/>
    <mergeCell ref="D488:F491"/>
    <mergeCell ref="H377:H380"/>
    <mergeCell ref="A610:K610"/>
    <mergeCell ref="D561:D564"/>
    <mergeCell ref="E543:E545"/>
    <mergeCell ref="C507:C512"/>
    <mergeCell ref="C534:C536"/>
    <mergeCell ref="D557:D560"/>
    <mergeCell ref="E537:E539"/>
    <mergeCell ref="E540:E542"/>
    <mergeCell ref="A606:K606"/>
    <mergeCell ref="A616:K616"/>
    <mergeCell ref="A614:K614"/>
    <mergeCell ref="A615:K615"/>
    <mergeCell ref="A605:K605"/>
    <mergeCell ref="B623:C623"/>
    <mergeCell ref="A618:C618"/>
    <mergeCell ref="C617:O617"/>
    <mergeCell ref="B621:C621"/>
    <mergeCell ref="E561:E564"/>
    <mergeCell ref="N513:N514"/>
    <mergeCell ref="J573:J576"/>
    <mergeCell ref="B573:B576"/>
    <mergeCell ref="C573:C576"/>
    <mergeCell ref="A574:A576"/>
    <mergeCell ref="B565:B568"/>
    <mergeCell ref="A566:A568"/>
    <mergeCell ref="B569:B572"/>
    <mergeCell ref="A570:A572"/>
    <mergeCell ref="N605:W605"/>
    <mergeCell ref="V519:W520"/>
    <mergeCell ref="F565:F568"/>
    <mergeCell ref="E565:E568"/>
    <mergeCell ref="C525:C527"/>
    <mergeCell ref="D534:D536"/>
    <mergeCell ref="B553:B556"/>
    <mergeCell ref="A554:A556"/>
    <mergeCell ref="A607:K607"/>
    <mergeCell ref="A608:K608"/>
    <mergeCell ref="A609:K609"/>
    <mergeCell ref="C581:K581"/>
    <mergeCell ref="A603:K603"/>
    <mergeCell ref="A604:K604"/>
    <mergeCell ref="A593:K593"/>
    <mergeCell ref="F569:F572"/>
    <mergeCell ref="E546:E548"/>
    <mergeCell ref="F546:F548"/>
    <mergeCell ref="E553:E556"/>
    <mergeCell ref="D553:D556"/>
    <mergeCell ref="I525:I530"/>
    <mergeCell ref="A586:L586"/>
    <mergeCell ref="C588:K588"/>
    <mergeCell ref="A589:K589"/>
    <mergeCell ref="A590:K590"/>
    <mergeCell ref="A591:K591"/>
    <mergeCell ref="A543:A545"/>
    <mergeCell ref="B582:K582"/>
    <mergeCell ref="B583:K583"/>
    <mergeCell ref="B543:B545"/>
    <mergeCell ref="C543:C545"/>
    <mergeCell ref="A599:K599"/>
    <mergeCell ref="F528:F530"/>
    <mergeCell ref="F534:F536"/>
    <mergeCell ref="B528:B530"/>
    <mergeCell ref="A522:A524"/>
    <mergeCell ref="A519:A521"/>
    <mergeCell ref="J516:J518"/>
    <mergeCell ref="C516:C518"/>
    <mergeCell ref="C553:C556"/>
    <mergeCell ref="F557:F560"/>
    <mergeCell ref="J540:J542"/>
    <mergeCell ref="J531:J533"/>
    <mergeCell ref="A558:A560"/>
    <mergeCell ref="I522:I524"/>
    <mergeCell ref="J537:J539"/>
    <mergeCell ref="C528:C530"/>
    <mergeCell ref="E531:E533"/>
    <mergeCell ref="G534:G545"/>
    <mergeCell ref="H522:H533"/>
    <mergeCell ref="E522:E524"/>
    <mergeCell ref="B412:B415"/>
    <mergeCell ref="A420:A423"/>
    <mergeCell ref="A412:A415"/>
    <mergeCell ref="A459:A462"/>
    <mergeCell ref="B420:B423"/>
    <mergeCell ref="A482:A485"/>
    <mergeCell ref="B482:B485"/>
    <mergeCell ref="A424:A427"/>
    <mergeCell ref="B424:B427"/>
    <mergeCell ref="A428:A431"/>
    <mergeCell ref="B432:B435"/>
    <mergeCell ref="A443:A446"/>
    <mergeCell ref="B455:B458"/>
    <mergeCell ref="J543:J545"/>
    <mergeCell ref="A361:A364"/>
    <mergeCell ref="B451:B454"/>
    <mergeCell ref="A416:A419"/>
    <mergeCell ref="B428:B431"/>
    <mergeCell ref="A447:A450"/>
    <mergeCell ref="A451:A454"/>
    <mergeCell ref="A455:A458"/>
    <mergeCell ref="B447:B450"/>
    <mergeCell ref="A432:A435"/>
    <mergeCell ref="B525:B527"/>
    <mergeCell ref="H507:H521"/>
    <mergeCell ref="B459:B462"/>
    <mergeCell ref="A534:A536"/>
    <mergeCell ref="B534:B536"/>
    <mergeCell ref="B531:B533"/>
    <mergeCell ref="A528:A530"/>
    <mergeCell ref="A531:A533"/>
    <mergeCell ref="B507:B512"/>
    <mergeCell ref="M583:O583"/>
    <mergeCell ref="B557:B560"/>
    <mergeCell ref="C557:C560"/>
    <mergeCell ref="B561:B564"/>
    <mergeCell ref="C561:C564"/>
    <mergeCell ref="A596:K596"/>
    <mergeCell ref="A467:A470"/>
    <mergeCell ref="A471:A474"/>
    <mergeCell ref="B471:B474"/>
    <mergeCell ref="B475:B478"/>
    <mergeCell ref="C471:C474"/>
    <mergeCell ref="C482:C485"/>
    <mergeCell ref="C479:K479"/>
    <mergeCell ref="H471:H474"/>
    <mergeCell ref="D467:D470"/>
    <mergeCell ref="A507:A512"/>
    <mergeCell ref="M581:O581"/>
    <mergeCell ref="N516:N518"/>
    <mergeCell ref="M540:M541"/>
    <mergeCell ref="A594:K594"/>
    <mergeCell ref="A595:K595"/>
    <mergeCell ref="M582:O582"/>
    <mergeCell ref="E525:E527"/>
    <mergeCell ref="B516:B518"/>
    <mergeCell ref="O513:O514"/>
    <mergeCell ref="M516:M518"/>
    <mergeCell ref="A562:A564"/>
    <mergeCell ref="F549:F552"/>
    <mergeCell ref="E549:E552"/>
    <mergeCell ref="D519:D521"/>
    <mergeCell ref="F516:F518"/>
    <mergeCell ref="C540:C542"/>
    <mergeCell ref="N4:O4"/>
    <mergeCell ref="A2:O2"/>
    <mergeCell ref="I5:I6"/>
    <mergeCell ref="J5:J6"/>
    <mergeCell ref="K5:K6"/>
    <mergeCell ref="A3:O3"/>
    <mergeCell ref="B201:B204"/>
    <mergeCell ref="B108:B109"/>
    <mergeCell ref="C293:L293"/>
    <mergeCell ref="H278:H281"/>
    <mergeCell ref="M96:O96"/>
    <mergeCell ref="F195:F199"/>
    <mergeCell ref="D213:D216"/>
    <mergeCell ref="D221:D224"/>
    <mergeCell ref="G209:G212"/>
    <mergeCell ref="G225:G228"/>
    <mergeCell ref="A12:A40"/>
    <mergeCell ref="N52:N53"/>
    <mergeCell ref="A205:A208"/>
    <mergeCell ref="A187:A190"/>
    <mergeCell ref="A209:A212"/>
    <mergeCell ref="A195:A200"/>
    <mergeCell ref="A201:A204"/>
    <mergeCell ref="C9:O9"/>
    <mergeCell ref="F18:F21"/>
    <mergeCell ref="M41:O41"/>
    <mergeCell ref="C41:K41"/>
    <mergeCell ref="D12:F12"/>
    <mergeCell ref="F22:F26"/>
    <mergeCell ref="D187:D190"/>
    <mergeCell ref="D191:D194"/>
    <mergeCell ref="G201:G204"/>
    <mergeCell ref="A47:A51"/>
    <mergeCell ref="B47:B51"/>
    <mergeCell ref="B12:B40"/>
    <mergeCell ref="J22:J23"/>
    <mergeCell ref="J27:J28"/>
    <mergeCell ref="C47:C51"/>
    <mergeCell ref="D47:D51"/>
    <mergeCell ref="G46:G60"/>
    <mergeCell ref="A52:A56"/>
    <mergeCell ref="G5:G6"/>
    <mergeCell ref="A5:A6"/>
    <mergeCell ref="B5:B6"/>
    <mergeCell ref="C5:C6"/>
    <mergeCell ref="M5:O5"/>
    <mergeCell ref="E5:E6"/>
    <mergeCell ref="H5:H6"/>
    <mergeCell ref="D5:D6"/>
    <mergeCell ref="F5:F6"/>
    <mergeCell ref="L5:L6"/>
    <mergeCell ref="I47:I51"/>
    <mergeCell ref="C52:C56"/>
    <mergeCell ref="F73:F76"/>
    <mergeCell ref="F94:F95"/>
    <mergeCell ref="J187:J190"/>
    <mergeCell ref="B104:B105"/>
    <mergeCell ref="D94:D95"/>
    <mergeCell ref="E145:E149"/>
    <mergeCell ref="H91:H95"/>
    <mergeCell ref="H122:H127"/>
    <mergeCell ref="C98:C100"/>
    <mergeCell ref="B7:O7"/>
    <mergeCell ref="B8:L8"/>
    <mergeCell ref="G12:G31"/>
    <mergeCell ref="H12:H31"/>
    <mergeCell ref="F13:F17"/>
    <mergeCell ref="F27:F29"/>
    <mergeCell ref="C10:L11"/>
    <mergeCell ref="J32:J33"/>
    <mergeCell ref="J171:J177"/>
    <mergeCell ref="F183:F185"/>
    <mergeCell ref="J183:J186"/>
    <mergeCell ref="E178:E182"/>
    <mergeCell ref="M183:M184"/>
    <mergeCell ref="M129:O129"/>
    <mergeCell ref="M106:O106"/>
    <mergeCell ref="O183:O184"/>
    <mergeCell ref="N183:N184"/>
    <mergeCell ref="M61:M62"/>
    <mergeCell ref="I61:I64"/>
    <mergeCell ref="J61:J64"/>
    <mergeCell ref="O65:O66"/>
    <mergeCell ref="N73:N74"/>
    <mergeCell ref="D52:D56"/>
    <mergeCell ref="E52:E56"/>
    <mergeCell ref="B52:B56"/>
    <mergeCell ref="A81:A85"/>
    <mergeCell ref="C61:C64"/>
    <mergeCell ref="H140:H149"/>
    <mergeCell ref="A104:A105"/>
    <mergeCell ref="B101:B103"/>
    <mergeCell ref="G110:G121"/>
    <mergeCell ref="A171:A174"/>
    <mergeCell ref="A61:A64"/>
    <mergeCell ref="A110:A113"/>
    <mergeCell ref="A101:A103"/>
    <mergeCell ref="A108:A109"/>
    <mergeCell ref="A163:A166"/>
    <mergeCell ref="I81:I87"/>
    <mergeCell ref="C163:C166"/>
    <mergeCell ref="C104:C105"/>
    <mergeCell ref="C110:C113"/>
    <mergeCell ref="C88:K88"/>
    <mergeCell ref="C90:L90"/>
    <mergeCell ref="J110:J117"/>
    <mergeCell ref="J140:J141"/>
    <mergeCell ref="D98:L100"/>
    <mergeCell ref="I91:I95"/>
    <mergeCell ref="D163:D166"/>
    <mergeCell ref="G61:G64"/>
    <mergeCell ref="G81:G87"/>
    <mergeCell ref="C101:C103"/>
    <mergeCell ref="F118:F121"/>
    <mergeCell ref="C125:C127"/>
    <mergeCell ref="C171:C174"/>
    <mergeCell ref="A183:A186"/>
    <mergeCell ref="D61:D64"/>
    <mergeCell ref="H65:H76"/>
    <mergeCell ref="F57:F59"/>
    <mergeCell ref="A98:A100"/>
    <mergeCell ref="A191:A194"/>
    <mergeCell ref="C191:C194"/>
    <mergeCell ref="D125:D127"/>
    <mergeCell ref="G122:G127"/>
    <mergeCell ref="D158:F162"/>
    <mergeCell ref="C81:C85"/>
    <mergeCell ref="B98:B100"/>
    <mergeCell ref="J91:J95"/>
    <mergeCell ref="G65:G76"/>
    <mergeCell ref="C187:C190"/>
    <mergeCell ref="G187:G190"/>
    <mergeCell ref="F125:F127"/>
    <mergeCell ref="F178:F181"/>
    <mergeCell ref="D150:F153"/>
    <mergeCell ref="G101:G105"/>
    <mergeCell ref="I140:I149"/>
    <mergeCell ref="E140:E144"/>
    <mergeCell ref="G140:G144"/>
    <mergeCell ref="G145:G149"/>
    <mergeCell ref="H134:H139"/>
    <mergeCell ref="I134:I139"/>
    <mergeCell ref="F138:F139"/>
    <mergeCell ref="I171:I177"/>
    <mergeCell ref="D183:D186"/>
    <mergeCell ref="E61:E64"/>
    <mergeCell ref="C108:C109"/>
    <mergeCell ref="O47:O48"/>
    <mergeCell ref="N47:N48"/>
    <mergeCell ref="E47:E51"/>
    <mergeCell ref="D104:D105"/>
    <mergeCell ref="E154:E157"/>
    <mergeCell ref="B129:K129"/>
    <mergeCell ref="B61:B64"/>
    <mergeCell ref="M65:M66"/>
    <mergeCell ref="N65:N66"/>
    <mergeCell ref="H46:H64"/>
    <mergeCell ref="J47:J51"/>
    <mergeCell ref="M47:M48"/>
    <mergeCell ref="N69:N70"/>
    <mergeCell ref="M52:M53"/>
    <mergeCell ref="J81:J87"/>
    <mergeCell ref="D108:L109"/>
    <mergeCell ref="M69:M70"/>
    <mergeCell ref="F47:F51"/>
    <mergeCell ref="I52:I56"/>
    <mergeCell ref="N61:N62"/>
    <mergeCell ref="D80:J80"/>
    <mergeCell ref="F52:F56"/>
    <mergeCell ref="O73:O74"/>
    <mergeCell ref="O69:O70"/>
    <mergeCell ref="O52:O53"/>
    <mergeCell ref="O61:O62"/>
    <mergeCell ref="I57:I60"/>
    <mergeCell ref="F61:F64"/>
    <mergeCell ref="D110:F113"/>
    <mergeCell ref="B110:B113"/>
    <mergeCell ref="B130:O130"/>
    <mergeCell ref="G134:G139"/>
    <mergeCell ref="B205:B208"/>
    <mergeCell ref="A301:A304"/>
    <mergeCell ref="A305:A308"/>
    <mergeCell ref="A313:A316"/>
    <mergeCell ref="B309:B312"/>
    <mergeCell ref="B282:B285"/>
    <mergeCell ref="A309:A312"/>
    <mergeCell ref="I101:I105"/>
    <mergeCell ref="C106:K106"/>
    <mergeCell ref="M88:O88"/>
    <mergeCell ref="J101:J105"/>
    <mergeCell ref="D122:F124"/>
    <mergeCell ref="A321:A325"/>
    <mergeCell ref="M321:M322"/>
    <mergeCell ref="A317:A320"/>
    <mergeCell ref="B313:B316"/>
    <mergeCell ref="J242:J245"/>
    <mergeCell ref="C183:C186"/>
    <mergeCell ref="B183:B186"/>
    <mergeCell ref="A134:A137"/>
    <mergeCell ref="B187:B190"/>
    <mergeCell ref="C167:K167"/>
    <mergeCell ref="H178:H182"/>
    <mergeCell ref="C169:L170"/>
    <mergeCell ref="I158:I166"/>
    <mergeCell ref="J122:J127"/>
    <mergeCell ref="F163:F166"/>
    <mergeCell ref="F175:F177"/>
    <mergeCell ref="G171:G177"/>
    <mergeCell ref="H171:H177"/>
    <mergeCell ref="D175:D177"/>
    <mergeCell ref="B134:B137"/>
    <mergeCell ref="B213:B216"/>
    <mergeCell ref="H233:H236"/>
    <mergeCell ref="G233:G236"/>
    <mergeCell ref="H221:H224"/>
    <mergeCell ref="H225:H228"/>
    <mergeCell ref="H213:H216"/>
    <mergeCell ref="G221:G224"/>
    <mergeCell ref="J209:J212"/>
    <mergeCell ref="I258:I261"/>
    <mergeCell ref="I274:I277"/>
    <mergeCell ref="G217:G220"/>
    <mergeCell ref="H217:H220"/>
    <mergeCell ref="A296:A300"/>
    <mergeCell ref="F221:F222"/>
    <mergeCell ref="F225:F228"/>
    <mergeCell ref="C296:C300"/>
    <mergeCell ref="G258:G261"/>
    <mergeCell ref="D282:F285"/>
    <mergeCell ref="G282:G285"/>
    <mergeCell ref="C282:C285"/>
    <mergeCell ref="A282:A285"/>
    <mergeCell ref="A287:A289"/>
    <mergeCell ref="F229:F230"/>
    <mergeCell ref="E237:E241"/>
    <mergeCell ref="G229:G232"/>
    <mergeCell ref="G246:G249"/>
    <mergeCell ref="A213:A216"/>
    <mergeCell ref="F242:F244"/>
    <mergeCell ref="G270:G273"/>
    <mergeCell ref="B291:K291"/>
    <mergeCell ref="D246:D249"/>
    <mergeCell ref="I254:I257"/>
    <mergeCell ref="O225:O227"/>
    <mergeCell ref="B326:B330"/>
    <mergeCell ref="F313:F316"/>
    <mergeCell ref="N416:N417"/>
    <mergeCell ref="M416:M417"/>
    <mergeCell ref="M341:M342"/>
    <mergeCell ref="I402:I406"/>
    <mergeCell ref="H341:H344"/>
    <mergeCell ref="H345:H348"/>
    <mergeCell ref="M402:M403"/>
    <mergeCell ref="M275:M277"/>
    <mergeCell ref="I237:I241"/>
    <mergeCell ref="M266:M267"/>
    <mergeCell ref="M290:O290"/>
    <mergeCell ref="H229:H232"/>
    <mergeCell ref="M229:M231"/>
    <mergeCell ref="H242:H245"/>
    <mergeCell ref="J237:J241"/>
    <mergeCell ref="J258:J261"/>
    <mergeCell ref="J254:J257"/>
    <mergeCell ref="C301:C304"/>
    <mergeCell ref="C290:K290"/>
    <mergeCell ref="I296:I300"/>
    <mergeCell ref="D262:D265"/>
    <mergeCell ref="G278:G281"/>
    <mergeCell ref="E274:E277"/>
    <mergeCell ref="H282:H285"/>
    <mergeCell ref="G262:G265"/>
    <mergeCell ref="F266:F268"/>
    <mergeCell ref="M301:M302"/>
    <mergeCell ref="M313:M314"/>
    <mergeCell ref="C317:C320"/>
    <mergeCell ref="B296:B300"/>
    <mergeCell ref="A326:A330"/>
    <mergeCell ref="M250:M251"/>
    <mergeCell ref="M291:O291"/>
    <mergeCell ref="M326:M327"/>
    <mergeCell ref="O250:O251"/>
    <mergeCell ref="J296:J297"/>
    <mergeCell ref="F309:F312"/>
    <mergeCell ref="H309:H312"/>
    <mergeCell ref="B317:B320"/>
    <mergeCell ref="G309:G312"/>
    <mergeCell ref="F341:F344"/>
    <mergeCell ref="M335:M336"/>
    <mergeCell ref="C341:C344"/>
    <mergeCell ref="C335:C338"/>
    <mergeCell ref="C331:C334"/>
    <mergeCell ref="F321:F325"/>
    <mergeCell ref="G321:G325"/>
    <mergeCell ref="D313:D316"/>
    <mergeCell ref="C309:C312"/>
    <mergeCell ref="F296:F300"/>
    <mergeCell ref="G301:G304"/>
    <mergeCell ref="G296:G300"/>
    <mergeCell ref="F339:F340"/>
    <mergeCell ref="D339:D340"/>
    <mergeCell ref="G326:G330"/>
    <mergeCell ref="G331:G334"/>
    <mergeCell ref="D301:D304"/>
    <mergeCell ref="H326:H330"/>
    <mergeCell ref="D321:D325"/>
    <mergeCell ref="N250:N251"/>
    <mergeCell ref="H335:H338"/>
    <mergeCell ref="B301:B304"/>
    <mergeCell ref="B305:B308"/>
    <mergeCell ref="C313:C316"/>
    <mergeCell ref="M397:M401"/>
    <mergeCell ref="I361:I364"/>
    <mergeCell ref="M393:M394"/>
    <mergeCell ref="J349:J352"/>
    <mergeCell ref="M385:M386"/>
    <mergeCell ref="M500:M501"/>
    <mergeCell ref="O507:O508"/>
    <mergeCell ref="O443:O444"/>
    <mergeCell ref="I432:I438"/>
    <mergeCell ref="J488:J493"/>
    <mergeCell ref="I447:I462"/>
    <mergeCell ref="O433:O434"/>
    <mergeCell ref="M433:M434"/>
    <mergeCell ref="J471:J474"/>
    <mergeCell ref="J455:J458"/>
    <mergeCell ref="M443:M444"/>
    <mergeCell ref="J459:J462"/>
    <mergeCell ref="J424:J427"/>
    <mergeCell ref="J507:J512"/>
    <mergeCell ref="M507:M508"/>
    <mergeCell ref="J504:J506"/>
    <mergeCell ref="J494:J496"/>
    <mergeCell ref="M504:M506"/>
    <mergeCell ref="M479:O479"/>
    <mergeCell ref="I381:I384"/>
    <mergeCell ref="G357:G360"/>
    <mergeCell ref="D353:D356"/>
    <mergeCell ref="B416:B419"/>
    <mergeCell ref="I494:I498"/>
    <mergeCell ref="D81:F85"/>
    <mergeCell ref="D91:F93"/>
    <mergeCell ref="D101:F103"/>
    <mergeCell ref="F537:F539"/>
    <mergeCell ref="J525:J530"/>
    <mergeCell ref="D134:F137"/>
    <mergeCell ref="J282:J285"/>
    <mergeCell ref="I286:I289"/>
    <mergeCell ref="F209:F212"/>
    <mergeCell ref="F140:F144"/>
    <mergeCell ref="F154:F157"/>
    <mergeCell ref="D286:D289"/>
    <mergeCell ref="C286:C289"/>
    <mergeCell ref="B286:B289"/>
    <mergeCell ref="B163:B166"/>
    <mergeCell ref="B191:B194"/>
    <mergeCell ref="B171:B174"/>
    <mergeCell ref="C195:C200"/>
    <mergeCell ref="J221:J224"/>
    <mergeCell ref="J225:J228"/>
    <mergeCell ref="D317:D320"/>
    <mergeCell ref="G313:G316"/>
    <mergeCell ref="I278:I281"/>
    <mergeCell ref="H262:H265"/>
    <mergeCell ref="G317:G320"/>
    <mergeCell ref="I225:I228"/>
    <mergeCell ref="F237:F241"/>
    <mergeCell ref="C295:L295"/>
    <mergeCell ref="B195:B200"/>
    <mergeCell ref="B321:B325"/>
    <mergeCell ref="B331:B334"/>
    <mergeCell ref="C321:C325"/>
    <mergeCell ref="M233:M234"/>
    <mergeCell ref="H209:H212"/>
    <mergeCell ref="H205:H208"/>
    <mergeCell ref="M145:M146"/>
    <mergeCell ref="D171:F174"/>
    <mergeCell ref="D296:D300"/>
    <mergeCell ref="G178:G182"/>
    <mergeCell ref="D178:D182"/>
    <mergeCell ref="D237:D241"/>
    <mergeCell ref="M92:M93"/>
    <mergeCell ref="M305:M306"/>
    <mergeCell ref="H274:H277"/>
    <mergeCell ref="G274:G277"/>
    <mergeCell ref="D250:D253"/>
    <mergeCell ref="F258:F260"/>
    <mergeCell ref="I233:I236"/>
    <mergeCell ref="J274:J277"/>
    <mergeCell ref="H286:H289"/>
    <mergeCell ref="I282:I285"/>
    <mergeCell ref="M225:M227"/>
    <mergeCell ref="F305:F308"/>
    <mergeCell ref="H250:H253"/>
    <mergeCell ref="J270:J273"/>
    <mergeCell ref="D278:D281"/>
    <mergeCell ref="J278:J281"/>
    <mergeCell ref="I266:I269"/>
    <mergeCell ref="I246:I249"/>
    <mergeCell ref="I250:I253"/>
    <mergeCell ref="H266:H269"/>
    <mergeCell ref="D195:D200"/>
    <mergeCell ref="J217:J220"/>
    <mergeCell ref="F217:F219"/>
    <mergeCell ref="N598:W598"/>
    <mergeCell ref="A602:K602"/>
    <mergeCell ref="A611:K611"/>
    <mergeCell ref="A612:K612"/>
    <mergeCell ref="A613:K613"/>
    <mergeCell ref="A9:A11"/>
    <mergeCell ref="B9:B11"/>
    <mergeCell ref="C36:J40"/>
    <mergeCell ref="N594:W594"/>
    <mergeCell ref="N595:W595"/>
    <mergeCell ref="N596:W596"/>
    <mergeCell ref="A349:A352"/>
    <mergeCell ref="A345:A348"/>
    <mergeCell ref="D345:D348"/>
    <mergeCell ref="D349:D352"/>
    <mergeCell ref="A331:A334"/>
    <mergeCell ref="G335:G338"/>
    <mergeCell ref="F331:F334"/>
    <mergeCell ref="B81:B85"/>
    <mergeCell ref="B209:B212"/>
    <mergeCell ref="C209:C212"/>
    <mergeCell ref="C201:C204"/>
    <mergeCell ref="D254:D257"/>
    <mergeCell ref="G254:G257"/>
    <mergeCell ref="D270:D273"/>
    <mergeCell ref="B335:B338"/>
    <mergeCell ref="D341:D344"/>
    <mergeCell ref="B339:B340"/>
    <mergeCell ref="D335:D338"/>
    <mergeCell ref="G339:G340"/>
    <mergeCell ref="B341:B344"/>
    <mergeCell ref="A339:A340"/>
    <mergeCell ref="A335:A338"/>
    <mergeCell ref="M546:M547"/>
    <mergeCell ref="J546:J548"/>
    <mergeCell ref="I546:I548"/>
    <mergeCell ref="M543:M544"/>
    <mergeCell ref="F525:F527"/>
    <mergeCell ref="G531:G533"/>
    <mergeCell ref="F531:F533"/>
    <mergeCell ref="F540:F542"/>
    <mergeCell ref="M537:M538"/>
    <mergeCell ref="B353:B356"/>
    <mergeCell ref="B361:B364"/>
    <mergeCell ref="B357:B360"/>
    <mergeCell ref="D393:D396"/>
    <mergeCell ref="F393:F396"/>
    <mergeCell ref="G377:G380"/>
    <mergeCell ref="N597:W597"/>
    <mergeCell ref="B349:B352"/>
    <mergeCell ref="F345:F348"/>
    <mergeCell ref="G341:G344"/>
    <mergeCell ref="G345:G348"/>
    <mergeCell ref="A341:A344"/>
    <mergeCell ref="B345:B348"/>
    <mergeCell ref="J519:J521"/>
    <mergeCell ref="J513:J515"/>
    <mergeCell ref="A353:A356"/>
    <mergeCell ref="A357:A360"/>
    <mergeCell ref="D471:D474"/>
    <mergeCell ref="H494:H498"/>
    <mergeCell ref="B499:B503"/>
    <mergeCell ref="A499:A503"/>
    <mergeCell ref="J549:J552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83" firstPageNumber="34" fitToHeight="0" orientation="landscape" useFirstPageNumber="1" r:id="rId1"/>
  <headerFooter scaleWithDoc="0"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75C6-B09D-40D2-AB31-8CD7AFB7DBFC}">
  <sheetPr>
    <pageSetUpPr fitToPage="1"/>
  </sheetPr>
  <dimension ref="A1:W240"/>
  <sheetViews>
    <sheetView zoomScale="80" zoomScaleNormal="80" zoomScaleSheetLayoutView="100" workbookViewId="0">
      <selection activeCell="O7" sqref="O7:O8"/>
    </sheetView>
  </sheetViews>
  <sheetFormatPr defaultColWidth="9.140625" defaultRowHeight="14.25" x14ac:dyDescent="0.2"/>
  <cols>
    <col min="1" max="1" width="3.5703125" style="362" customWidth="1"/>
    <col min="2" max="2" width="4.7109375" style="362" customWidth="1"/>
    <col min="3" max="5" width="3.7109375" style="362" customWidth="1"/>
    <col min="6" max="6" width="47.42578125" style="2778" customWidth="1"/>
    <col min="7" max="7" width="6.28515625" style="362" customWidth="1"/>
    <col min="8" max="8" width="5.7109375" style="1802" customWidth="1"/>
    <col min="9" max="9" width="4.42578125" style="2779" customWidth="1"/>
    <col min="10" max="10" width="30.7109375" style="2778" customWidth="1"/>
    <col min="11" max="11" width="7.28515625" style="2778" customWidth="1"/>
    <col min="12" max="12" width="11.140625" style="2778" customWidth="1"/>
    <col min="13" max="13" width="57.28515625" style="363" customWidth="1"/>
    <col min="14" max="14" width="13" style="363" customWidth="1"/>
    <col min="15" max="15" width="28" style="363" customWidth="1"/>
    <col min="16" max="16" width="8.28515625" style="362" customWidth="1"/>
    <col min="17" max="17" width="10.42578125" style="362" customWidth="1"/>
    <col min="18" max="18" width="8.5703125" style="362" customWidth="1"/>
    <col min="19" max="19" width="10.7109375" style="362" customWidth="1"/>
    <col min="20" max="20" width="7" style="362" customWidth="1"/>
    <col min="21" max="16384" width="9.140625" style="362"/>
  </cols>
  <sheetData>
    <row r="1" spans="1:23" ht="65.25" customHeight="1" x14ac:dyDescent="0.2">
      <c r="M1" s="3160"/>
      <c r="N1" s="3740" t="s">
        <v>1327</v>
      </c>
      <c r="O1" s="3740"/>
      <c r="Q1" s="4288"/>
      <c r="R1" s="4288"/>
      <c r="S1" s="4288"/>
      <c r="T1" s="4288"/>
      <c r="U1" s="350"/>
      <c r="V1" s="350"/>
      <c r="W1" s="350"/>
    </row>
    <row r="2" spans="1:23" ht="17.25" customHeight="1" x14ac:dyDescent="0.2">
      <c r="A2" s="4901" t="s">
        <v>190</v>
      </c>
      <c r="B2" s="4901"/>
      <c r="C2" s="4901"/>
      <c r="D2" s="4901"/>
      <c r="E2" s="4901"/>
      <c r="F2" s="4901"/>
      <c r="G2" s="4901"/>
      <c r="H2" s="4901"/>
      <c r="I2" s="4901"/>
      <c r="J2" s="4901"/>
      <c r="K2" s="4901"/>
      <c r="L2" s="4901"/>
      <c r="M2" s="4901"/>
      <c r="N2" s="4901"/>
      <c r="O2" s="4901"/>
      <c r="Q2" s="4288"/>
      <c r="R2" s="4288"/>
      <c r="S2" s="4288"/>
      <c r="T2" s="4288"/>
      <c r="U2" s="350"/>
      <c r="V2" s="350"/>
      <c r="W2" s="350"/>
    </row>
    <row r="3" spans="1:23" ht="18" customHeight="1" x14ac:dyDescent="0.2">
      <c r="A3" s="4887" t="s">
        <v>1216</v>
      </c>
      <c r="B3" s="4887"/>
      <c r="C3" s="4887"/>
      <c r="D3" s="4887"/>
      <c r="E3" s="4887"/>
      <c r="F3" s="4887"/>
      <c r="G3" s="4887"/>
      <c r="H3" s="4887"/>
      <c r="I3" s="4887"/>
      <c r="J3" s="4887"/>
      <c r="K3" s="4887"/>
      <c r="L3" s="4887"/>
      <c r="M3" s="4887"/>
      <c r="N3" s="4887"/>
      <c r="O3" s="4887"/>
      <c r="Q3" s="4288"/>
      <c r="R3" s="4288"/>
      <c r="S3" s="4288"/>
      <c r="T3" s="4288"/>
      <c r="U3" s="350"/>
      <c r="V3" s="350"/>
      <c r="W3" s="350"/>
    </row>
    <row r="4" spans="1:23" x14ac:dyDescent="0.2">
      <c r="A4" s="4286" t="s">
        <v>188</v>
      </c>
      <c r="B4" s="4286"/>
      <c r="C4" s="4286"/>
      <c r="D4" s="4286"/>
      <c r="E4" s="4286"/>
      <c r="F4" s="4286"/>
      <c r="G4" s="4286"/>
      <c r="H4" s="4286"/>
      <c r="I4" s="4286"/>
      <c r="J4" s="4286"/>
      <c r="K4" s="4286"/>
      <c r="L4" s="4286"/>
      <c r="M4" s="4286"/>
      <c r="N4" s="4286"/>
      <c r="O4" s="4286"/>
    </row>
    <row r="5" spans="1:23" ht="16.5" thickBot="1" x14ac:dyDescent="0.3">
      <c r="A5" s="1396"/>
      <c r="B5" s="1396"/>
      <c r="C5" s="1396"/>
      <c r="D5" s="1396"/>
      <c r="E5" s="1396"/>
      <c r="F5" s="1396"/>
      <c r="G5" s="1396"/>
      <c r="H5" s="1967"/>
      <c r="I5" s="3159"/>
      <c r="J5" s="1396"/>
      <c r="K5" s="1396"/>
      <c r="L5" s="1396"/>
      <c r="M5" s="1395"/>
      <c r="N5" s="4884" t="s">
        <v>30</v>
      </c>
      <c r="O5" s="4884"/>
    </row>
    <row r="6" spans="1:23" ht="20.25" customHeight="1" thickBot="1" x14ac:dyDescent="0.25">
      <c r="A6" s="4107" t="s">
        <v>187</v>
      </c>
      <c r="B6" s="4110" t="s">
        <v>186</v>
      </c>
      <c r="C6" s="4113" t="s">
        <v>182</v>
      </c>
      <c r="D6" s="4276" t="s">
        <v>184</v>
      </c>
      <c r="E6" s="4101" t="s">
        <v>185</v>
      </c>
      <c r="F6" s="4116" t="s">
        <v>183</v>
      </c>
      <c r="G6" s="4279" t="s">
        <v>182</v>
      </c>
      <c r="H6" s="4104" t="s">
        <v>181</v>
      </c>
      <c r="I6" s="4085" t="s">
        <v>180</v>
      </c>
      <c r="J6" s="3593" t="s">
        <v>179</v>
      </c>
      <c r="K6" s="4104" t="s">
        <v>178</v>
      </c>
      <c r="L6" s="3593" t="s">
        <v>177</v>
      </c>
      <c r="M6" s="3595" t="s">
        <v>176</v>
      </c>
      <c r="N6" s="3596"/>
      <c r="O6" s="3597"/>
    </row>
    <row r="7" spans="1:23" ht="12.75" customHeight="1" x14ac:dyDescent="0.2">
      <c r="A7" s="4108"/>
      <c r="B7" s="4111"/>
      <c r="C7" s="4114"/>
      <c r="D7" s="4277"/>
      <c r="E7" s="4102"/>
      <c r="F7" s="4117"/>
      <c r="G7" s="4280"/>
      <c r="H7" s="4105"/>
      <c r="I7" s="4086"/>
      <c r="J7" s="3594"/>
      <c r="K7" s="4105"/>
      <c r="L7" s="3594"/>
      <c r="M7" s="4093" t="s">
        <v>175</v>
      </c>
      <c r="N7" s="4095" t="s">
        <v>174</v>
      </c>
      <c r="O7" s="4878" t="s">
        <v>173</v>
      </c>
    </row>
    <row r="8" spans="1:23" ht="172.15" customHeight="1" thickBot="1" x14ac:dyDescent="0.25">
      <c r="A8" s="4109"/>
      <c r="B8" s="4112"/>
      <c r="C8" s="4115"/>
      <c r="D8" s="4278"/>
      <c r="E8" s="4103"/>
      <c r="F8" s="4118"/>
      <c r="G8" s="4281"/>
      <c r="H8" s="4106"/>
      <c r="I8" s="4087"/>
      <c r="J8" s="3594"/>
      <c r="K8" s="4106"/>
      <c r="L8" s="4895"/>
      <c r="M8" s="4094"/>
      <c r="N8" s="4096"/>
      <c r="O8" s="4879"/>
    </row>
    <row r="9" spans="1:23" ht="15.75" thickBot="1" x14ac:dyDescent="0.25">
      <c r="A9" s="4898" t="s">
        <v>37</v>
      </c>
      <c r="B9" s="3158" t="s">
        <v>1215</v>
      </c>
      <c r="C9" s="891"/>
      <c r="D9" s="891"/>
      <c r="E9" s="1364"/>
      <c r="F9" s="3157"/>
      <c r="G9" s="1365"/>
      <c r="H9" s="3156"/>
      <c r="I9" s="3155"/>
      <c r="J9" s="3154"/>
      <c r="K9" s="3154"/>
      <c r="L9" s="3153"/>
      <c r="M9" s="890"/>
      <c r="N9" s="890"/>
      <c r="O9" s="1363"/>
    </row>
    <row r="10" spans="1:23" ht="21" customHeight="1" x14ac:dyDescent="0.2">
      <c r="A10" s="4899"/>
      <c r="B10" s="4902"/>
      <c r="C10" s="4903"/>
      <c r="D10" s="4903"/>
      <c r="E10" s="4903"/>
      <c r="F10" s="4903"/>
      <c r="G10" s="4903"/>
      <c r="H10" s="4903"/>
      <c r="I10" s="4903"/>
      <c r="J10" s="4903"/>
      <c r="K10" s="4903"/>
      <c r="L10" s="4904"/>
      <c r="M10" s="3152" t="s">
        <v>1214</v>
      </c>
      <c r="N10" s="3151" t="s">
        <v>79</v>
      </c>
      <c r="O10" s="689">
        <v>27.1</v>
      </c>
      <c r="Q10" s="489"/>
    </row>
    <row r="11" spans="1:23" ht="30" customHeight="1" x14ac:dyDescent="0.2">
      <c r="A11" s="4899"/>
      <c r="B11" s="4905"/>
      <c r="C11" s="4906"/>
      <c r="D11" s="4906"/>
      <c r="E11" s="4906"/>
      <c r="F11" s="4906"/>
      <c r="G11" s="4906"/>
      <c r="H11" s="4906"/>
      <c r="I11" s="4906"/>
      <c r="J11" s="4906"/>
      <c r="K11" s="4906"/>
      <c r="L11" s="4907"/>
      <c r="M11" s="3150" t="s">
        <v>1213</v>
      </c>
      <c r="N11" s="1383" t="s">
        <v>231</v>
      </c>
      <c r="O11" s="761">
        <v>390</v>
      </c>
      <c r="Q11" s="489"/>
    </row>
    <row r="12" spans="1:23" ht="22.5" customHeight="1" thickBot="1" x14ac:dyDescent="0.25">
      <c r="A12" s="4900"/>
      <c r="B12" s="4908"/>
      <c r="C12" s="4909"/>
      <c r="D12" s="4909"/>
      <c r="E12" s="4909"/>
      <c r="F12" s="4909"/>
      <c r="G12" s="4909"/>
      <c r="H12" s="4909"/>
      <c r="I12" s="4909"/>
      <c r="J12" s="4909"/>
      <c r="K12" s="4909"/>
      <c r="L12" s="4910"/>
      <c r="M12" s="3149" t="s">
        <v>1212</v>
      </c>
      <c r="N12" s="1383" t="s">
        <v>79</v>
      </c>
      <c r="O12" s="3148">
        <v>61</v>
      </c>
      <c r="Q12" s="489"/>
    </row>
    <row r="13" spans="1:23" ht="16.5" customHeight="1" thickBot="1" x14ac:dyDescent="0.25">
      <c r="A13" s="1922" t="s">
        <v>37</v>
      </c>
      <c r="B13" s="1823" t="s">
        <v>37</v>
      </c>
      <c r="C13" s="1682" t="s">
        <v>1211</v>
      </c>
      <c r="D13" s="1101"/>
      <c r="E13" s="2986"/>
      <c r="F13" s="3145"/>
      <c r="G13" s="3144"/>
      <c r="H13" s="3147"/>
      <c r="I13" s="3146"/>
      <c r="J13" s="3145"/>
      <c r="K13" s="3145"/>
      <c r="L13" s="3145"/>
      <c r="M13" s="3144"/>
      <c r="N13" s="3144"/>
      <c r="O13" s="3143"/>
    </row>
    <row r="14" spans="1:23" ht="24" customHeight="1" x14ac:dyDescent="0.2">
      <c r="A14" s="4401"/>
      <c r="B14" s="3127"/>
      <c r="C14" s="3142"/>
      <c r="D14" s="3141"/>
      <c r="E14" s="3140"/>
      <c r="F14" s="3136"/>
      <c r="G14" s="3139"/>
      <c r="H14" s="3138"/>
      <c r="I14" s="3137"/>
      <c r="J14" s="3136"/>
      <c r="K14" s="3136"/>
      <c r="L14" s="3135"/>
      <c r="M14" s="3134" t="s">
        <v>1210</v>
      </c>
      <c r="N14" s="2849" t="s">
        <v>79</v>
      </c>
      <c r="O14" s="3133">
        <v>97.9</v>
      </c>
    </row>
    <row r="15" spans="1:23" ht="29.25" customHeight="1" x14ac:dyDescent="0.2">
      <c r="A15" s="4402"/>
      <c r="B15" s="3127"/>
      <c r="C15" s="3126"/>
      <c r="D15" s="3125"/>
      <c r="E15" s="3124"/>
      <c r="F15" s="3121"/>
      <c r="G15" s="3123"/>
      <c r="H15" s="3122"/>
      <c r="I15" s="1218"/>
      <c r="J15" s="3121"/>
      <c r="K15" s="3121"/>
      <c r="L15" s="3131"/>
      <c r="M15" s="1941" t="s">
        <v>1209</v>
      </c>
      <c r="N15" s="2820" t="s">
        <v>79</v>
      </c>
      <c r="O15" s="3132" t="s">
        <v>1208</v>
      </c>
    </row>
    <row r="16" spans="1:23" ht="30.75" customHeight="1" x14ac:dyDescent="0.2">
      <c r="A16" s="4402"/>
      <c r="B16" s="3127"/>
      <c r="C16" s="3126"/>
      <c r="D16" s="3125"/>
      <c r="E16" s="3124"/>
      <c r="F16" s="3121"/>
      <c r="G16" s="3123"/>
      <c r="H16" s="3122"/>
      <c r="I16" s="1218"/>
      <c r="J16" s="3121"/>
      <c r="K16" s="3121"/>
      <c r="L16" s="3131"/>
      <c r="M16" s="2239" t="s">
        <v>1207</v>
      </c>
      <c r="N16" s="2527" t="s">
        <v>66</v>
      </c>
      <c r="O16" s="3130">
        <v>66.7</v>
      </c>
      <c r="P16" s="3129"/>
      <c r="Q16" s="489"/>
    </row>
    <row r="17" spans="1:20" ht="26.25" thickBot="1" x14ac:dyDescent="0.25">
      <c r="A17" s="4402"/>
      <c r="B17" s="3127"/>
      <c r="C17" s="3118"/>
      <c r="D17" s="3117"/>
      <c r="E17" s="3116"/>
      <c r="F17" s="3112"/>
      <c r="G17" s="3115"/>
      <c r="H17" s="3114"/>
      <c r="I17" s="3113"/>
      <c r="J17" s="3112"/>
      <c r="K17" s="3112"/>
      <c r="L17" s="3128"/>
      <c r="M17" s="2903" t="s">
        <v>1206</v>
      </c>
      <c r="N17" s="1687" t="s">
        <v>50</v>
      </c>
      <c r="O17" s="3110">
        <v>16</v>
      </c>
    </row>
    <row r="18" spans="1:20" ht="26.25" hidden="1" thickBot="1" x14ac:dyDescent="0.25">
      <c r="A18" s="4402"/>
      <c r="B18" s="3127"/>
      <c r="C18" s="3126"/>
      <c r="D18" s="3125"/>
      <c r="E18" s="3124"/>
      <c r="F18" s="3121"/>
      <c r="G18" s="3123"/>
      <c r="H18" s="3122"/>
      <c r="I18" s="1218"/>
      <c r="J18" s="3121"/>
      <c r="K18" s="3121"/>
      <c r="L18" s="3121"/>
      <c r="M18" s="3008" t="s">
        <v>1205</v>
      </c>
      <c r="N18" s="3013" t="s">
        <v>1204</v>
      </c>
      <c r="O18" s="3120">
        <v>35000</v>
      </c>
    </row>
    <row r="19" spans="1:20" ht="26.25" hidden="1" thickBot="1" x14ac:dyDescent="0.25">
      <c r="A19" s="4403"/>
      <c r="B19" s="3119"/>
      <c r="C19" s="3118"/>
      <c r="D19" s="3117"/>
      <c r="E19" s="3116"/>
      <c r="F19" s="3112"/>
      <c r="G19" s="3115"/>
      <c r="H19" s="3114"/>
      <c r="I19" s="3113"/>
      <c r="J19" s="3112"/>
      <c r="K19" s="3112"/>
      <c r="L19" s="3112"/>
      <c r="M19" s="3111" t="s">
        <v>1203</v>
      </c>
      <c r="N19" s="1687" t="s">
        <v>79</v>
      </c>
      <c r="O19" s="3110">
        <v>39</v>
      </c>
    </row>
    <row r="20" spans="1:20" ht="30" customHeight="1" thickBot="1" x14ac:dyDescent="0.25">
      <c r="A20" s="4401" t="s">
        <v>37</v>
      </c>
      <c r="B20" s="4068" t="s">
        <v>37</v>
      </c>
      <c r="C20" s="1632" t="s">
        <v>37</v>
      </c>
      <c r="D20" s="4055" t="s">
        <v>1195</v>
      </c>
      <c r="E20" s="4209"/>
      <c r="F20" s="4210"/>
      <c r="G20" s="4371" t="s">
        <v>163</v>
      </c>
      <c r="H20" s="4882" t="s">
        <v>44</v>
      </c>
      <c r="I20" s="4851" t="s">
        <v>272</v>
      </c>
      <c r="J20" s="3109" t="s">
        <v>42</v>
      </c>
      <c r="K20" s="2978" t="s">
        <v>124</v>
      </c>
      <c r="L20" s="3015">
        <f>L27</f>
        <v>0</v>
      </c>
      <c r="M20" s="1474" t="s">
        <v>1202</v>
      </c>
      <c r="N20" s="2885" t="s">
        <v>50</v>
      </c>
      <c r="O20" s="3108" t="s">
        <v>767</v>
      </c>
      <c r="Q20" s="3007"/>
      <c r="R20" s="3012"/>
    </row>
    <row r="21" spans="1:20" ht="22.5" customHeight="1" x14ac:dyDescent="0.2">
      <c r="A21" s="4402"/>
      <c r="B21" s="4069"/>
      <c r="C21" s="2819"/>
      <c r="D21" s="4058"/>
      <c r="E21" s="4211"/>
      <c r="F21" s="4212"/>
      <c r="G21" s="4372"/>
      <c r="H21" s="3966"/>
      <c r="I21" s="4877"/>
      <c r="J21" s="3090" t="s">
        <v>198</v>
      </c>
      <c r="K21" s="2975" t="s">
        <v>706</v>
      </c>
      <c r="L21" s="3015">
        <f>L28</f>
        <v>0</v>
      </c>
      <c r="M21" s="2843" t="s">
        <v>1201</v>
      </c>
      <c r="N21" s="2882" t="s">
        <v>231</v>
      </c>
      <c r="O21" s="3106" t="s">
        <v>1200</v>
      </c>
      <c r="Q21" s="1404"/>
      <c r="R21" s="3107"/>
    </row>
    <row r="22" spans="1:20" ht="26.25" customHeight="1" x14ac:dyDescent="0.2">
      <c r="A22" s="4402"/>
      <c r="B22" s="4069"/>
      <c r="C22" s="2819"/>
      <c r="D22" s="4058"/>
      <c r="E22" s="4211"/>
      <c r="F22" s="4212"/>
      <c r="G22" s="4372"/>
      <c r="H22" s="3966"/>
      <c r="I22" s="4877"/>
      <c r="J22" s="2817"/>
      <c r="K22" s="2975" t="s">
        <v>1168</v>
      </c>
      <c r="L22" s="2974">
        <f>L29</f>
        <v>259.39999999999998</v>
      </c>
      <c r="M22" s="2843" t="s">
        <v>1199</v>
      </c>
      <c r="N22" s="2882" t="s">
        <v>231</v>
      </c>
      <c r="O22" s="3106" t="s">
        <v>1198</v>
      </c>
      <c r="Q22" s="3105"/>
      <c r="R22" s="3104"/>
    </row>
    <row r="23" spans="1:20" ht="20.25" customHeight="1" x14ac:dyDescent="0.2">
      <c r="A23" s="4402"/>
      <c r="B23" s="4069"/>
      <c r="C23" s="2819"/>
      <c r="D23" s="4058"/>
      <c r="E23" s="4211"/>
      <c r="F23" s="4212"/>
      <c r="G23" s="4372"/>
      <c r="H23" s="3966"/>
      <c r="I23" s="4877"/>
      <c r="J23" s="2817"/>
      <c r="K23" s="2975" t="s">
        <v>141</v>
      </c>
      <c r="L23" s="2974">
        <f>L30</f>
        <v>0</v>
      </c>
      <c r="M23" s="1552" t="s">
        <v>1197</v>
      </c>
      <c r="N23" s="2995" t="s">
        <v>231</v>
      </c>
      <c r="O23" s="3055" t="s">
        <v>1196</v>
      </c>
      <c r="Q23" s="3007"/>
      <c r="R23" s="3012"/>
    </row>
    <row r="24" spans="1:20" ht="15.75" customHeight="1" x14ac:dyDescent="0.2">
      <c r="A24" s="4402"/>
      <c r="B24" s="4069"/>
      <c r="C24" s="2819"/>
      <c r="D24" s="4058"/>
      <c r="E24" s="4211"/>
      <c r="F24" s="4212"/>
      <c r="G24" s="4372"/>
      <c r="H24" s="3966"/>
      <c r="I24" s="4877"/>
      <c r="J24" s="2817"/>
      <c r="K24" s="3010" t="s">
        <v>140</v>
      </c>
      <c r="L24" s="3029">
        <f>L31</f>
        <v>0</v>
      </c>
      <c r="M24" s="2832"/>
      <c r="N24" s="3074"/>
      <c r="O24" s="3073"/>
      <c r="Q24" s="3007"/>
      <c r="R24" s="3012"/>
    </row>
    <row r="25" spans="1:20" ht="17.25" customHeight="1" x14ac:dyDescent="0.2">
      <c r="A25" s="4402"/>
      <c r="B25" s="4069"/>
      <c r="C25" s="2819"/>
      <c r="D25" s="4058"/>
      <c r="E25" s="4211"/>
      <c r="F25" s="4212"/>
      <c r="G25" s="4372"/>
      <c r="H25" s="3966"/>
      <c r="I25" s="4877"/>
      <c r="J25" s="2817"/>
      <c r="K25" s="3010" t="s">
        <v>40</v>
      </c>
      <c r="L25" s="3029"/>
      <c r="M25" s="2832"/>
      <c r="N25" s="3074"/>
      <c r="O25" s="3073"/>
      <c r="Q25" s="3007"/>
      <c r="R25" s="3012"/>
    </row>
    <row r="26" spans="1:20" ht="18.75" customHeight="1" thickBot="1" x14ac:dyDescent="0.25">
      <c r="A26" s="4403"/>
      <c r="B26" s="4070"/>
      <c r="C26" s="2811"/>
      <c r="D26" s="4213"/>
      <c r="E26" s="4214"/>
      <c r="F26" s="4215"/>
      <c r="G26" s="4373"/>
      <c r="H26" s="4883"/>
      <c r="I26" s="4852"/>
      <c r="J26" s="2808"/>
      <c r="K26" s="2840" t="s">
        <v>33</v>
      </c>
      <c r="L26" s="2839">
        <f>SUM(L20:L25)</f>
        <v>259.39999999999998</v>
      </c>
      <c r="M26" s="2879"/>
      <c r="N26" s="3069"/>
      <c r="O26" s="3068"/>
      <c r="Q26" s="3002"/>
      <c r="R26" s="3001"/>
    </row>
    <row r="27" spans="1:20" ht="19.5" customHeight="1" x14ac:dyDescent="0.2">
      <c r="A27" s="4401" t="s">
        <v>37</v>
      </c>
      <c r="B27" s="4068" t="s">
        <v>37</v>
      </c>
      <c r="C27" s="1632" t="s">
        <v>37</v>
      </c>
      <c r="D27" s="1855" t="s">
        <v>37</v>
      </c>
      <c r="E27" s="1932"/>
      <c r="F27" s="4896" t="s">
        <v>1195</v>
      </c>
      <c r="G27" s="4371" t="s">
        <v>163</v>
      </c>
      <c r="H27" s="3965" t="s">
        <v>44</v>
      </c>
      <c r="I27" s="4851" t="s">
        <v>272</v>
      </c>
      <c r="J27" s="2828" t="s">
        <v>198</v>
      </c>
      <c r="K27" s="2924" t="s">
        <v>124</v>
      </c>
      <c r="L27" s="2891"/>
      <c r="M27" s="3103"/>
      <c r="N27" s="3102"/>
      <c r="O27" s="3051"/>
    </row>
    <row r="28" spans="1:20" ht="14.25" customHeight="1" x14ac:dyDescent="0.2">
      <c r="A28" s="4402"/>
      <c r="B28" s="4069"/>
      <c r="C28" s="2819"/>
      <c r="D28" s="3042"/>
      <c r="E28" s="1883"/>
      <c r="F28" s="4897"/>
      <c r="G28" s="4372"/>
      <c r="H28" s="3966"/>
      <c r="I28" s="4877"/>
      <c r="J28" s="2817"/>
      <c r="K28" s="2938" t="s">
        <v>706</v>
      </c>
      <c r="L28" s="3040"/>
      <c r="M28" s="3097"/>
      <c r="N28" s="3086"/>
      <c r="O28" s="3096"/>
    </row>
    <row r="29" spans="1:20" ht="16.5" customHeight="1" x14ac:dyDescent="0.2">
      <c r="A29" s="4402"/>
      <c r="B29" s="4069"/>
      <c r="C29" s="2819"/>
      <c r="D29" s="3042"/>
      <c r="E29" s="1883"/>
      <c r="F29" s="2997"/>
      <c r="G29" s="4372"/>
      <c r="H29" s="3966"/>
      <c r="I29" s="4877"/>
      <c r="J29" s="3101"/>
      <c r="K29" s="2938" t="s">
        <v>1168</v>
      </c>
      <c r="L29" s="3040">
        <v>259.39999999999998</v>
      </c>
      <c r="M29" s="3100"/>
      <c r="N29" s="3099"/>
      <c r="O29" s="3096"/>
      <c r="Q29" s="489"/>
      <c r="R29" s="489"/>
    </row>
    <row r="30" spans="1:20" ht="17.25" customHeight="1" x14ac:dyDescent="0.2">
      <c r="A30" s="4402"/>
      <c r="B30" s="4069"/>
      <c r="C30" s="2819"/>
      <c r="D30" s="3042"/>
      <c r="E30" s="1883"/>
      <c r="F30" s="2997"/>
      <c r="G30" s="4372"/>
      <c r="H30" s="3966"/>
      <c r="I30" s="4877"/>
      <c r="J30" s="2817"/>
      <c r="K30" s="2957" t="s">
        <v>141</v>
      </c>
      <c r="L30" s="3040"/>
      <c r="M30" s="3097"/>
      <c r="N30" s="3086"/>
      <c r="O30" s="3096"/>
      <c r="T30" s="3098"/>
    </row>
    <row r="31" spans="1:20" ht="14.25" customHeight="1" thickBot="1" x14ac:dyDescent="0.25">
      <c r="A31" s="4402"/>
      <c r="B31" s="4069"/>
      <c r="C31" s="2819"/>
      <c r="D31" s="3042"/>
      <c r="E31" s="1883"/>
      <c r="F31" s="2997"/>
      <c r="G31" s="4372"/>
      <c r="H31" s="3966"/>
      <c r="I31" s="4877"/>
      <c r="J31" s="2817"/>
      <c r="K31" s="3022" t="s">
        <v>140</v>
      </c>
      <c r="L31" s="2836">
        <v>0</v>
      </c>
      <c r="M31" s="3097"/>
      <c r="N31" s="3086"/>
      <c r="O31" s="3096"/>
    </row>
    <row r="32" spans="1:20" ht="15.75" customHeight="1" thickBot="1" x14ac:dyDescent="0.25">
      <c r="A32" s="4403"/>
      <c r="B32" s="4070"/>
      <c r="C32" s="3018"/>
      <c r="D32" s="3095"/>
      <c r="E32" s="909"/>
      <c r="F32" s="2994"/>
      <c r="G32" s="4373"/>
      <c r="H32" s="3967"/>
      <c r="I32" s="4852"/>
      <c r="J32" s="2808"/>
      <c r="K32" s="2807" t="s">
        <v>33</v>
      </c>
      <c r="L32" s="3094">
        <f>SUM(L27:L31)</f>
        <v>259.39999999999998</v>
      </c>
      <c r="M32" s="3093"/>
      <c r="N32" s="3092"/>
      <c r="O32" s="3032"/>
    </row>
    <row r="33" spans="1:19" ht="25.5" customHeight="1" thickBot="1" x14ac:dyDescent="0.25">
      <c r="A33" s="4357" t="s">
        <v>37</v>
      </c>
      <c r="B33" s="4339" t="s">
        <v>37</v>
      </c>
      <c r="C33" s="4248" t="s">
        <v>39</v>
      </c>
      <c r="D33" s="4055" t="s">
        <v>1194</v>
      </c>
      <c r="E33" s="4209"/>
      <c r="F33" s="4210"/>
      <c r="G33" s="4371" t="s">
        <v>147</v>
      </c>
      <c r="H33" s="3965" t="s">
        <v>44</v>
      </c>
      <c r="I33" s="4851" t="s">
        <v>272</v>
      </c>
      <c r="J33" s="2828" t="s">
        <v>198</v>
      </c>
      <c r="K33" s="3091" t="s">
        <v>1168</v>
      </c>
      <c r="L33" s="2826">
        <f>L36+L39</f>
        <v>139</v>
      </c>
      <c r="M33" s="1474" t="s">
        <v>1193</v>
      </c>
      <c r="N33" s="2885" t="s">
        <v>50</v>
      </c>
      <c r="O33" s="3065" t="s">
        <v>1180</v>
      </c>
    </row>
    <row r="34" spans="1:19" ht="17.45" customHeight="1" thickBot="1" x14ac:dyDescent="0.25">
      <c r="A34" s="4364"/>
      <c r="B34" s="4069"/>
      <c r="C34" s="4249"/>
      <c r="D34" s="4058"/>
      <c r="E34" s="4211"/>
      <c r="F34" s="4212"/>
      <c r="G34" s="4372"/>
      <c r="H34" s="3966"/>
      <c r="I34" s="4877"/>
      <c r="J34" s="3090"/>
      <c r="K34" s="2824" t="s">
        <v>140</v>
      </c>
      <c r="L34" s="2826">
        <f>L37</f>
        <v>0</v>
      </c>
      <c r="M34" s="3089"/>
      <c r="N34" s="2897"/>
      <c r="O34" s="3088"/>
    </row>
    <row r="35" spans="1:19" ht="20.25" customHeight="1" thickBot="1" x14ac:dyDescent="0.25">
      <c r="A35" s="4358"/>
      <c r="B35" s="4340"/>
      <c r="C35" s="4250"/>
      <c r="D35" s="4213"/>
      <c r="E35" s="4214"/>
      <c r="F35" s="4215"/>
      <c r="G35" s="4372"/>
      <c r="H35" s="3966"/>
      <c r="I35" s="4877"/>
      <c r="J35" s="2817"/>
      <c r="K35" s="2827" t="s">
        <v>33</v>
      </c>
      <c r="L35" s="3087">
        <f>SUM(L33:L34)</f>
        <v>139</v>
      </c>
      <c r="M35" s="1872"/>
      <c r="N35" s="3086"/>
      <c r="O35" s="3038"/>
    </row>
    <row r="36" spans="1:19" ht="16.5" customHeight="1" x14ac:dyDescent="0.2">
      <c r="A36" s="4357" t="s">
        <v>37</v>
      </c>
      <c r="B36" s="4339" t="s">
        <v>37</v>
      </c>
      <c r="C36" s="4248" t="s">
        <v>39</v>
      </c>
      <c r="D36" s="4880" t="s">
        <v>37</v>
      </c>
      <c r="E36" s="1932"/>
      <c r="F36" s="4885" t="s">
        <v>1192</v>
      </c>
      <c r="G36" s="4372"/>
      <c r="H36" s="3966"/>
      <c r="I36" s="4877"/>
      <c r="J36" s="3085"/>
      <c r="K36" s="2924" t="s">
        <v>1168</v>
      </c>
      <c r="L36" s="3084">
        <v>139</v>
      </c>
      <c r="M36" s="3083"/>
      <c r="N36" s="3078"/>
      <c r="O36" s="3077"/>
    </row>
    <row r="37" spans="1:19" ht="11.25" customHeight="1" thickBot="1" x14ac:dyDescent="0.25">
      <c r="A37" s="4364"/>
      <c r="B37" s="4069"/>
      <c r="C37" s="4249"/>
      <c r="D37" s="3900"/>
      <c r="E37" s="1883"/>
      <c r="F37" s="4888"/>
      <c r="G37" s="4372"/>
      <c r="H37" s="3966"/>
      <c r="I37" s="4877"/>
      <c r="J37" s="2817"/>
      <c r="K37" s="3022" t="s">
        <v>140</v>
      </c>
      <c r="L37" s="2815">
        <v>0</v>
      </c>
      <c r="M37" s="1872"/>
      <c r="N37" s="3074"/>
      <c r="O37" s="3073"/>
    </row>
    <row r="38" spans="1:19" ht="15.6" customHeight="1" thickBot="1" x14ac:dyDescent="0.25">
      <c r="A38" s="4358"/>
      <c r="B38" s="4340"/>
      <c r="C38" s="4250"/>
      <c r="D38" s="4881"/>
      <c r="E38" s="909"/>
      <c r="F38" s="4886"/>
      <c r="G38" s="4372"/>
      <c r="H38" s="3966"/>
      <c r="I38" s="4877"/>
      <c r="J38" s="2808"/>
      <c r="K38" s="3082" t="s">
        <v>33</v>
      </c>
      <c r="L38" s="2913">
        <f>SUM(L36:L37)</f>
        <v>139</v>
      </c>
      <c r="M38" s="3081"/>
      <c r="N38" s="3069"/>
      <c r="O38" s="3068"/>
    </row>
    <row r="39" spans="1:19" ht="16.5" hidden="1" customHeight="1" x14ac:dyDescent="0.2">
      <c r="A39" s="4357" t="s">
        <v>37</v>
      </c>
      <c r="B39" s="4339" t="s">
        <v>37</v>
      </c>
      <c r="C39" s="4248" t="s">
        <v>39</v>
      </c>
      <c r="D39" s="4880" t="s">
        <v>39</v>
      </c>
      <c r="E39" s="1932"/>
      <c r="F39" s="3598" t="s">
        <v>1191</v>
      </c>
      <c r="G39" s="4372"/>
      <c r="H39" s="3966"/>
      <c r="I39" s="4877"/>
      <c r="J39" s="3080"/>
      <c r="K39" s="2924" t="s">
        <v>1168</v>
      </c>
      <c r="L39" s="2891">
        <v>0</v>
      </c>
      <c r="M39" s="3079"/>
      <c r="N39" s="3078"/>
      <c r="O39" s="3077"/>
    </row>
    <row r="40" spans="1:19" ht="12" hidden="1" customHeight="1" thickBot="1" x14ac:dyDescent="0.25">
      <c r="A40" s="4364"/>
      <c r="B40" s="4069"/>
      <c r="C40" s="4249"/>
      <c r="D40" s="3900"/>
      <c r="E40" s="1883"/>
      <c r="F40" s="4449"/>
      <c r="G40" s="4372"/>
      <c r="H40" s="3966"/>
      <c r="I40" s="4877"/>
      <c r="J40" s="3076"/>
      <c r="K40" s="3022" t="s">
        <v>140</v>
      </c>
      <c r="L40" s="2836">
        <v>0</v>
      </c>
      <c r="M40" s="3075"/>
      <c r="N40" s="3074"/>
      <c r="O40" s="3073"/>
      <c r="Q40" s="489"/>
    </row>
    <row r="41" spans="1:19" ht="19.5" hidden="1" customHeight="1" thickBot="1" x14ac:dyDescent="0.25">
      <c r="A41" s="4358"/>
      <c r="B41" s="4340"/>
      <c r="C41" s="4250"/>
      <c r="D41" s="4881"/>
      <c r="E41" s="909"/>
      <c r="F41" s="3072"/>
      <c r="G41" s="4373"/>
      <c r="H41" s="3967"/>
      <c r="I41" s="4852"/>
      <c r="J41" s="3071"/>
      <c r="K41" s="2807" t="s">
        <v>33</v>
      </c>
      <c r="L41" s="2833">
        <f>SUM(L39:L40)</f>
        <v>0</v>
      </c>
      <c r="M41" s="3070"/>
      <c r="N41" s="3069"/>
      <c r="O41" s="3068"/>
    </row>
    <row r="42" spans="1:19" ht="27" customHeight="1" x14ac:dyDescent="0.2">
      <c r="A42" s="4401" t="s">
        <v>37</v>
      </c>
      <c r="B42" s="4068" t="s">
        <v>37</v>
      </c>
      <c r="C42" s="1677" t="s">
        <v>109</v>
      </c>
      <c r="D42" s="4055" t="s">
        <v>1176</v>
      </c>
      <c r="E42" s="4209"/>
      <c r="F42" s="4210"/>
      <c r="G42" s="4371" t="s">
        <v>678</v>
      </c>
      <c r="H42" s="4882" t="s">
        <v>44</v>
      </c>
      <c r="I42" s="4851" t="s">
        <v>272</v>
      </c>
      <c r="J42" s="3067" t="s">
        <v>198</v>
      </c>
      <c r="K42" s="2978" t="s">
        <v>124</v>
      </c>
      <c r="L42" s="3015"/>
      <c r="M42" s="3066" t="s">
        <v>1190</v>
      </c>
      <c r="N42" s="2885" t="s">
        <v>50</v>
      </c>
      <c r="O42" s="3065" t="s">
        <v>781</v>
      </c>
      <c r="R42" s="3007"/>
      <c r="S42" s="3012"/>
    </row>
    <row r="43" spans="1:19" ht="24" customHeight="1" x14ac:dyDescent="0.2">
      <c r="A43" s="4402"/>
      <c r="B43" s="4069"/>
      <c r="C43" s="1666"/>
      <c r="D43" s="4058"/>
      <c r="E43" s="4211"/>
      <c r="F43" s="4212"/>
      <c r="G43" s="4372"/>
      <c r="H43" s="3966"/>
      <c r="I43" s="4877"/>
      <c r="J43" s="2817"/>
      <c r="K43" s="2975" t="s">
        <v>141</v>
      </c>
      <c r="L43" s="2974"/>
      <c r="M43" s="1552" t="s">
        <v>1189</v>
      </c>
      <c r="N43" s="3064" t="s">
        <v>231</v>
      </c>
      <c r="O43" s="3063" t="s">
        <v>1188</v>
      </c>
      <c r="Q43" s="2784"/>
      <c r="R43" s="3062"/>
      <c r="S43" s="3012"/>
    </row>
    <row r="44" spans="1:19" ht="18.75" customHeight="1" x14ac:dyDescent="0.2">
      <c r="A44" s="4402"/>
      <c r="B44" s="4069"/>
      <c r="C44" s="1666"/>
      <c r="D44" s="4058"/>
      <c r="E44" s="4211"/>
      <c r="F44" s="4212"/>
      <c r="G44" s="4372"/>
      <c r="H44" s="3966"/>
      <c r="I44" s="4877"/>
      <c r="J44" s="2817"/>
      <c r="K44" s="2975" t="s">
        <v>706</v>
      </c>
      <c r="L44" s="2974"/>
      <c r="M44" s="1552" t="s">
        <v>1187</v>
      </c>
      <c r="N44" s="3061" t="s">
        <v>231</v>
      </c>
      <c r="O44" s="3055" t="s">
        <v>1186</v>
      </c>
      <c r="Q44" s="489"/>
      <c r="R44" s="2784"/>
      <c r="S44" s="3012"/>
    </row>
    <row r="45" spans="1:19" ht="29.25" customHeight="1" x14ac:dyDescent="0.2">
      <c r="A45" s="4402"/>
      <c r="B45" s="4069"/>
      <c r="C45" s="1666"/>
      <c r="D45" s="4058"/>
      <c r="E45" s="4211"/>
      <c r="F45" s="4212"/>
      <c r="G45" s="4372"/>
      <c r="H45" s="3966"/>
      <c r="I45" s="4877"/>
      <c r="J45" s="2817"/>
      <c r="K45" s="2975" t="s">
        <v>1168</v>
      </c>
      <c r="L45" s="2974">
        <f>L54</f>
        <v>175.3</v>
      </c>
      <c r="M45" s="1552" t="s">
        <v>1185</v>
      </c>
      <c r="N45" s="3061" t="s">
        <v>50</v>
      </c>
      <c r="O45" s="3055" t="s">
        <v>43</v>
      </c>
      <c r="Q45" s="489"/>
      <c r="R45" s="2784"/>
      <c r="S45" s="3012"/>
    </row>
    <row r="46" spans="1:19" ht="15" customHeight="1" thickBot="1" x14ac:dyDescent="0.25">
      <c r="A46" s="4402"/>
      <c r="B46" s="4069"/>
      <c r="C46" s="1666"/>
      <c r="D46" s="4058"/>
      <c r="E46" s="4211"/>
      <c r="F46" s="4212"/>
      <c r="G46" s="4372"/>
      <c r="H46" s="3966"/>
      <c r="I46" s="4877"/>
      <c r="J46" s="2817"/>
      <c r="K46" s="2975" t="s">
        <v>140</v>
      </c>
      <c r="L46" s="2974">
        <f>L55</f>
        <v>0</v>
      </c>
      <c r="M46" s="3054" t="s">
        <v>1184</v>
      </c>
      <c r="N46" s="1687" t="s">
        <v>79</v>
      </c>
      <c r="O46" s="3053" t="s">
        <v>1183</v>
      </c>
      <c r="Q46" s="2784"/>
      <c r="R46" s="2784"/>
      <c r="S46" s="3012"/>
    </row>
    <row r="47" spans="1:19" ht="22.5" customHeight="1" x14ac:dyDescent="0.2">
      <c r="A47" s="4402"/>
      <c r="B47" s="4069"/>
      <c r="C47" s="1666"/>
      <c r="D47" s="4058"/>
      <c r="E47" s="4211"/>
      <c r="F47" s="4212"/>
      <c r="G47" s="4372"/>
      <c r="H47" s="3966"/>
      <c r="I47" s="4877"/>
      <c r="J47" s="2817"/>
      <c r="K47" s="2975" t="s">
        <v>40</v>
      </c>
      <c r="L47" s="2974"/>
      <c r="M47" s="3060" t="s">
        <v>1182</v>
      </c>
      <c r="N47" s="3039" t="s">
        <v>50</v>
      </c>
      <c r="O47" s="3059" t="s">
        <v>43</v>
      </c>
      <c r="Q47" s="2784"/>
      <c r="R47" s="2784"/>
      <c r="S47" s="3012"/>
    </row>
    <row r="48" spans="1:19" ht="38.25" customHeight="1" x14ac:dyDescent="0.2">
      <c r="A48" s="4402"/>
      <c r="B48" s="4069"/>
      <c r="C48" s="1666"/>
      <c r="D48" s="4058"/>
      <c r="E48" s="4211"/>
      <c r="F48" s="4212"/>
      <c r="G48" s="4372"/>
      <c r="H48" s="3966"/>
      <c r="I48" s="4877"/>
      <c r="J48" s="2817"/>
      <c r="K48" s="2975" t="s">
        <v>1175</v>
      </c>
      <c r="L48" s="2974"/>
      <c r="M48" s="3014" t="s">
        <v>1181</v>
      </c>
      <c r="N48" s="3013" t="s">
        <v>50</v>
      </c>
      <c r="O48" s="3059" t="s">
        <v>1180</v>
      </c>
      <c r="Q48" s="489"/>
      <c r="R48" s="2784"/>
      <c r="S48" s="3012"/>
    </row>
    <row r="49" spans="1:21" ht="29.25" customHeight="1" x14ac:dyDescent="0.2">
      <c r="A49" s="4402"/>
      <c r="B49" s="4069"/>
      <c r="C49" s="1666"/>
      <c r="D49" s="4058"/>
      <c r="E49" s="4211"/>
      <c r="F49" s="4212"/>
      <c r="G49" s="4372"/>
      <c r="H49" s="3966"/>
      <c r="I49" s="4877"/>
      <c r="J49" s="2817"/>
      <c r="K49" s="3058"/>
      <c r="L49" s="3057"/>
      <c r="M49" s="3056" t="s">
        <v>1179</v>
      </c>
      <c r="N49" s="3013" t="s">
        <v>79</v>
      </c>
      <c r="O49" s="3055" t="s">
        <v>1178</v>
      </c>
      <c r="Q49" s="489"/>
      <c r="R49" s="2784"/>
      <c r="S49" s="3012"/>
    </row>
    <row r="50" spans="1:21" ht="26.25" customHeight="1" x14ac:dyDescent="0.2">
      <c r="A50" s="4402"/>
      <c r="B50" s="4069"/>
      <c r="C50" s="1666"/>
      <c r="D50" s="4058"/>
      <c r="E50" s="4211"/>
      <c r="F50" s="4212"/>
      <c r="G50" s="4372"/>
      <c r="H50" s="3966"/>
      <c r="I50" s="4877"/>
      <c r="J50" s="2817"/>
      <c r="K50" s="3010"/>
      <c r="L50" s="3029"/>
      <c r="M50" s="1417" t="s">
        <v>1177</v>
      </c>
      <c r="N50" s="1508" t="s">
        <v>79</v>
      </c>
      <c r="O50" s="3055" t="s">
        <v>792</v>
      </c>
      <c r="Q50" s="2784"/>
      <c r="R50" s="2784"/>
      <c r="S50" s="3012"/>
    </row>
    <row r="51" spans="1:21" ht="27" customHeight="1" thickBot="1" x14ac:dyDescent="0.25">
      <c r="A51" s="4403"/>
      <c r="B51" s="4070"/>
      <c r="C51" s="1660"/>
      <c r="D51" s="4213"/>
      <c r="E51" s="4214"/>
      <c r="F51" s="4215"/>
      <c r="G51" s="4373"/>
      <c r="H51" s="4883"/>
      <c r="I51" s="4852"/>
      <c r="J51" s="2808"/>
      <c r="K51" s="2840" t="s">
        <v>33</v>
      </c>
      <c r="L51" s="2839">
        <f>SUM(L42:L50)</f>
        <v>175.3</v>
      </c>
      <c r="M51" s="3054"/>
      <c r="N51" s="1687"/>
      <c r="O51" s="3053"/>
      <c r="R51" s="3002"/>
      <c r="S51" s="3001"/>
    </row>
    <row r="52" spans="1:21" ht="18.75" customHeight="1" x14ac:dyDescent="0.2">
      <c r="A52" s="1245" t="s">
        <v>37</v>
      </c>
      <c r="B52" s="3052" t="s">
        <v>37</v>
      </c>
      <c r="C52" s="1632" t="s">
        <v>109</v>
      </c>
      <c r="D52" s="1715" t="s">
        <v>37</v>
      </c>
      <c r="E52" s="1883"/>
      <c r="F52" s="4885" t="s">
        <v>1176</v>
      </c>
      <c r="G52" s="4371" t="s">
        <v>678</v>
      </c>
      <c r="H52" s="3965" t="s">
        <v>44</v>
      </c>
      <c r="I52" s="4851" t="s">
        <v>272</v>
      </c>
      <c r="J52" s="3045" t="s">
        <v>198</v>
      </c>
      <c r="K52" s="2957" t="s">
        <v>124</v>
      </c>
      <c r="L52" s="3040"/>
      <c r="M52" s="3047"/>
      <c r="N52" s="1514"/>
      <c r="O52" s="3051"/>
    </row>
    <row r="53" spans="1:21" ht="20.25" customHeight="1" x14ac:dyDescent="0.2">
      <c r="A53" s="1928"/>
      <c r="B53" s="1237"/>
      <c r="C53" s="3050"/>
      <c r="D53" s="1850"/>
      <c r="E53" s="1883"/>
      <c r="F53" s="4888"/>
      <c r="G53" s="4372"/>
      <c r="H53" s="3966"/>
      <c r="I53" s="4877"/>
      <c r="J53" s="2817"/>
      <c r="K53" s="2938" t="s">
        <v>706</v>
      </c>
      <c r="L53" s="3040"/>
      <c r="M53" s="3008"/>
      <c r="N53" s="3039"/>
      <c r="O53" s="3049"/>
    </row>
    <row r="54" spans="1:21" ht="14.25" customHeight="1" x14ac:dyDescent="0.2">
      <c r="A54" s="1928"/>
      <c r="B54" s="1237"/>
      <c r="C54" s="3050"/>
      <c r="D54" s="1850"/>
      <c r="E54" s="1883"/>
      <c r="F54" s="4888"/>
      <c r="G54" s="4372"/>
      <c r="H54" s="3966"/>
      <c r="I54" s="4877"/>
      <c r="J54" s="2817"/>
      <c r="K54" s="2938" t="s">
        <v>1168</v>
      </c>
      <c r="L54" s="3040">
        <v>175.3</v>
      </c>
      <c r="M54" s="3008"/>
      <c r="N54" s="3039"/>
      <c r="O54" s="3049"/>
      <c r="U54" s="489"/>
    </row>
    <row r="55" spans="1:21" ht="20.25" customHeight="1" x14ac:dyDescent="0.2">
      <c r="A55" s="1928"/>
      <c r="B55" s="1237"/>
      <c r="C55" s="3050"/>
      <c r="D55" s="1850"/>
      <c r="E55" s="1883"/>
      <c r="F55" s="4888"/>
      <c r="G55" s="4372"/>
      <c r="H55" s="3966"/>
      <c r="I55" s="4877"/>
      <c r="J55" s="2817"/>
      <c r="K55" s="2938" t="s">
        <v>140</v>
      </c>
      <c r="L55" s="3040">
        <v>0</v>
      </c>
      <c r="M55" s="3008"/>
      <c r="N55" s="3039"/>
      <c r="O55" s="3049"/>
    </row>
    <row r="56" spans="1:21" ht="16.5" customHeight="1" x14ac:dyDescent="0.2">
      <c r="A56" s="1928"/>
      <c r="B56" s="1237"/>
      <c r="C56" s="3050"/>
      <c r="D56" s="1850"/>
      <c r="E56" s="1883"/>
      <c r="F56" s="4888"/>
      <c r="G56" s="4372"/>
      <c r="H56" s="3966"/>
      <c r="I56" s="4877"/>
      <c r="J56" s="2817"/>
      <c r="K56" s="2938" t="s">
        <v>40</v>
      </c>
      <c r="L56" s="3040"/>
      <c r="M56" s="3008"/>
      <c r="N56" s="3039"/>
      <c r="O56" s="3049"/>
    </row>
    <row r="57" spans="1:21" ht="18" customHeight="1" x14ac:dyDescent="0.2">
      <c r="A57" s="1928"/>
      <c r="B57" s="1237"/>
      <c r="C57" s="3050"/>
      <c r="D57" s="1850"/>
      <c r="E57" s="1883"/>
      <c r="F57" s="4888"/>
      <c r="G57" s="4372"/>
      <c r="H57" s="3966"/>
      <c r="I57" s="4877"/>
      <c r="J57" s="2817"/>
      <c r="K57" s="2938" t="s">
        <v>1175</v>
      </c>
      <c r="L57" s="3040"/>
      <c r="M57" s="3008"/>
      <c r="N57" s="3039"/>
      <c r="O57" s="3049"/>
    </row>
    <row r="58" spans="1:21" ht="14.25" customHeight="1" thickBot="1" x14ac:dyDescent="0.25">
      <c r="A58" s="1232"/>
      <c r="B58" s="1231"/>
      <c r="C58" s="1660"/>
      <c r="D58" s="1205"/>
      <c r="E58" s="909"/>
      <c r="F58" s="4886"/>
      <c r="G58" s="4373"/>
      <c r="H58" s="3967"/>
      <c r="I58" s="4852"/>
      <c r="J58" s="2808"/>
      <c r="K58" s="3048" t="s">
        <v>33</v>
      </c>
      <c r="L58" s="3035">
        <f>SUM(L52:L57)</f>
        <v>175.3</v>
      </c>
      <c r="M58" s="3034"/>
      <c r="N58" s="3033"/>
      <c r="O58" s="3032"/>
    </row>
    <row r="59" spans="1:21" ht="39.75" hidden="1" customHeight="1" x14ac:dyDescent="0.2">
      <c r="A59" s="4401" t="s">
        <v>37</v>
      </c>
      <c r="B59" s="4068" t="s">
        <v>37</v>
      </c>
      <c r="C59" s="1632" t="s">
        <v>109</v>
      </c>
      <c r="D59" s="1855" t="s">
        <v>39</v>
      </c>
      <c r="E59" s="1932"/>
      <c r="F59" s="4896"/>
      <c r="G59" s="4371" t="s">
        <v>678</v>
      </c>
      <c r="H59" s="3965" t="s">
        <v>44</v>
      </c>
      <c r="I59" s="4851" t="s">
        <v>272</v>
      </c>
      <c r="J59" s="3045" t="s">
        <v>198</v>
      </c>
      <c r="K59" s="2957" t="s">
        <v>124</v>
      </c>
      <c r="L59" s="2891"/>
      <c r="M59" s="3047"/>
      <c r="N59" s="1514"/>
      <c r="O59" s="3046"/>
    </row>
    <row r="60" spans="1:21" ht="50.25" hidden="1" customHeight="1" x14ac:dyDescent="0.2">
      <c r="A60" s="4402"/>
      <c r="B60" s="4069"/>
      <c r="C60" s="2819"/>
      <c r="D60" s="3042"/>
      <c r="E60" s="1883"/>
      <c r="F60" s="4897"/>
      <c r="G60" s="4372"/>
      <c r="H60" s="3966"/>
      <c r="I60" s="4877"/>
      <c r="J60" s="3045"/>
      <c r="K60" s="2957" t="s">
        <v>141</v>
      </c>
      <c r="L60" s="3040"/>
      <c r="M60" s="3044"/>
      <c r="N60" s="3039"/>
      <c r="O60" s="3038"/>
    </row>
    <row r="61" spans="1:21" ht="42" hidden="1" customHeight="1" x14ac:dyDescent="0.2">
      <c r="A61" s="4402"/>
      <c r="B61" s="4069"/>
      <c r="C61" s="2819"/>
      <c r="D61" s="3042"/>
      <c r="E61" s="1883"/>
      <c r="F61" s="4897"/>
      <c r="G61" s="4372"/>
      <c r="H61" s="3966"/>
      <c r="I61" s="4877"/>
      <c r="J61" s="2817"/>
      <c r="K61" s="2938" t="s">
        <v>706</v>
      </c>
      <c r="L61" s="3040"/>
      <c r="M61" s="3043"/>
      <c r="N61" s="3039"/>
      <c r="O61" s="3038"/>
    </row>
    <row r="62" spans="1:21" ht="46.5" hidden="1" customHeight="1" x14ac:dyDescent="0.2">
      <c r="A62" s="4402"/>
      <c r="B62" s="4069"/>
      <c r="C62" s="2819"/>
      <c r="D62" s="3042"/>
      <c r="E62" s="1883"/>
      <c r="F62" s="3041"/>
      <c r="G62" s="4372"/>
      <c r="H62" s="3966"/>
      <c r="I62" s="4877"/>
      <c r="J62" s="2817"/>
      <c r="K62" s="2938" t="s">
        <v>1168</v>
      </c>
      <c r="L62" s="3040"/>
      <c r="M62" s="3008"/>
      <c r="N62" s="3039"/>
      <c r="O62" s="3038"/>
    </row>
    <row r="63" spans="1:21" ht="44.25" hidden="1" customHeight="1" x14ac:dyDescent="0.2">
      <c r="A63" s="4402"/>
      <c r="B63" s="4069"/>
      <c r="C63" s="2819"/>
      <c r="D63" s="3042"/>
      <c r="E63" s="1883"/>
      <c r="F63" s="3041"/>
      <c r="G63" s="4372"/>
      <c r="H63" s="3966"/>
      <c r="I63" s="4877"/>
      <c r="J63" s="2817"/>
      <c r="K63" s="2938" t="s">
        <v>140</v>
      </c>
      <c r="L63" s="3040"/>
      <c r="M63" s="3008"/>
      <c r="N63" s="3039"/>
      <c r="O63" s="3038"/>
    </row>
    <row r="64" spans="1:21" ht="85.5" hidden="1" customHeight="1" x14ac:dyDescent="0.2">
      <c r="A64" s="4402"/>
      <c r="B64" s="4069"/>
      <c r="C64" s="2819"/>
      <c r="D64" s="3042"/>
      <c r="E64" s="1883"/>
      <c r="F64" s="3041"/>
      <c r="G64" s="4372"/>
      <c r="H64" s="3966"/>
      <c r="I64" s="4877"/>
      <c r="J64" s="2817"/>
      <c r="K64" s="2938" t="s">
        <v>40</v>
      </c>
      <c r="L64" s="3040"/>
      <c r="M64" s="3008"/>
      <c r="N64" s="3039"/>
      <c r="O64" s="3038"/>
    </row>
    <row r="65" spans="1:21" ht="41.25" hidden="1" customHeight="1" x14ac:dyDescent="0.2">
      <c r="A65" s="4402"/>
      <c r="B65" s="4069"/>
      <c r="C65" s="2819"/>
      <c r="D65" s="3042"/>
      <c r="E65" s="1883"/>
      <c r="F65" s="3041"/>
      <c r="G65" s="4372"/>
      <c r="H65" s="3966"/>
      <c r="I65" s="4877"/>
      <c r="J65" s="2817"/>
      <c r="K65" s="2938" t="s">
        <v>1175</v>
      </c>
      <c r="L65" s="3040"/>
      <c r="M65" s="3008"/>
      <c r="N65" s="3039"/>
      <c r="O65" s="3038"/>
    </row>
    <row r="66" spans="1:21" ht="60" hidden="1" customHeight="1" thickBot="1" x14ac:dyDescent="0.25">
      <c r="A66" s="4403"/>
      <c r="B66" s="4070"/>
      <c r="C66" s="1660"/>
      <c r="D66" s="2810"/>
      <c r="E66" s="909"/>
      <c r="F66" s="3037"/>
      <c r="G66" s="4373"/>
      <c r="H66" s="3967"/>
      <c r="I66" s="4852"/>
      <c r="J66" s="2808"/>
      <c r="K66" s="3036" t="s">
        <v>33</v>
      </c>
      <c r="L66" s="3035"/>
      <c r="M66" s="3034"/>
      <c r="N66" s="3033"/>
      <c r="O66" s="3032"/>
    </row>
    <row r="67" spans="1:21" ht="23.25" customHeight="1" x14ac:dyDescent="0.2">
      <c r="A67" s="4357" t="s">
        <v>37</v>
      </c>
      <c r="B67" s="4339" t="s">
        <v>37</v>
      </c>
      <c r="C67" s="1632" t="s">
        <v>107</v>
      </c>
      <c r="D67" s="4055" t="s">
        <v>1174</v>
      </c>
      <c r="E67" s="4209"/>
      <c r="F67" s="4210"/>
      <c r="G67" s="4371" t="s">
        <v>137</v>
      </c>
      <c r="H67" s="3965" t="s">
        <v>44</v>
      </c>
      <c r="I67" s="4851" t="s">
        <v>272</v>
      </c>
      <c r="J67" s="3560" t="s">
        <v>198</v>
      </c>
      <c r="K67" s="2978" t="s">
        <v>1168</v>
      </c>
      <c r="L67" s="3015">
        <f>L71</f>
        <v>3091.2</v>
      </c>
      <c r="M67" s="3031"/>
      <c r="N67" s="2849"/>
      <c r="O67" s="3030"/>
    </row>
    <row r="68" spans="1:21" ht="15" customHeight="1" x14ac:dyDescent="0.2">
      <c r="A68" s="4364"/>
      <c r="B68" s="4069"/>
      <c r="C68" s="2819"/>
      <c r="D68" s="4058"/>
      <c r="E68" s="4211"/>
      <c r="F68" s="4212"/>
      <c r="G68" s="4372"/>
      <c r="H68" s="3966"/>
      <c r="I68" s="4877"/>
      <c r="J68" s="4356"/>
      <c r="K68" s="3010" t="s">
        <v>124</v>
      </c>
      <c r="L68" s="3029"/>
      <c r="M68" s="3008"/>
      <c r="N68" s="3013"/>
      <c r="O68" s="3028"/>
    </row>
    <row r="69" spans="1:21" ht="21" customHeight="1" x14ac:dyDescent="0.2">
      <c r="A69" s="4364"/>
      <c r="B69" s="4069"/>
      <c r="C69" s="2819"/>
      <c r="D69" s="4058"/>
      <c r="E69" s="4211"/>
      <c r="F69" s="4212"/>
      <c r="G69" s="4372"/>
      <c r="H69" s="3966"/>
      <c r="I69" s="4877"/>
      <c r="J69" s="4356"/>
      <c r="K69" s="2975" t="s">
        <v>140</v>
      </c>
      <c r="L69" s="2974">
        <f>L72</f>
        <v>24.4</v>
      </c>
      <c r="M69" s="1509"/>
      <c r="N69" s="2820"/>
      <c r="O69" s="3027"/>
    </row>
    <row r="70" spans="1:21" ht="21.75" customHeight="1" thickBot="1" x14ac:dyDescent="0.25">
      <c r="A70" s="4923"/>
      <c r="B70" s="4920"/>
      <c r="C70" s="2819"/>
      <c r="D70" s="4213"/>
      <c r="E70" s="4214"/>
      <c r="F70" s="4215"/>
      <c r="G70" s="4372"/>
      <c r="H70" s="3966"/>
      <c r="I70" s="4877"/>
      <c r="J70" s="4356"/>
      <c r="K70" s="3005" t="s">
        <v>33</v>
      </c>
      <c r="L70" s="3004">
        <f>L67+L69+L68</f>
        <v>3115.6</v>
      </c>
      <c r="M70" s="1552"/>
      <c r="N70" s="3026"/>
      <c r="O70" s="1550"/>
    </row>
    <row r="71" spans="1:21" ht="18" customHeight="1" x14ac:dyDescent="0.2">
      <c r="A71" s="3025" t="s">
        <v>37</v>
      </c>
      <c r="B71" s="1244" t="s">
        <v>37</v>
      </c>
      <c r="C71" s="1632" t="s">
        <v>107</v>
      </c>
      <c r="D71" s="1715" t="s">
        <v>37</v>
      </c>
      <c r="E71" s="3023"/>
      <c r="F71" s="4924" t="s">
        <v>1174</v>
      </c>
      <c r="G71" s="4372"/>
      <c r="H71" s="3966"/>
      <c r="I71" s="4877"/>
      <c r="J71" s="4356"/>
      <c r="K71" s="2924" t="s">
        <v>1168</v>
      </c>
      <c r="L71" s="2891">
        <v>3091.2</v>
      </c>
      <c r="M71" s="2832"/>
      <c r="N71" s="3021"/>
      <c r="O71" s="3020"/>
      <c r="U71" s="489"/>
    </row>
    <row r="72" spans="1:21" ht="19.5" customHeight="1" thickBot="1" x14ac:dyDescent="0.25">
      <c r="A72" s="1831"/>
      <c r="B72" s="1237"/>
      <c r="C72" s="2819"/>
      <c r="D72" s="3024"/>
      <c r="E72" s="3023"/>
      <c r="F72" s="4924"/>
      <c r="G72" s="4372"/>
      <c r="H72" s="3966"/>
      <c r="I72" s="4877"/>
      <c r="J72" s="4356"/>
      <c r="K72" s="3022" t="s">
        <v>140</v>
      </c>
      <c r="L72" s="2836">
        <v>24.4</v>
      </c>
      <c r="M72" s="2832"/>
      <c r="N72" s="3021"/>
      <c r="O72" s="3020"/>
    </row>
    <row r="73" spans="1:21" ht="15.75" customHeight="1" thickBot="1" x14ac:dyDescent="0.25">
      <c r="A73" s="3019"/>
      <c r="B73" s="1231"/>
      <c r="C73" s="3018"/>
      <c r="D73" s="3017"/>
      <c r="E73" s="3016"/>
      <c r="F73" s="4925"/>
      <c r="G73" s="4373"/>
      <c r="H73" s="3967"/>
      <c r="I73" s="4852"/>
      <c r="J73" s="3561"/>
      <c r="K73" s="2807" t="s">
        <v>33</v>
      </c>
      <c r="L73" s="2833">
        <f>SUM(L71:L72)</f>
        <v>3115.6</v>
      </c>
      <c r="M73" s="2879"/>
      <c r="N73" s="2966"/>
      <c r="O73" s="2965"/>
    </row>
    <row r="74" spans="1:21" ht="26.25" customHeight="1" x14ac:dyDescent="0.2">
      <c r="A74" s="4357" t="s">
        <v>37</v>
      </c>
      <c r="B74" s="4339" t="s">
        <v>37</v>
      </c>
      <c r="C74" s="4248" t="s">
        <v>102</v>
      </c>
      <c r="D74" s="4055" t="s">
        <v>1173</v>
      </c>
      <c r="E74" s="4209"/>
      <c r="F74" s="4210"/>
      <c r="G74" s="4371" t="s">
        <v>130</v>
      </c>
      <c r="H74" s="3965" t="s">
        <v>44</v>
      </c>
      <c r="I74" s="4851" t="s">
        <v>272</v>
      </c>
      <c r="J74" s="2828" t="s">
        <v>198</v>
      </c>
      <c r="K74" s="2978" t="s">
        <v>124</v>
      </c>
      <c r="L74" s="3015">
        <f>L79</f>
        <v>0</v>
      </c>
      <c r="M74" s="4921" t="s">
        <v>1172</v>
      </c>
      <c r="N74" s="4891" t="s">
        <v>79</v>
      </c>
      <c r="O74" s="4893">
        <v>23.5</v>
      </c>
      <c r="R74" s="3007"/>
      <c r="S74" s="3012"/>
    </row>
    <row r="75" spans="1:21" ht="22.5" customHeight="1" x14ac:dyDescent="0.2">
      <c r="A75" s="4364"/>
      <c r="B75" s="4069"/>
      <c r="C75" s="4249"/>
      <c r="D75" s="4058"/>
      <c r="E75" s="4211"/>
      <c r="F75" s="4212"/>
      <c r="G75" s="4372"/>
      <c r="H75" s="3966"/>
      <c r="I75" s="4877"/>
      <c r="J75" s="2817"/>
      <c r="K75" s="2975" t="s">
        <v>140</v>
      </c>
      <c r="L75" s="2974">
        <f>L80</f>
        <v>761.2</v>
      </c>
      <c r="M75" s="4922"/>
      <c r="N75" s="4892"/>
      <c r="O75" s="4894"/>
      <c r="R75" s="3007"/>
      <c r="S75" s="3012"/>
      <c r="T75" s="489"/>
    </row>
    <row r="76" spans="1:21" ht="15" customHeight="1" x14ac:dyDescent="0.2">
      <c r="A76" s="4364"/>
      <c r="B76" s="4069"/>
      <c r="C76" s="4249"/>
      <c r="D76" s="4058"/>
      <c r="E76" s="4211"/>
      <c r="F76" s="4212"/>
      <c r="G76" s="4372"/>
      <c r="H76" s="3966"/>
      <c r="I76" s="4877"/>
      <c r="J76" s="2817"/>
      <c r="K76" s="2975" t="s">
        <v>40</v>
      </c>
      <c r="L76" s="3011"/>
      <c r="M76" s="2998"/>
      <c r="N76" s="1508"/>
      <c r="O76" s="1558"/>
      <c r="R76" s="3007"/>
      <c r="S76" s="3006"/>
    </row>
    <row r="77" spans="1:21" ht="22.5" customHeight="1" x14ac:dyDescent="0.2">
      <c r="A77" s="4364"/>
      <c r="B77" s="4069"/>
      <c r="C77" s="4249"/>
      <c r="D77" s="4058"/>
      <c r="E77" s="4211"/>
      <c r="F77" s="4212"/>
      <c r="G77" s="4372"/>
      <c r="H77" s="3966"/>
      <c r="I77" s="4877"/>
      <c r="J77" s="2817"/>
      <c r="K77" s="3010" t="s">
        <v>1168</v>
      </c>
      <c r="L77" s="3009">
        <f>L82</f>
        <v>0</v>
      </c>
      <c r="M77" s="3008"/>
      <c r="N77" s="1508"/>
      <c r="O77" s="1757"/>
      <c r="R77" s="3007"/>
      <c r="S77" s="3006"/>
    </row>
    <row r="78" spans="1:21" ht="23.25" customHeight="1" thickBot="1" x14ac:dyDescent="0.25">
      <c r="A78" s="4358"/>
      <c r="B78" s="4340"/>
      <c r="C78" s="4250"/>
      <c r="D78" s="4213"/>
      <c r="E78" s="4214"/>
      <c r="F78" s="4215"/>
      <c r="G78" s="4373"/>
      <c r="H78" s="3967"/>
      <c r="I78" s="4852"/>
      <c r="J78" s="2808"/>
      <c r="K78" s="3005" t="s">
        <v>33</v>
      </c>
      <c r="L78" s="3004">
        <f>L74+L75+L76+L77</f>
        <v>761.2</v>
      </c>
      <c r="M78" s="3003"/>
      <c r="N78" s="2921"/>
      <c r="O78" s="2990"/>
      <c r="R78" s="3002"/>
      <c r="S78" s="3001"/>
    </row>
    <row r="79" spans="1:21" ht="26.25" customHeight="1" x14ac:dyDescent="0.2">
      <c r="A79" s="4401" t="s">
        <v>37</v>
      </c>
      <c r="B79" s="4068" t="s">
        <v>37</v>
      </c>
      <c r="C79" s="4248" t="s">
        <v>102</v>
      </c>
      <c r="D79" s="4365" t="s">
        <v>39</v>
      </c>
      <c r="E79" s="4378"/>
      <c r="F79" s="3000" t="s">
        <v>1171</v>
      </c>
      <c r="G79" s="4344" t="s">
        <v>130</v>
      </c>
      <c r="H79" s="3965" t="s">
        <v>44</v>
      </c>
      <c r="I79" s="4889" t="s">
        <v>272</v>
      </c>
      <c r="J79" s="2828" t="s">
        <v>198</v>
      </c>
      <c r="K79" s="2884" t="s">
        <v>124</v>
      </c>
      <c r="L79" s="2930">
        <v>0</v>
      </c>
      <c r="M79" s="1515" t="s">
        <v>1170</v>
      </c>
      <c r="N79" s="1514" t="s">
        <v>1068</v>
      </c>
      <c r="O79" s="2999">
        <v>3650</v>
      </c>
      <c r="P79" s="489"/>
      <c r="Q79" s="489"/>
      <c r="R79" s="489"/>
      <c r="S79" s="489"/>
    </row>
    <row r="80" spans="1:21" ht="25.5" x14ac:dyDescent="0.2">
      <c r="A80" s="4402"/>
      <c r="B80" s="4069"/>
      <c r="C80" s="4249"/>
      <c r="D80" s="4366"/>
      <c r="E80" s="4379"/>
      <c r="F80" s="2997"/>
      <c r="G80" s="4345"/>
      <c r="H80" s="3966"/>
      <c r="I80" s="4890"/>
      <c r="J80" s="2817"/>
      <c r="K80" s="2881" t="s">
        <v>140</v>
      </c>
      <c r="L80" s="2937">
        <v>761.2</v>
      </c>
      <c r="M80" s="2998" t="s">
        <v>1169</v>
      </c>
      <c r="N80" s="1508" t="s">
        <v>50</v>
      </c>
      <c r="O80" s="1505">
        <v>135</v>
      </c>
      <c r="Q80" s="489"/>
      <c r="R80" s="489"/>
      <c r="S80" s="489"/>
    </row>
    <row r="81" spans="1:21" ht="12.75" x14ac:dyDescent="0.2">
      <c r="A81" s="4402"/>
      <c r="B81" s="4069"/>
      <c r="C81" s="4249"/>
      <c r="D81" s="4366"/>
      <c r="E81" s="4379"/>
      <c r="F81" s="2997"/>
      <c r="G81" s="4345"/>
      <c r="H81" s="3966"/>
      <c r="I81" s="4890"/>
      <c r="J81" s="2817"/>
      <c r="K81" s="2881" t="s">
        <v>40</v>
      </c>
      <c r="L81" s="2937"/>
      <c r="M81" s="2996"/>
      <c r="N81" s="2995"/>
      <c r="O81" s="1558"/>
    </row>
    <row r="82" spans="1:21" ht="12.75" x14ac:dyDescent="0.2">
      <c r="A82" s="4402"/>
      <c r="B82" s="4069"/>
      <c r="C82" s="4249"/>
      <c r="D82" s="4366"/>
      <c r="E82" s="4379"/>
      <c r="F82" s="2997"/>
      <c r="G82" s="4345"/>
      <c r="H82" s="3966"/>
      <c r="I82" s="4890"/>
      <c r="J82" s="2817"/>
      <c r="K82" s="2889" t="s">
        <v>1168</v>
      </c>
      <c r="L82" s="2937"/>
      <c r="M82" s="2996"/>
      <c r="N82" s="2995"/>
      <c r="O82" s="1558"/>
    </row>
    <row r="83" spans="1:21" ht="24" customHeight="1" thickBot="1" x14ac:dyDescent="0.25">
      <c r="A83" s="4403"/>
      <c r="B83" s="4070"/>
      <c r="C83" s="4873"/>
      <c r="D83" s="4367"/>
      <c r="E83" s="4380"/>
      <c r="F83" s="2994"/>
      <c r="G83" s="4346"/>
      <c r="H83" s="3967"/>
      <c r="I83" s="4890"/>
      <c r="J83" s="2808"/>
      <c r="K83" s="2993" t="s">
        <v>33</v>
      </c>
      <c r="L83" s="2992">
        <f>SUM(L79:L82)</f>
        <v>761.2</v>
      </c>
      <c r="M83" s="2991"/>
      <c r="N83" s="2921"/>
      <c r="O83" s="2990"/>
    </row>
    <row r="84" spans="1:21" ht="19.5" customHeight="1" thickBot="1" x14ac:dyDescent="0.25">
      <c r="A84" s="1922" t="s">
        <v>37</v>
      </c>
      <c r="B84" s="2876" t="s">
        <v>37</v>
      </c>
      <c r="C84" s="4180" t="s">
        <v>38</v>
      </c>
      <c r="D84" s="4181"/>
      <c r="E84" s="4181"/>
      <c r="F84" s="4181"/>
      <c r="G84" s="4181"/>
      <c r="H84" s="4181"/>
      <c r="I84" s="4181"/>
      <c r="J84" s="3982"/>
      <c r="K84" s="2802" t="s">
        <v>33</v>
      </c>
      <c r="L84" s="2801">
        <f>L26+L35+L51+L70+L78</f>
        <v>4450.5</v>
      </c>
      <c r="M84" s="2989"/>
      <c r="N84" s="2988"/>
      <c r="O84" s="2987"/>
    </row>
    <row r="85" spans="1:21" ht="17.25" customHeight="1" thickBot="1" x14ac:dyDescent="0.25">
      <c r="A85" s="4401" t="s">
        <v>37</v>
      </c>
      <c r="B85" s="4068" t="s">
        <v>39</v>
      </c>
      <c r="C85" s="1682" t="s">
        <v>1167</v>
      </c>
      <c r="D85" s="1101"/>
      <c r="E85" s="2986"/>
      <c r="F85" s="2983"/>
      <c r="G85" s="2982"/>
      <c r="H85" s="2985"/>
      <c r="I85" s="2984"/>
      <c r="J85" s="2983"/>
      <c r="K85" s="2983"/>
      <c r="L85" s="2983"/>
      <c r="M85" s="2982"/>
      <c r="N85" s="2982"/>
      <c r="O85" s="2981"/>
    </row>
    <row r="86" spans="1:21" ht="31.5" customHeight="1" thickBot="1" x14ac:dyDescent="0.25">
      <c r="A86" s="4402"/>
      <c r="B86" s="4069"/>
      <c r="C86" s="4864"/>
      <c r="D86" s="4865"/>
      <c r="E86" s="4865"/>
      <c r="F86" s="4865"/>
      <c r="G86" s="4865"/>
      <c r="H86" s="4865"/>
      <c r="I86" s="4865"/>
      <c r="J86" s="4865"/>
      <c r="K86" s="4865"/>
      <c r="L86" s="4866"/>
      <c r="M86" s="2980" t="s">
        <v>1166</v>
      </c>
      <c r="N86" s="1514" t="s">
        <v>1165</v>
      </c>
      <c r="O86" s="2979">
        <v>4</v>
      </c>
      <c r="Q86" s="876"/>
    </row>
    <row r="87" spans="1:21" ht="20.25" customHeight="1" x14ac:dyDescent="0.2">
      <c r="A87" s="4401" t="s">
        <v>37</v>
      </c>
      <c r="B87" s="4068" t="s">
        <v>39</v>
      </c>
      <c r="C87" s="1632" t="s">
        <v>37</v>
      </c>
      <c r="D87" s="4911" t="s">
        <v>1164</v>
      </c>
      <c r="E87" s="4912"/>
      <c r="F87" s="4913"/>
      <c r="G87" s="4371" t="s">
        <v>739</v>
      </c>
      <c r="H87" s="4882" t="s">
        <v>44</v>
      </c>
      <c r="I87" s="4851" t="s">
        <v>65</v>
      </c>
      <c r="J87" s="2828" t="s">
        <v>198</v>
      </c>
      <c r="K87" s="2978" t="s">
        <v>124</v>
      </c>
      <c r="L87" s="2977">
        <f>L92+L95+L98+L102+L106+L109+L111+L115+L118+L122+L124+L126+L128+L131+L134+L137+L139+L141+L143+L145+L147+L149+L152+L154+L156+L159+L161+L164</f>
        <v>390.2</v>
      </c>
      <c r="M87" s="2962"/>
      <c r="N87" s="2849"/>
      <c r="O87" s="2976"/>
    </row>
    <row r="88" spans="1:21" ht="15" customHeight="1" x14ac:dyDescent="0.2">
      <c r="A88" s="4402"/>
      <c r="B88" s="4069"/>
      <c r="C88" s="2819"/>
      <c r="D88" s="4914"/>
      <c r="E88" s="4915"/>
      <c r="F88" s="4916"/>
      <c r="G88" s="4372"/>
      <c r="H88" s="3966"/>
      <c r="I88" s="4877"/>
      <c r="J88" s="2817"/>
      <c r="K88" s="2975" t="s">
        <v>140</v>
      </c>
      <c r="L88" s="2974">
        <f>L158</f>
        <v>316.7</v>
      </c>
      <c r="M88" s="2973"/>
      <c r="N88" s="2972"/>
      <c r="O88" s="1586"/>
      <c r="Q88" s="489"/>
      <c r="R88" s="489"/>
    </row>
    <row r="89" spans="1:21" ht="19.5" customHeight="1" x14ac:dyDescent="0.2">
      <c r="A89" s="4402"/>
      <c r="B89" s="4069"/>
      <c r="C89" s="2819"/>
      <c r="D89" s="4914"/>
      <c r="E89" s="4915"/>
      <c r="F89" s="4916"/>
      <c r="G89" s="4372"/>
      <c r="H89" s="3966"/>
      <c r="I89" s="4877"/>
      <c r="J89" s="2817"/>
      <c r="K89" s="2975" t="s">
        <v>161</v>
      </c>
      <c r="L89" s="2974">
        <f>L150+L162+L165</f>
        <v>284</v>
      </c>
      <c r="M89" s="2973"/>
      <c r="N89" s="2972"/>
      <c r="O89" s="1586"/>
      <c r="U89" s="489"/>
    </row>
    <row r="90" spans="1:21" ht="22.5" customHeight="1" x14ac:dyDescent="0.2">
      <c r="A90" s="4402"/>
      <c r="B90" s="4069"/>
      <c r="C90" s="2819"/>
      <c r="D90" s="4914"/>
      <c r="E90" s="4915"/>
      <c r="F90" s="4916"/>
      <c r="G90" s="4372"/>
      <c r="H90" s="3966"/>
      <c r="I90" s="4877"/>
      <c r="J90" s="2817"/>
      <c r="K90" s="2971" t="s">
        <v>472</v>
      </c>
      <c r="L90" s="2970">
        <f>L100+L120</f>
        <v>0</v>
      </c>
      <c r="M90" s="1671"/>
      <c r="N90" s="2820"/>
      <c r="O90" s="2969"/>
    </row>
    <row r="91" spans="1:21" ht="18.75" customHeight="1" thickBot="1" x14ac:dyDescent="0.25">
      <c r="A91" s="4403"/>
      <c r="B91" s="4070"/>
      <c r="C91" s="2811"/>
      <c r="D91" s="4917"/>
      <c r="E91" s="4918"/>
      <c r="F91" s="4919"/>
      <c r="G91" s="4373"/>
      <c r="H91" s="4883"/>
      <c r="I91" s="4852"/>
      <c r="J91" s="2808"/>
      <c r="K91" s="2968" t="s">
        <v>33</v>
      </c>
      <c r="L91" s="2967">
        <f>L87+L88+L89+L90</f>
        <v>990.9</v>
      </c>
      <c r="M91" s="2879"/>
      <c r="N91" s="2966"/>
      <c r="O91" s="2965"/>
    </row>
    <row r="92" spans="1:21" ht="33" customHeight="1" x14ac:dyDescent="0.2">
      <c r="A92" s="4401" t="s">
        <v>37</v>
      </c>
      <c r="B92" s="4068" t="s">
        <v>39</v>
      </c>
      <c r="C92" s="4248" t="s">
        <v>37</v>
      </c>
      <c r="D92" s="4365" t="s">
        <v>37</v>
      </c>
      <c r="E92" s="4378"/>
      <c r="F92" s="4885" t="s">
        <v>1163</v>
      </c>
      <c r="G92" s="4371" t="s">
        <v>739</v>
      </c>
      <c r="H92" s="3965" t="s">
        <v>44</v>
      </c>
      <c r="I92" s="2829" t="s">
        <v>65</v>
      </c>
      <c r="J92" s="3560" t="s">
        <v>1125</v>
      </c>
      <c r="K92" s="2924" t="s">
        <v>124</v>
      </c>
      <c r="L92" s="2930">
        <v>7.4</v>
      </c>
      <c r="M92" s="2962" t="s">
        <v>1162</v>
      </c>
      <c r="N92" s="2849" t="s">
        <v>50</v>
      </c>
      <c r="O92" s="2933">
        <v>3100</v>
      </c>
    </row>
    <row r="93" spans="1:21" ht="18.75" customHeight="1" thickBot="1" x14ac:dyDescent="0.25">
      <c r="A93" s="4402"/>
      <c r="B93" s="4069"/>
      <c r="C93" s="4249"/>
      <c r="D93" s="4366"/>
      <c r="E93" s="4379"/>
      <c r="F93" s="4888"/>
      <c r="G93" s="4372"/>
      <c r="H93" s="3966"/>
      <c r="I93" s="923"/>
      <c r="J93" s="4356"/>
      <c r="K93" s="2960" t="s">
        <v>140</v>
      </c>
      <c r="L93" s="2951"/>
      <c r="M93" s="1552"/>
      <c r="N93" s="1559"/>
      <c r="O93" s="1550"/>
    </row>
    <row r="94" spans="1:21" ht="13.5" thickBot="1" x14ac:dyDescent="0.25">
      <c r="A94" s="4403"/>
      <c r="B94" s="4070"/>
      <c r="C94" s="4873"/>
      <c r="D94" s="4367"/>
      <c r="E94" s="4380"/>
      <c r="F94" s="4886"/>
      <c r="G94" s="4373"/>
      <c r="H94" s="3966"/>
      <c r="I94" s="2809"/>
      <c r="J94" s="3561"/>
      <c r="K94" s="2964" t="s">
        <v>33</v>
      </c>
      <c r="L94" s="2944">
        <f>SUM(L92:L93)</f>
        <v>7.4</v>
      </c>
      <c r="M94" s="1557"/>
      <c r="N94" s="2943"/>
      <c r="O94" s="1555"/>
    </row>
    <row r="95" spans="1:21" ht="25.5" x14ac:dyDescent="0.2">
      <c r="A95" s="4401" t="s">
        <v>37</v>
      </c>
      <c r="B95" s="4068" t="s">
        <v>39</v>
      </c>
      <c r="C95" s="4248" t="s">
        <v>37</v>
      </c>
      <c r="D95" s="4365" t="s">
        <v>39</v>
      </c>
      <c r="E95" s="4378"/>
      <c r="F95" s="4885" t="s">
        <v>1161</v>
      </c>
      <c r="G95" s="4371" t="s">
        <v>739</v>
      </c>
      <c r="H95" s="3966"/>
      <c r="I95" s="4851" t="s">
        <v>65</v>
      </c>
      <c r="J95" s="3560" t="s">
        <v>1125</v>
      </c>
      <c r="K95" s="2924" t="s">
        <v>124</v>
      </c>
      <c r="L95" s="2930">
        <v>27.3</v>
      </c>
      <c r="M95" s="2962" t="s">
        <v>1160</v>
      </c>
      <c r="N95" s="2885" t="s">
        <v>50</v>
      </c>
      <c r="O95" s="2933">
        <v>5720</v>
      </c>
      <c r="R95" s="489"/>
    </row>
    <row r="96" spans="1:21" ht="12.75" x14ac:dyDescent="0.2">
      <c r="A96" s="4402"/>
      <c r="B96" s="4069"/>
      <c r="C96" s="4249"/>
      <c r="D96" s="4366"/>
      <c r="E96" s="4379"/>
      <c r="F96" s="4888"/>
      <c r="G96" s="4372"/>
      <c r="H96" s="3966"/>
      <c r="I96" s="4877"/>
      <c r="J96" s="4356"/>
      <c r="K96" s="2938" t="s">
        <v>140</v>
      </c>
      <c r="L96" s="2937"/>
      <c r="M96" s="1552"/>
      <c r="N96" s="2935"/>
      <c r="O96" s="2934"/>
    </row>
    <row r="97" spans="1:18" ht="13.5" thickBot="1" x14ac:dyDescent="0.25">
      <c r="A97" s="4403"/>
      <c r="B97" s="4070"/>
      <c r="C97" s="4873"/>
      <c r="D97" s="4367"/>
      <c r="E97" s="4380"/>
      <c r="F97" s="4886"/>
      <c r="G97" s="4373"/>
      <c r="H97" s="3967"/>
      <c r="I97" s="4852"/>
      <c r="J97" s="3561"/>
      <c r="K97" s="2941" t="s">
        <v>33</v>
      </c>
      <c r="L97" s="2927">
        <f>SUM(L95:L96)</f>
        <v>27.3</v>
      </c>
      <c r="M97" s="1557"/>
      <c r="N97" s="2931"/>
      <c r="O97" s="2925"/>
    </row>
    <row r="98" spans="1:18" ht="26.25" customHeight="1" x14ac:dyDescent="0.2">
      <c r="A98" s="4401" t="s">
        <v>37</v>
      </c>
      <c r="B98" s="4068" t="s">
        <v>39</v>
      </c>
      <c r="C98" s="4248" t="s">
        <v>37</v>
      </c>
      <c r="D98" s="4365" t="s">
        <v>109</v>
      </c>
      <c r="E98" s="4378"/>
      <c r="F98" s="4885" t="s">
        <v>1159</v>
      </c>
      <c r="G98" s="4371" t="s">
        <v>739</v>
      </c>
      <c r="H98" s="3965" t="s">
        <v>44</v>
      </c>
      <c r="I98" s="4851" t="s">
        <v>65</v>
      </c>
      <c r="J98" s="3560" t="s">
        <v>1095</v>
      </c>
      <c r="K98" s="2924" t="s">
        <v>124</v>
      </c>
      <c r="L98" s="2963">
        <v>0</v>
      </c>
      <c r="M98" s="2962" t="s">
        <v>1158</v>
      </c>
      <c r="N98" s="2849" t="s">
        <v>231</v>
      </c>
      <c r="O98" s="2933">
        <v>0</v>
      </c>
    </row>
    <row r="99" spans="1:18" ht="12.75" x14ac:dyDescent="0.2">
      <c r="A99" s="4402"/>
      <c r="B99" s="4069"/>
      <c r="C99" s="4249"/>
      <c r="D99" s="4366"/>
      <c r="E99" s="4379"/>
      <c r="F99" s="4888"/>
      <c r="G99" s="4372"/>
      <c r="H99" s="3966"/>
      <c r="I99" s="4877"/>
      <c r="J99" s="4356"/>
      <c r="K99" s="2938" t="s">
        <v>140</v>
      </c>
      <c r="L99" s="2961">
        <v>0</v>
      </c>
      <c r="M99" s="1552"/>
      <c r="N99" s="2935"/>
      <c r="O99" s="2934"/>
    </row>
    <row r="100" spans="1:18" ht="12.75" x14ac:dyDescent="0.2">
      <c r="A100" s="4402"/>
      <c r="B100" s="4069"/>
      <c r="C100" s="4249"/>
      <c r="D100" s="4366"/>
      <c r="E100" s="4379"/>
      <c r="F100" s="4888"/>
      <c r="G100" s="4372"/>
      <c r="H100" s="3966"/>
      <c r="I100" s="4877"/>
      <c r="J100" s="4356"/>
      <c r="K100" s="2960" t="s">
        <v>472</v>
      </c>
      <c r="L100" s="2959">
        <v>0</v>
      </c>
      <c r="M100" s="1567"/>
      <c r="N100" s="2949"/>
      <c r="O100" s="2948"/>
    </row>
    <row r="101" spans="1:18" ht="13.5" thickBot="1" x14ac:dyDescent="0.25">
      <c r="A101" s="4403"/>
      <c r="B101" s="4070"/>
      <c r="C101" s="4873"/>
      <c r="D101" s="4367"/>
      <c r="E101" s="4380"/>
      <c r="F101" s="4886"/>
      <c r="G101" s="4373"/>
      <c r="H101" s="3966"/>
      <c r="I101" s="4852"/>
      <c r="J101" s="3561"/>
      <c r="K101" s="2834" t="s">
        <v>33</v>
      </c>
      <c r="L101" s="2958">
        <f>SUM(L98:L100)</f>
        <v>0</v>
      </c>
      <c r="M101" s="1557"/>
      <c r="N101" s="2931"/>
      <c r="O101" s="2925"/>
    </row>
    <row r="102" spans="1:18" ht="25.5" x14ac:dyDescent="0.2">
      <c r="A102" s="4401" t="s">
        <v>37</v>
      </c>
      <c r="B102" s="4068" t="s">
        <v>39</v>
      </c>
      <c r="C102" s="4248" t="s">
        <v>37</v>
      </c>
      <c r="D102" s="4365" t="s">
        <v>107</v>
      </c>
      <c r="E102" s="4378"/>
      <c r="F102" s="4885" t="s">
        <v>1157</v>
      </c>
      <c r="G102" s="4371" t="s">
        <v>739</v>
      </c>
      <c r="H102" s="3966"/>
      <c r="I102" s="4851" t="s">
        <v>65</v>
      </c>
      <c r="J102" s="3560" t="s">
        <v>1156</v>
      </c>
      <c r="K102" s="2924" t="s">
        <v>124</v>
      </c>
      <c r="L102" s="2930">
        <v>20.8</v>
      </c>
      <c r="M102" s="1474" t="s">
        <v>1155</v>
      </c>
      <c r="N102" s="2849" t="s">
        <v>231</v>
      </c>
      <c r="O102" s="2933">
        <v>2150</v>
      </c>
      <c r="R102" s="489"/>
    </row>
    <row r="103" spans="1:18" ht="12.75" x14ac:dyDescent="0.2">
      <c r="A103" s="4402"/>
      <c r="B103" s="4069"/>
      <c r="C103" s="4249"/>
      <c r="D103" s="4366"/>
      <c r="E103" s="4379"/>
      <c r="F103" s="4888"/>
      <c r="G103" s="4372"/>
      <c r="H103" s="3966"/>
      <c r="I103" s="4877"/>
      <c r="J103" s="4356"/>
      <c r="K103" s="2957" t="s">
        <v>161</v>
      </c>
      <c r="L103" s="2937"/>
      <c r="M103" s="1552"/>
      <c r="N103" s="2935"/>
      <c r="O103" s="2956"/>
    </row>
    <row r="104" spans="1:18" ht="12.75" x14ac:dyDescent="0.2">
      <c r="A104" s="4402"/>
      <c r="B104" s="4069"/>
      <c r="C104" s="4249"/>
      <c r="D104" s="4366"/>
      <c r="E104" s="4379"/>
      <c r="F104" s="4888"/>
      <c r="G104" s="4372"/>
      <c r="H104" s="3966"/>
      <c r="I104" s="4877"/>
      <c r="J104" s="4356"/>
      <c r="K104" s="2938" t="s">
        <v>140</v>
      </c>
      <c r="L104" s="2937"/>
      <c r="M104" s="1552"/>
      <c r="N104" s="2935"/>
      <c r="O104" s="2956"/>
    </row>
    <row r="105" spans="1:18" ht="13.5" customHeight="1" thickBot="1" x14ac:dyDescent="0.25">
      <c r="A105" s="4403"/>
      <c r="B105" s="4070"/>
      <c r="C105" s="4873"/>
      <c r="D105" s="4367"/>
      <c r="E105" s="4380"/>
      <c r="F105" s="4886"/>
      <c r="G105" s="4373"/>
      <c r="H105" s="3967"/>
      <c r="I105" s="4852"/>
      <c r="J105" s="3561"/>
      <c r="K105" s="2941" t="s">
        <v>33</v>
      </c>
      <c r="L105" s="2927">
        <f>SUM(L102:L104)</f>
        <v>20.8</v>
      </c>
      <c r="M105" s="1557"/>
      <c r="N105" s="2931"/>
      <c r="O105" s="2955"/>
    </row>
    <row r="106" spans="1:18" ht="44.45" customHeight="1" x14ac:dyDescent="0.2">
      <c r="A106" s="4401" t="s">
        <v>37</v>
      </c>
      <c r="B106" s="4068" t="s">
        <v>39</v>
      </c>
      <c r="C106" s="4248" t="s">
        <v>37</v>
      </c>
      <c r="D106" s="4365" t="s">
        <v>102</v>
      </c>
      <c r="E106" s="4378"/>
      <c r="F106" s="4885" t="s">
        <v>1154</v>
      </c>
      <c r="G106" s="4371" t="s">
        <v>739</v>
      </c>
      <c r="H106" s="3965" t="s">
        <v>44</v>
      </c>
      <c r="I106" s="4851" t="s">
        <v>65</v>
      </c>
      <c r="J106" s="3560" t="s">
        <v>1131</v>
      </c>
      <c r="K106" s="2924" t="s">
        <v>124</v>
      </c>
      <c r="L106" s="2930">
        <v>5</v>
      </c>
      <c r="M106" s="1917" t="s">
        <v>1153</v>
      </c>
      <c r="N106" s="2849" t="s">
        <v>231</v>
      </c>
      <c r="O106" s="2953">
        <v>550</v>
      </c>
      <c r="Q106" s="375"/>
    </row>
    <row r="107" spans="1:18" ht="12.75" customHeight="1" x14ac:dyDescent="0.2">
      <c r="A107" s="4402"/>
      <c r="B107" s="4069"/>
      <c r="C107" s="4249"/>
      <c r="D107" s="4366"/>
      <c r="E107" s="4379"/>
      <c r="F107" s="4888"/>
      <c r="G107" s="4372"/>
      <c r="H107" s="3966"/>
      <c r="I107" s="4877"/>
      <c r="J107" s="4356"/>
      <c r="K107" s="2938" t="s">
        <v>140</v>
      </c>
      <c r="L107" s="2937"/>
      <c r="M107" s="1544"/>
      <c r="N107" s="2935"/>
      <c r="O107" s="2956"/>
    </row>
    <row r="108" spans="1:18" ht="19.5" customHeight="1" thickBot="1" x14ac:dyDescent="0.25">
      <c r="A108" s="4403"/>
      <c r="B108" s="4070"/>
      <c r="C108" s="4873"/>
      <c r="D108" s="4367"/>
      <c r="E108" s="4380"/>
      <c r="F108" s="4886"/>
      <c r="G108" s="4373"/>
      <c r="H108" s="3966"/>
      <c r="I108" s="4852"/>
      <c r="J108" s="3561"/>
      <c r="K108" s="2941" t="s">
        <v>33</v>
      </c>
      <c r="L108" s="2927">
        <f>SUM(L106:L107)</f>
        <v>5</v>
      </c>
      <c r="M108" s="1541"/>
      <c r="N108" s="2931"/>
      <c r="O108" s="2925"/>
    </row>
    <row r="109" spans="1:18" ht="25.5" x14ac:dyDescent="0.2">
      <c r="A109" s="4401" t="s">
        <v>37</v>
      </c>
      <c r="B109" s="4068" t="s">
        <v>39</v>
      </c>
      <c r="C109" s="4248" t="s">
        <v>37</v>
      </c>
      <c r="D109" s="4365" t="s">
        <v>96</v>
      </c>
      <c r="E109" s="4378"/>
      <c r="F109" s="4885" t="s">
        <v>1152</v>
      </c>
      <c r="G109" s="4371" t="s">
        <v>739</v>
      </c>
      <c r="H109" s="3966"/>
      <c r="I109" s="4851" t="s">
        <v>65</v>
      </c>
      <c r="J109" s="3560" t="s">
        <v>1136</v>
      </c>
      <c r="K109" s="2924" t="s">
        <v>124</v>
      </c>
      <c r="L109" s="2930">
        <v>7</v>
      </c>
      <c r="M109" s="1917" t="s">
        <v>1151</v>
      </c>
      <c r="N109" s="2849" t="s">
        <v>50</v>
      </c>
      <c r="O109" s="2933">
        <v>1</v>
      </c>
    </row>
    <row r="110" spans="1:18" ht="16.5" customHeight="1" thickBot="1" x14ac:dyDescent="0.25">
      <c r="A110" s="4403"/>
      <c r="B110" s="4070"/>
      <c r="C110" s="4873"/>
      <c r="D110" s="4367"/>
      <c r="E110" s="4380"/>
      <c r="F110" s="4886"/>
      <c r="G110" s="4373"/>
      <c r="H110" s="3967"/>
      <c r="I110" s="4852"/>
      <c r="J110" s="3561"/>
      <c r="K110" s="2941" t="s">
        <v>33</v>
      </c>
      <c r="L110" s="2927">
        <f>SUM(L109:L109)</f>
        <v>7</v>
      </c>
      <c r="M110" s="1541"/>
      <c r="N110" s="2931"/>
      <c r="O110" s="2925"/>
    </row>
    <row r="111" spans="1:18" ht="30" customHeight="1" x14ac:dyDescent="0.2">
      <c r="A111" s="4401" t="s">
        <v>37</v>
      </c>
      <c r="B111" s="4068" t="s">
        <v>39</v>
      </c>
      <c r="C111" s="4248" t="s">
        <v>37</v>
      </c>
      <c r="D111" s="4365" t="s">
        <v>92</v>
      </c>
      <c r="E111" s="4378"/>
      <c r="F111" s="4885" t="s">
        <v>1150</v>
      </c>
      <c r="G111" s="4371" t="s">
        <v>739</v>
      </c>
      <c r="H111" s="3965" t="s">
        <v>44</v>
      </c>
      <c r="I111" s="4851" t="s">
        <v>65</v>
      </c>
      <c r="J111" s="3560" t="s">
        <v>1149</v>
      </c>
      <c r="K111" s="2924" t="s">
        <v>124</v>
      </c>
      <c r="L111" s="2930">
        <v>10</v>
      </c>
      <c r="M111" s="1917" t="s">
        <v>1148</v>
      </c>
      <c r="N111" s="2849" t="s">
        <v>50</v>
      </c>
      <c r="O111" s="2933">
        <v>5</v>
      </c>
    </row>
    <row r="112" spans="1:18" ht="12.75" x14ac:dyDescent="0.2">
      <c r="A112" s="4402"/>
      <c r="B112" s="4069"/>
      <c r="C112" s="4249"/>
      <c r="D112" s="4366"/>
      <c r="E112" s="4379"/>
      <c r="F112" s="4888"/>
      <c r="G112" s="4372"/>
      <c r="H112" s="3966"/>
      <c r="I112" s="4877"/>
      <c r="J112" s="4356"/>
      <c r="K112" s="2957" t="s">
        <v>161</v>
      </c>
      <c r="L112" s="2937"/>
      <c r="M112" s="2936"/>
      <c r="N112" s="2935"/>
      <c r="O112" s="2956"/>
    </row>
    <row r="113" spans="1:21" ht="12.75" x14ac:dyDescent="0.2">
      <c r="A113" s="4402"/>
      <c r="B113" s="4069"/>
      <c r="C113" s="4249"/>
      <c r="D113" s="4366"/>
      <c r="E113" s="4379"/>
      <c r="F113" s="4888"/>
      <c r="G113" s="4372"/>
      <c r="H113" s="3966"/>
      <c r="I113" s="4877"/>
      <c r="J113" s="4356"/>
      <c r="K113" s="2938" t="s">
        <v>140</v>
      </c>
      <c r="L113" s="2937"/>
      <c r="M113" s="1544"/>
      <c r="N113" s="2935"/>
      <c r="O113" s="2956"/>
    </row>
    <row r="114" spans="1:21" ht="13.5" thickBot="1" x14ac:dyDescent="0.25">
      <c r="A114" s="4403"/>
      <c r="B114" s="4070"/>
      <c r="C114" s="4873"/>
      <c r="D114" s="4367"/>
      <c r="E114" s="4380"/>
      <c r="F114" s="4886"/>
      <c r="G114" s="4373"/>
      <c r="H114" s="3966"/>
      <c r="I114" s="4852"/>
      <c r="J114" s="3561"/>
      <c r="K114" s="2941" t="s">
        <v>33</v>
      </c>
      <c r="L114" s="2927">
        <f>SUM(L111:L113)</f>
        <v>10</v>
      </c>
      <c r="M114" s="1541"/>
      <c r="N114" s="2931"/>
      <c r="O114" s="2955"/>
    </row>
    <row r="115" spans="1:21" ht="25.5" x14ac:dyDescent="0.2">
      <c r="A115" s="4401" t="s">
        <v>37</v>
      </c>
      <c r="B115" s="4068" t="s">
        <v>39</v>
      </c>
      <c r="C115" s="4248" t="s">
        <v>37</v>
      </c>
      <c r="D115" s="4365" t="s">
        <v>87</v>
      </c>
      <c r="E115" s="4378"/>
      <c r="F115" s="4885" t="s">
        <v>1147</v>
      </c>
      <c r="G115" s="4371" t="s">
        <v>739</v>
      </c>
      <c r="H115" s="3966"/>
      <c r="I115" s="4851" t="s">
        <v>65</v>
      </c>
      <c r="J115" s="3560" t="s">
        <v>198</v>
      </c>
      <c r="K115" s="2924" t="s">
        <v>124</v>
      </c>
      <c r="L115" s="2946">
        <v>23</v>
      </c>
      <c r="M115" s="1917" t="s">
        <v>1146</v>
      </c>
      <c r="N115" s="2849" t="s">
        <v>50</v>
      </c>
      <c r="O115" s="2933">
        <v>52</v>
      </c>
      <c r="R115" s="489"/>
    </row>
    <row r="116" spans="1:21" ht="12.75" x14ac:dyDescent="0.2">
      <c r="A116" s="4402"/>
      <c r="B116" s="4069"/>
      <c r="C116" s="4249"/>
      <c r="D116" s="4366"/>
      <c r="E116" s="4379"/>
      <c r="F116" s="4888"/>
      <c r="G116" s="4372"/>
      <c r="H116" s="3966"/>
      <c r="I116" s="4877"/>
      <c r="J116" s="4356"/>
      <c r="K116" s="2938" t="s">
        <v>140</v>
      </c>
      <c r="L116" s="2937"/>
      <c r="M116" s="1544"/>
      <c r="N116" s="2935"/>
      <c r="O116" s="2934"/>
      <c r="R116" s="489"/>
    </row>
    <row r="117" spans="1:21" ht="13.5" thickBot="1" x14ac:dyDescent="0.25">
      <c r="A117" s="4403"/>
      <c r="B117" s="4070"/>
      <c r="C117" s="4873"/>
      <c r="D117" s="4367"/>
      <c r="E117" s="4380"/>
      <c r="F117" s="4886"/>
      <c r="G117" s="4373"/>
      <c r="H117" s="3967"/>
      <c r="I117" s="4852"/>
      <c r="J117" s="3561"/>
      <c r="K117" s="2941" t="s">
        <v>33</v>
      </c>
      <c r="L117" s="2927">
        <f>SUM(L115:L116)</f>
        <v>23</v>
      </c>
      <c r="M117" s="1541"/>
      <c r="N117" s="2931"/>
      <c r="O117" s="2925"/>
      <c r="R117" s="489"/>
    </row>
    <row r="118" spans="1:21" ht="25.5" x14ac:dyDescent="0.2">
      <c r="A118" s="4401" t="s">
        <v>37</v>
      </c>
      <c r="B118" s="4068" t="s">
        <v>39</v>
      </c>
      <c r="C118" s="4248" t="s">
        <v>37</v>
      </c>
      <c r="D118" s="4365" t="s">
        <v>84</v>
      </c>
      <c r="E118" s="4378"/>
      <c r="F118" s="4885" t="s">
        <v>1145</v>
      </c>
      <c r="G118" s="4371" t="s">
        <v>739</v>
      </c>
      <c r="H118" s="3965" t="s">
        <v>44</v>
      </c>
      <c r="I118" s="4851" t="s">
        <v>65</v>
      </c>
      <c r="J118" s="3560" t="s">
        <v>1125</v>
      </c>
      <c r="K118" s="2924" t="s">
        <v>124</v>
      </c>
      <c r="L118" s="2954">
        <v>10</v>
      </c>
      <c r="M118" s="1609" t="s">
        <v>1144</v>
      </c>
      <c r="N118" s="2849" t="s">
        <v>50</v>
      </c>
      <c r="O118" s="2953">
        <v>48</v>
      </c>
      <c r="R118" s="489"/>
      <c r="U118" s="489"/>
    </row>
    <row r="119" spans="1:21" ht="12.75" x14ac:dyDescent="0.2">
      <c r="A119" s="4402"/>
      <c r="B119" s="4069"/>
      <c r="C119" s="4249"/>
      <c r="D119" s="4366"/>
      <c r="E119" s="4379"/>
      <c r="F119" s="4888"/>
      <c r="G119" s="4372"/>
      <c r="H119" s="3966"/>
      <c r="I119" s="4877"/>
      <c r="J119" s="4356"/>
      <c r="K119" s="2938" t="s">
        <v>140</v>
      </c>
      <c r="L119" s="2937"/>
      <c r="M119" s="1857"/>
      <c r="N119" s="2935"/>
      <c r="O119" s="2934"/>
      <c r="R119" s="489"/>
    </row>
    <row r="120" spans="1:21" ht="12.75" x14ac:dyDescent="0.2">
      <c r="A120" s="4402"/>
      <c r="B120" s="4069"/>
      <c r="C120" s="4249"/>
      <c r="D120" s="4366"/>
      <c r="E120" s="4379"/>
      <c r="F120" s="4888"/>
      <c r="G120" s="4372"/>
      <c r="H120" s="3966"/>
      <c r="I120" s="4877"/>
      <c r="J120" s="4356"/>
      <c r="K120" s="2952" t="s">
        <v>472</v>
      </c>
      <c r="L120" s="2951">
        <v>0</v>
      </c>
      <c r="M120" s="2950"/>
      <c r="N120" s="2949"/>
      <c r="O120" s="2948"/>
      <c r="R120" s="489"/>
    </row>
    <row r="121" spans="1:21" ht="13.5" thickBot="1" x14ac:dyDescent="0.25">
      <c r="A121" s="4403"/>
      <c r="B121" s="4070"/>
      <c r="C121" s="4873"/>
      <c r="D121" s="4367"/>
      <c r="E121" s="4380"/>
      <c r="F121" s="4886"/>
      <c r="G121" s="4373"/>
      <c r="H121" s="3966"/>
      <c r="I121" s="4852"/>
      <c r="J121" s="3561"/>
      <c r="K121" s="2941" t="s">
        <v>33</v>
      </c>
      <c r="L121" s="2927">
        <f>SUM(L118:L120)</f>
        <v>10</v>
      </c>
      <c r="M121" s="1894"/>
      <c r="N121" s="2931"/>
      <c r="O121" s="2925"/>
      <c r="R121" s="489"/>
    </row>
    <row r="122" spans="1:21" ht="24.75" customHeight="1" x14ac:dyDescent="0.2">
      <c r="A122" s="4401" t="s">
        <v>37</v>
      </c>
      <c r="B122" s="4068" t="s">
        <v>39</v>
      </c>
      <c r="C122" s="4248" t="s">
        <v>37</v>
      </c>
      <c r="D122" s="4365" t="s">
        <v>78</v>
      </c>
      <c r="E122" s="4378"/>
      <c r="F122" s="4885" t="s">
        <v>1143</v>
      </c>
      <c r="G122" s="4371" t="s">
        <v>739</v>
      </c>
      <c r="H122" s="3966"/>
      <c r="I122" s="4851" t="s">
        <v>65</v>
      </c>
      <c r="J122" s="3560" t="s">
        <v>1131</v>
      </c>
      <c r="K122" s="2924" t="s">
        <v>124</v>
      </c>
      <c r="L122" s="2930">
        <v>0</v>
      </c>
      <c r="M122" s="1609" t="s">
        <v>1142</v>
      </c>
      <c r="N122" s="2849" t="s">
        <v>50</v>
      </c>
      <c r="O122" s="2933">
        <v>3</v>
      </c>
      <c r="R122" s="489"/>
    </row>
    <row r="123" spans="1:21" ht="13.5" thickBot="1" x14ac:dyDescent="0.25">
      <c r="A123" s="4403"/>
      <c r="B123" s="4070"/>
      <c r="C123" s="4873"/>
      <c r="D123" s="4367"/>
      <c r="E123" s="4380"/>
      <c r="F123" s="4886"/>
      <c r="G123" s="4373"/>
      <c r="H123" s="3966"/>
      <c r="I123" s="4852"/>
      <c r="J123" s="3561"/>
      <c r="K123" s="2941" t="s">
        <v>33</v>
      </c>
      <c r="L123" s="2927">
        <f>SUM(L122)</f>
        <v>0</v>
      </c>
      <c r="M123" s="1541"/>
      <c r="N123" s="2931"/>
      <c r="O123" s="2925"/>
      <c r="R123" s="489"/>
    </row>
    <row r="124" spans="1:21" ht="30" customHeight="1" x14ac:dyDescent="0.2">
      <c r="A124" s="4401" t="s">
        <v>37</v>
      </c>
      <c r="B124" s="4068" t="s">
        <v>39</v>
      </c>
      <c r="C124" s="4248" t="s">
        <v>37</v>
      </c>
      <c r="D124" s="4365" t="s">
        <v>72</v>
      </c>
      <c r="E124" s="4378"/>
      <c r="F124" s="4885" t="s">
        <v>1141</v>
      </c>
      <c r="G124" s="4371" t="s">
        <v>739</v>
      </c>
      <c r="H124" s="3966"/>
      <c r="I124" s="4851" t="s">
        <v>65</v>
      </c>
      <c r="J124" s="3560" t="s">
        <v>1136</v>
      </c>
      <c r="K124" s="2924" t="s">
        <v>124</v>
      </c>
      <c r="L124" s="2930">
        <v>4</v>
      </c>
      <c r="M124" s="1609" t="s">
        <v>1140</v>
      </c>
      <c r="N124" s="2849" t="s">
        <v>50</v>
      </c>
      <c r="O124" s="2933">
        <v>4</v>
      </c>
      <c r="R124" s="489"/>
    </row>
    <row r="125" spans="1:21" ht="13.5" thickBot="1" x14ac:dyDescent="0.25">
      <c r="A125" s="4403"/>
      <c r="B125" s="4070"/>
      <c r="C125" s="4873"/>
      <c r="D125" s="4367"/>
      <c r="E125" s="4380"/>
      <c r="F125" s="4886"/>
      <c r="G125" s="4372"/>
      <c r="H125" s="3967"/>
      <c r="I125" s="4852"/>
      <c r="J125" s="3561"/>
      <c r="K125" s="2941" t="s">
        <v>33</v>
      </c>
      <c r="L125" s="2927">
        <f>SUM(L124)</f>
        <v>4</v>
      </c>
      <c r="M125" s="1557"/>
      <c r="N125" s="2931"/>
      <c r="O125" s="2925"/>
      <c r="R125" s="489"/>
    </row>
    <row r="126" spans="1:21" ht="30.75" customHeight="1" thickBot="1" x14ac:dyDescent="0.25">
      <c r="A126" s="4401" t="s">
        <v>37</v>
      </c>
      <c r="B126" s="4068" t="s">
        <v>39</v>
      </c>
      <c r="C126" s="4248" t="s">
        <v>37</v>
      </c>
      <c r="D126" s="4365" t="s">
        <v>65</v>
      </c>
      <c r="E126" s="4926"/>
      <c r="F126" s="4885" t="s">
        <v>1139</v>
      </c>
      <c r="G126" s="4371" t="s">
        <v>739</v>
      </c>
      <c r="H126" s="3965" t="s">
        <v>44</v>
      </c>
      <c r="I126" s="4851" t="s">
        <v>65</v>
      </c>
      <c r="J126" s="4856" t="s">
        <v>1136</v>
      </c>
      <c r="K126" s="2947" t="s">
        <v>124</v>
      </c>
      <c r="L126" s="2946">
        <v>7.9</v>
      </c>
      <c r="M126" s="1609" t="s">
        <v>1138</v>
      </c>
      <c r="N126" s="2849" t="s">
        <v>50</v>
      </c>
      <c r="O126" s="2933">
        <v>1</v>
      </c>
      <c r="R126" s="489"/>
    </row>
    <row r="127" spans="1:21" ht="17.25" customHeight="1" thickBot="1" x14ac:dyDescent="0.25">
      <c r="A127" s="4403"/>
      <c r="B127" s="4070"/>
      <c r="C127" s="4873"/>
      <c r="D127" s="4367"/>
      <c r="E127" s="4927"/>
      <c r="F127" s="4886"/>
      <c r="G127" s="4372"/>
      <c r="H127" s="3966"/>
      <c r="I127" s="4852"/>
      <c r="J127" s="4858"/>
      <c r="K127" s="2945" t="s">
        <v>33</v>
      </c>
      <c r="L127" s="2944">
        <f>SUM(L126)</f>
        <v>7.9</v>
      </c>
      <c r="M127" s="1541"/>
      <c r="N127" s="2943"/>
      <c r="O127" s="1555"/>
    </row>
    <row r="128" spans="1:21" ht="24.75" customHeight="1" x14ac:dyDescent="0.2">
      <c r="A128" s="4401" t="s">
        <v>37</v>
      </c>
      <c r="B128" s="4068" t="s">
        <v>39</v>
      </c>
      <c r="C128" s="4248" t="s">
        <v>37</v>
      </c>
      <c r="D128" s="4365" t="s">
        <v>60</v>
      </c>
      <c r="E128" s="4378"/>
      <c r="F128" s="4885" t="s">
        <v>1137</v>
      </c>
      <c r="G128" s="4371" t="s">
        <v>739</v>
      </c>
      <c r="H128" s="3966"/>
      <c r="I128" s="4851" t="s">
        <v>65</v>
      </c>
      <c r="J128" s="4856" t="s">
        <v>1136</v>
      </c>
      <c r="K128" s="2924" t="s">
        <v>124</v>
      </c>
      <c r="L128" s="2930">
        <v>37.299999999999997</v>
      </c>
      <c r="M128" s="4387" t="s">
        <v>1135</v>
      </c>
      <c r="N128" s="2849" t="s">
        <v>231</v>
      </c>
      <c r="O128" s="2933">
        <v>15</v>
      </c>
      <c r="P128" s="2942"/>
      <c r="R128" s="489"/>
      <c r="T128" s="489"/>
    </row>
    <row r="129" spans="1:23" ht="14.45" customHeight="1" x14ac:dyDescent="0.2">
      <c r="A129" s="4402"/>
      <c r="B129" s="4069"/>
      <c r="C129" s="4249"/>
      <c r="D129" s="4366"/>
      <c r="E129" s="4379"/>
      <c r="F129" s="4888"/>
      <c r="G129" s="4372"/>
      <c r="H129" s="3966"/>
      <c r="I129" s="4877"/>
      <c r="J129" s="4857"/>
      <c r="K129" s="2938" t="s">
        <v>140</v>
      </c>
      <c r="L129" s="2937"/>
      <c r="M129" s="4388"/>
      <c r="N129" s="2935"/>
      <c r="O129" s="2934"/>
    </row>
    <row r="130" spans="1:23" ht="15" customHeight="1" thickBot="1" x14ac:dyDescent="0.25">
      <c r="A130" s="4403"/>
      <c r="B130" s="4070"/>
      <c r="C130" s="4873"/>
      <c r="D130" s="4367"/>
      <c r="E130" s="4380"/>
      <c r="F130" s="4886"/>
      <c r="G130" s="4373"/>
      <c r="H130" s="3966"/>
      <c r="I130" s="4852"/>
      <c r="J130" s="4858"/>
      <c r="K130" s="2928" t="s">
        <v>33</v>
      </c>
      <c r="L130" s="2927">
        <f>SUM(L128:L129)</f>
        <v>37.299999999999997</v>
      </c>
      <c r="M130" s="4390"/>
      <c r="N130" s="2931"/>
      <c r="O130" s="2925"/>
    </row>
    <row r="131" spans="1:23" ht="39" hidden="1" customHeight="1" x14ac:dyDescent="0.2">
      <c r="A131" s="4401" t="s">
        <v>37</v>
      </c>
      <c r="B131" s="4068" t="s">
        <v>39</v>
      </c>
      <c r="C131" s="4248" t="s">
        <v>37</v>
      </c>
      <c r="D131" s="4365" t="s">
        <v>56</v>
      </c>
      <c r="E131" s="4378"/>
      <c r="F131" s="4885" t="s">
        <v>1134</v>
      </c>
      <c r="G131" s="4371" t="s">
        <v>739</v>
      </c>
      <c r="H131" s="3966"/>
      <c r="I131" s="4851" t="s">
        <v>65</v>
      </c>
      <c r="J131" s="4874" t="s">
        <v>1117</v>
      </c>
      <c r="K131" s="2924" t="s">
        <v>124</v>
      </c>
      <c r="L131" s="2930">
        <v>0</v>
      </c>
      <c r="M131" s="1609" t="s">
        <v>1133</v>
      </c>
      <c r="N131" s="2849" t="s">
        <v>231</v>
      </c>
      <c r="O131" s="2933">
        <v>0</v>
      </c>
    </row>
    <row r="132" spans="1:23" ht="12.75" hidden="1" customHeight="1" x14ac:dyDescent="0.2">
      <c r="A132" s="4402"/>
      <c r="B132" s="4069"/>
      <c r="C132" s="4249"/>
      <c r="D132" s="4366"/>
      <c r="E132" s="4379"/>
      <c r="F132" s="4888"/>
      <c r="G132" s="4372"/>
      <c r="H132" s="3966"/>
      <c r="I132" s="4877"/>
      <c r="J132" s="4875"/>
      <c r="K132" s="2938" t="s">
        <v>140</v>
      </c>
      <c r="L132" s="2937"/>
      <c r="M132" s="1544"/>
      <c r="N132" s="2935"/>
      <c r="O132" s="2934"/>
    </row>
    <row r="133" spans="1:23" ht="13.5" hidden="1" customHeight="1" thickBot="1" x14ac:dyDescent="0.25">
      <c r="A133" s="4403"/>
      <c r="B133" s="4070"/>
      <c r="C133" s="4873"/>
      <c r="D133" s="4367"/>
      <c r="E133" s="4380"/>
      <c r="F133" s="4886"/>
      <c r="G133" s="4373"/>
      <c r="H133" s="3966"/>
      <c r="I133" s="4852"/>
      <c r="J133" s="4876"/>
      <c r="K133" s="2941" t="s">
        <v>33</v>
      </c>
      <c r="L133" s="2940">
        <f>SUM(L131:L132)</f>
        <v>0</v>
      </c>
      <c r="M133" s="1541"/>
      <c r="N133" s="2931"/>
      <c r="O133" s="2925"/>
    </row>
    <row r="134" spans="1:23" ht="68.45" customHeight="1" x14ac:dyDescent="0.2">
      <c r="A134" s="4401" t="s">
        <v>37</v>
      </c>
      <c r="B134" s="4068" t="s">
        <v>39</v>
      </c>
      <c r="C134" s="4248" t="s">
        <v>37</v>
      </c>
      <c r="D134" s="4365" t="s">
        <v>48</v>
      </c>
      <c r="E134" s="4378"/>
      <c r="F134" s="4885" t="s">
        <v>1132</v>
      </c>
      <c r="G134" s="4371" t="s">
        <v>739</v>
      </c>
      <c r="H134" s="3966"/>
      <c r="I134" s="4851" t="s">
        <v>65</v>
      </c>
      <c r="J134" s="4856" t="s">
        <v>1131</v>
      </c>
      <c r="K134" s="2924" t="s">
        <v>124</v>
      </c>
      <c r="L134" s="2939">
        <v>13</v>
      </c>
      <c r="M134" s="1917" t="s">
        <v>1130</v>
      </c>
      <c r="N134" s="2849" t="s">
        <v>231</v>
      </c>
      <c r="O134" s="2933" t="s">
        <v>1129</v>
      </c>
    </row>
    <row r="135" spans="1:23" ht="15" customHeight="1" x14ac:dyDescent="0.2">
      <c r="A135" s="4402"/>
      <c r="B135" s="4069"/>
      <c r="C135" s="4249"/>
      <c r="D135" s="4366"/>
      <c r="E135" s="4379"/>
      <c r="F135" s="4888"/>
      <c r="G135" s="4372"/>
      <c r="H135" s="3966"/>
      <c r="I135" s="4877"/>
      <c r="J135" s="4857"/>
      <c r="K135" s="2938" t="s">
        <v>140</v>
      </c>
      <c r="L135" s="2937">
        <v>0</v>
      </c>
      <c r="M135" s="2936"/>
      <c r="N135" s="2935"/>
      <c r="O135" s="2934"/>
    </row>
    <row r="136" spans="1:23" ht="15.75" customHeight="1" thickBot="1" x14ac:dyDescent="0.25">
      <c r="A136" s="4403"/>
      <c r="B136" s="4070"/>
      <c r="C136" s="4873"/>
      <c r="D136" s="4367"/>
      <c r="E136" s="4380"/>
      <c r="F136" s="4886"/>
      <c r="G136" s="4373"/>
      <c r="H136" s="3967"/>
      <c r="I136" s="4852"/>
      <c r="J136" s="4858"/>
      <c r="K136" s="2928" t="s">
        <v>33</v>
      </c>
      <c r="L136" s="2927">
        <f>SUM(L134:L135)</f>
        <v>13</v>
      </c>
      <c r="M136" s="1541"/>
      <c r="N136" s="2931"/>
      <c r="O136" s="2925"/>
    </row>
    <row r="137" spans="1:23" ht="26.25" customHeight="1" x14ac:dyDescent="0.2">
      <c r="A137" s="4401" t="s">
        <v>37</v>
      </c>
      <c r="B137" s="4068" t="s">
        <v>39</v>
      </c>
      <c r="C137" s="4248" t="s">
        <v>37</v>
      </c>
      <c r="D137" s="4365" t="s">
        <v>46</v>
      </c>
      <c r="E137" s="4378"/>
      <c r="F137" s="4885" t="s">
        <v>1128</v>
      </c>
      <c r="G137" s="4371" t="s">
        <v>739</v>
      </c>
      <c r="H137" s="3965" t="s">
        <v>44</v>
      </c>
      <c r="I137" s="4851" t="s">
        <v>65</v>
      </c>
      <c r="J137" s="4856" t="s">
        <v>1095</v>
      </c>
      <c r="K137" s="2924" t="s">
        <v>124</v>
      </c>
      <c r="L137" s="2930">
        <v>0</v>
      </c>
      <c r="M137" s="1609" t="s">
        <v>1127</v>
      </c>
      <c r="N137" s="2849" t="s">
        <v>50</v>
      </c>
      <c r="O137" s="2933">
        <v>0</v>
      </c>
    </row>
    <row r="138" spans="1:23" ht="13.5" thickBot="1" x14ac:dyDescent="0.25">
      <c r="A138" s="4403"/>
      <c r="B138" s="4070"/>
      <c r="C138" s="4873"/>
      <c r="D138" s="4367"/>
      <c r="E138" s="4380"/>
      <c r="F138" s="4886"/>
      <c r="G138" s="4372"/>
      <c r="H138" s="3966"/>
      <c r="I138" s="4852"/>
      <c r="J138" s="4858"/>
      <c r="K138" s="2928" t="s">
        <v>33</v>
      </c>
      <c r="L138" s="2927">
        <f>SUM(L137)</f>
        <v>0</v>
      </c>
      <c r="M138" s="1541"/>
      <c r="N138" s="2931"/>
      <c r="O138" s="2925"/>
    </row>
    <row r="139" spans="1:23" ht="51.6" customHeight="1" x14ac:dyDescent="0.2">
      <c r="A139" s="4401" t="s">
        <v>37</v>
      </c>
      <c r="B139" s="4068" t="s">
        <v>39</v>
      </c>
      <c r="C139" s="4248" t="s">
        <v>37</v>
      </c>
      <c r="D139" s="4365" t="s">
        <v>790</v>
      </c>
      <c r="E139" s="4378"/>
      <c r="F139" s="4885" t="s">
        <v>1126</v>
      </c>
      <c r="G139" s="4371" t="s">
        <v>739</v>
      </c>
      <c r="H139" s="3966"/>
      <c r="I139" s="4851" t="s">
        <v>65</v>
      </c>
      <c r="J139" s="4856" t="s">
        <v>1125</v>
      </c>
      <c r="K139" s="2924" t="s">
        <v>124</v>
      </c>
      <c r="L139" s="2930">
        <v>74.5</v>
      </c>
      <c r="M139" s="1609" t="s">
        <v>1124</v>
      </c>
      <c r="N139" s="2849" t="s">
        <v>50</v>
      </c>
      <c r="O139" s="2932" t="s">
        <v>1123</v>
      </c>
      <c r="Q139" s="489"/>
      <c r="R139" s="489"/>
      <c r="U139" s="489"/>
      <c r="V139" s="489"/>
    </row>
    <row r="140" spans="1:23" ht="16.5" customHeight="1" thickBot="1" x14ac:dyDescent="0.25">
      <c r="A140" s="4403"/>
      <c r="B140" s="4070"/>
      <c r="C140" s="4873"/>
      <c r="D140" s="4367"/>
      <c r="E140" s="4380"/>
      <c r="F140" s="4886"/>
      <c r="G140" s="4372"/>
      <c r="H140" s="3966"/>
      <c r="I140" s="4852"/>
      <c r="J140" s="4858"/>
      <c r="K140" s="2928" t="s">
        <v>33</v>
      </c>
      <c r="L140" s="2927">
        <f>SUM(L139)</f>
        <v>74.5</v>
      </c>
      <c r="M140" s="1541"/>
      <c r="N140" s="2931"/>
      <c r="O140" s="2925"/>
    </row>
    <row r="141" spans="1:23" ht="30.75" customHeight="1" x14ac:dyDescent="0.2">
      <c r="A141" s="4401" t="s">
        <v>37</v>
      </c>
      <c r="B141" s="4068" t="s">
        <v>39</v>
      </c>
      <c r="C141" s="4248" t="s">
        <v>37</v>
      </c>
      <c r="D141" s="4365" t="s">
        <v>788</v>
      </c>
      <c r="E141" s="4378"/>
      <c r="F141" s="4885" t="s">
        <v>1122</v>
      </c>
      <c r="G141" s="4371" t="s">
        <v>739</v>
      </c>
      <c r="H141" s="3966"/>
      <c r="I141" s="4851" t="s">
        <v>65</v>
      </c>
      <c r="J141" s="4856" t="s">
        <v>1095</v>
      </c>
      <c r="K141" s="2924" t="s">
        <v>124</v>
      </c>
      <c r="L141" s="2930">
        <v>7</v>
      </c>
      <c r="M141" s="1547" t="s">
        <v>1121</v>
      </c>
      <c r="N141" s="2885" t="s">
        <v>50</v>
      </c>
      <c r="O141" s="2929">
        <v>900</v>
      </c>
      <c r="P141" s="489"/>
      <c r="W141" s="489"/>
    </row>
    <row r="142" spans="1:23" ht="17.25" customHeight="1" thickBot="1" x14ac:dyDescent="0.25">
      <c r="A142" s="4403"/>
      <c r="B142" s="4070"/>
      <c r="C142" s="4873"/>
      <c r="D142" s="4367"/>
      <c r="E142" s="4380"/>
      <c r="F142" s="4886"/>
      <c r="G142" s="4372"/>
      <c r="H142" s="3966"/>
      <c r="I142" s="4852"/>
      <c r="J142" s="4858"/>
      <c r="K142" s="2928" t="s">
        <v>33</v>
      </c>
      <c r="L142" s="2927">
        <f>SUM(L141)</f>
        <v>7</v>
      </c>
      <c r="M142" s="1541"/>
      <c r="N142" s="2926"/>
      <c r="O142" s="2925"/>
    </row>
    <row r="143" spans="1:23" ht="26.25" customHeight="1" thickBot="1" x14ac:dyDescent="0.25">
      <c r="A143" s="4401" t="s">
        <v>37</v>
      </c>
      <c r="B143" s="4068" t="s">
        <v>39</v>
      </c>
      <c r="C143" s="2887" t="s">
        <v>37</v>
      </c>
      <c r="D143" s="1855" t="s">
        <v>763</v>
      </c>
      <c r="E143" s="4378"/>
      <c r="F143" s="4928" t="s">
        <v>1120</v>
      </c>
      <c r="G143" s="4371" t="s">
        <v>739</v>
      </c>
      <c r="H143" s="3966"/>
      <c r="I143" s="4851" t="s">
        <v>65</v>
      </c>
      <c r="J143" s="2886" t="s">
        <v>1117</v>
      </c>
      <c r="K143" s="2924" t="s">
        <v>124</v>
      </c>
      <c r="L143" s="2907">
        <v>2</v>
      </c>
      <c r="M143" s="2919" t="s">
        <v>1119</v>
      </c>
      <c r="N143" s="2885" t="s">
        <v>50</v>
      </c>
      <c r="O143" s="2905">
        <v>14</v>
      </c>
      <c r="P143" s="375"/>
      <c r="Q143" s="375"/>
      <c r="R143" s="375"/>
      <c r="S143" s="375"/>
      <c r="T143" s="375"/>
    </row>
    <row r="144" spans="1:23" ht="18" customHeight="1" thickBot="1" x14ac:dyDescent="0.25">
      <c r="A144" s="4403"/>
      <c r="B144" s="4070"/>
      <c r="C144" s="1229"/>
      <c r="D144" s="1205"/>
      <c r="E144" s="4380"/>
      <c r="F144" s="4929"/>
      <c r="G144" s="4372"/>
      <c r="H144" s="3966"/>
      <c r="I144" s="4852"/>
      <c r="J144" s="2923"/>
      <c r="K144" s="2918" t="s">
        <v>33</v>
      </c>
      <c r="L144" s="2913">
        <f>SUM(L143)</f>
        <v>2</v>
      </c>
      <c r="M144" s="2922"/>
      <c r="N144" s="2921"/>
      <c r="O144" s="2920"/>
      <c r="P144" s="489"/>
      <c r="Q144" s="489"/>
      <c r="R144" s="489"/>
      <c r="S144" s="489"/>
      <c r="T144" s="489"/>
    </row>
    <row r="145" spans="1:21" ht="30.6" customHeight="1" thickBot="1" x14ac:dyDescent="0.25">
      <c r="A145" s="4401" t="s">
        <v>37</v>
      </c>
      <c r="B145" s="4068" t="s">
        <v>39</v>
      </c>
      <c r="C145" s="2887" t="s">
        <v>37</v>
      </c>
      <c r="D145" s="1855" t="s">
        <v>781</v>
      </c>
      <c r="E145" s="1932"/>
      <c r="F145" s="4430" t="s">
        <v>1118</v>
      </c>
      <c r="G145" s="4371" t="s">
        <v>739</v>
      </c>
      <c r="H145" s="2914"/>
      <c r="I145" s="4851" t="s">
        <v>65</v>
      </c>
      <c r="J145" s="2886" t="s">
        <v>1117</v>
      </c>
      <c r="K145" s="2816" t="s">
        <v>124</v>
      </c>
      <c r="L145" s="2910">
        <v>1</v>
      </c>
      <c r="M145" s="2919" t="s">
        <v>1116</v>
      </c>
      <c r="N145" s="2885" t="s">
        <v>50</v>
      </c>
      <c r="O145" s="2905">
        <v>1</v>
      </c>
    </row>
    <row r="146" spans="1:21" ht="18" customHeight="1" thickBot="1" x14ac:dyDescent="0.25">
      <c r="A146" s="4403"/>
      <c r="B146" s="4070"/>
      <c r="C146" s="1229"/>
      <c r="D146" s="1205"/>
      <c r="E146" s="909"/>
      <c r="F146" s="4432"/>
      <c r="G146" s="4372"/>
      <c r="H146" s="2914"/>
      <c r="I146" s="4852"/>
      <c r="J146" s="2808"/>
      <c r="K146" s="2918" t="s">
        <v>33</v>
      </c>
      <c r="L146" s="2913">
        <f>SUM(L145)</f>
        <v>1</v>
      </c>
      <c r="M146" s="2903"/>
      <c r="N146" s="2878"/>
      <c r="O146" s="2899"/>
    </row>
    <row r="147" spans="1:21" ht="40.15" customHeight="1" thickBot="1" x14ac:dyDescent="0.25">
      <c r="A147" s="4401" t="s">
        <v>37</v>
      </c>
      <c r="B147" s="4068" t="s">
        <v>39</v>
      </c>
      <c r="C147" s="2887" t="s">
        <v>37</v>
      </c>
      <c r="D147" s="1855" t="s">
        <v>710</v>
      </c>
      <c r="E147" s="1932"/>
      <c r="F147" s="2917" t="s">
        <v>1115</v>
      </c>
      <c r="G147" s="4372"/>
      <c r="H147" s="2914"/>
      <c r="I147" s="4851" t="s">
        <v>65</v>
      </c>
      <c r="J147" s="2916" t="s">
        <v>1100</v>
      </c>
      <c r="K147" s="2896" t="s">
        <v>124</v>
      </c>
      <c r="L147" s="2837">
        <v>10</v>
      </c>
      <c r="M147" s="2915" t="s">
        <v>1114</v>
      </c>
      <c r="N147" s="2885" t="s">
        <v>50</v>
      </c>
      <c r="O147" s="2905">
        <v>10</v>
      </c>
      <c r="Q147" s="375"/>
    </row>
    <row r="148" spans="1:21" ht="24.75" customHeight="1" thickBot="1" x14ac:dyDescent="0.25">
      <c r="A148" s="4403"/>
      <c r="B148" s="4070"/>
      <c r="C148" s="1229"/>
      <c r="D148" s="1205"/>
      <c r="E148" s="909"/>
      <c r="F148" s="1902"/>
      <c r="G148" s="4373"/>
      <c r="H148" s="2914"/>
      <c r="I148" s="4852"/>
      <c r="J148" s="2904"/>
      <c r="K148" s="2834" t="s">
        <v>33</v>
      </c>
      <c r="L148" s="2913">
        <f>SUM(L147)</f>
        <v>10</v>
      </c>
      <c r="M148" s="2903"/>
      <c r="N148" s="2878"/>
      <c r="O148" s="2899"/>
    </row>
    <row r="149" spans="1:21" ht="24.75" hidden="1" customHeight="1" thickBot="1" x14ac:dyDescent="0.25">
      <c r="A149" s="4401" t="s">
        <v>37</v>
      </c>
      <c r="B149" s="4068" t="s">
        <v>39</v>
      </c>
      <c r="C149" s="2887" t="s">
        <v>37</v>
      </c>
      <c r="D149" s="1855" t="s">
        <v>873</v>
      </c>
      <c r="E149" s="1932"/>
      <c r="F149" s="2912" t="s">
        <v>1113</v>
      </c>
      <c r="G149" s="4371" t="s">
        <v>739</v>
      </c>
      <c r="H149" s="3965" t="s">
        <v>44</v>
      </c>
      <c r="I149" s="4853" t="s">
        <v>65</v>
      </c>
      <c r="J149" s="4874" t="s">
        <v>1100</v>
      </c>
      <c r="K149" s="2896" t="s">
        <v>124</v>
      </c>
      <c r="L149" s="2837">
        <v>0</v>
      </c>
      <c r="M149" s="2906" t="s">
        <v>1112</v>
      </c>
      <c r="N149" s="2885" t="s">
        <v>50</v>
      </c>
      <c r="O149" s="2905">
        <v>0</v>
      </c>
    </row>
    <row r="150" spans="1:21" ht="24.75" hidden="1" customHeight="1" thickBot="1" x14ac:dyDescent="0.25">
      <c r="A150" s="4402"/>
      <c r="B150" s="4069"/>
      <c r="C150" s="1236"/>
      <c r="D150" s="1865"/>
      <c r="E150" s="1883"/>
      <c r="F150" s="2911"/>
      <c r="G150" s="4372"/>
      <c r="H150" s="3966"/>
      <c r="I150" s="4854"/>
      <c r="J150" s="4875"/>
      <c r="K150" s="2816" t="s">
        <v>161</v>
      </c>
      <c r="L150" s="2910">
        <v>0</v>
      </c>
      <c r="M150" s="1941"/>
      <c r="N150" s="2882"/>
      <c r="O150" s="2909"/>
    </row>
    <row r="151" spans="1:21" ht="18.75" hidden="1" customHeight="1" thickBot="1" x14ac:dyDescent="0.25">
      <c r="A151" s="4403"/>
      <c r="B151" s="4070"/>
      <c r="C151" s="1229"/>
      <c r="D151" s="1205"/>
      <c r="E151" s="909"/>
      <c r="F151" s="1448"/>
      <c r="G151" s="4372"/>
      <c r="H151" s="3966"/>
      <c r="I151" s="4855"/>
      <c r="J151" s="2904"/>
      <c r="K151" s="2834" t="s">
        <v>33</v>
      </c>
      <c r="L151" s="2837">
        <f>SUM(L149:L150)</f>
        <v>0</v>
      </c>
      <c r="M151" s="2903"/>
      <c r="N151" s="2878"/>
      <c r="O151" s="2899"/>
    </row>
    <row r="152" spans="1:21" ht="30" hidden="1" customHeight="1" thickBot="1" x14ac:dyDescent="0.25">
      <c r="A152" s="4401" t="s">
        <v>37</v>
      </c>
      <c r="B152" s="4068" t="s">
        <v>39</v>
      </c>
      <c r="C152" s="2887" t="s">
        <v>37</v>
      </c>
      <c r="D152" s="4871" t="s">
        <v>783</v>
      </c>
      <c r="E152" s="1932"/>
      <c r="F152" s="4869" t="s">
        <v>1111</v>
      </c>
      <c r="G152" s="4372"/>
      <c r="H152" s="3966"/>
      <c r="I152" s="4853" t="s">
        <v>65</v>
      </c>
      <c r="J152" s="2908" t="s">
        <v>1110</v>
      </c>
      <c r="K152" s="2896" t="s">
        <v>124</v>
      </c>
      <c r="L152" s="2907">
        <v>0</v>
      </c>
      <c r="M152" s="2906"/>
      <c r="N152" s="2885"/>
      <c r="O152" s="2905"/>
    </row>
    <row r="153" spans="1:21" ht="24.75" hidden="1" customHeight="1" thickBot="1" x14ac:dyDescent="0.25">
      <c r="A153" s="4403"/>
      <c r="B153" s="4070"/>
      <c r="C153" s="1229"/>
      <c r="D153" s="4872"/>
      <c r="E153" s="909"/>
      <c r="F153" s="4870"/>
      <c r="G153" s="4373"/>
      <c r="H153" s="3966"/>
      <c r="I153" s="4855"/>
      <c r="J153" s="2904"/>
      <c r="K153" s="2834" t="s">
        <v>33</v>
      </c>
      <c r="L153" s="2837">
        <f>SUM(L152)</f>
        <v>0</v>
      </c>
      <c r="M153" s="2903"/>
      <c r="N153" s="2878"/>
      <c r="O153" s="2899"/>
    </row>
    <row r="154" spans="1:21" ht="24.75" hidden="1" customHeight="1" thickBot="1" x14ac:dyDescent="0.25">
      <c r="A154" s="4401" t="s">
        <v>37</v>
      </c>
      <c r="B154" s="4068" t="s">
        <v>39</v>
      </c>
      <c r="C154" s="2887" t="s">
        <v>37</v>
      </c>
      <c r="D154" s="1855" t="s">
        <v>779</v>
      </c>
      <c r="E154" s="4378"/>
      <c r="F154" s="1629" t="s">
        <v>1109</v>
      </c>
      <c r="G154" s="4371" t="s">
        <v>739</v>
      </c>
      <c r="H154" s="3966"/>
      <c r="I154" s="4853" t="s">
        <v>65</v>
      </c>
      <c r="J154" s="4859" t="s">
        <v>1108</v>
      </c>
      <c r="K154" s="2816" t="s">
        <v>124</v>
      </c>
      <c r="L154" s="2837">
        <v>0</v>
      </c>
      <c r="M154" s="1935" t="s">
        <v>1107</v>
      </c>
      <c r="N154" s="2902" t="s">
        <v>50</v>
      </c>
      <c r="O154" s="2901">
        <v>0</v>
      </c>
    </row>
    <row r="155" spans="1:21" ht="24.75" hidden="1" customHeight="1" thickBot="1" x14ac:dyDescent="0.25">
      <c r="A155" s="4403"/>
      <c r="B155" s="4070"/>
      <c r="C155" s="1939"/>
      <c r="D155" s="1205"/>
      <c r="E155" s="4380"/>
      <c r="F155" s="2900"/>
      <c r="G155" s="4372"/>
      <c r="H155" s="3966"/>
      <c r="I155" s="4855"/>
      <c r="J155" s="4859"/>
      <c r="K155" s="2834" t="s">
        <v>33</v>
      </c>
      <c r="L155" s="2837">
        <f>SUM(L154)</f>
        <v>0</v>
      </c>
      <c r="M155" s="2832"/>
      <c r="N155" s="2893"/>
      <c r="O155" s="2899"/>
    </row>
    <row r="156" spans="1:21" ht="27" customHeight="1" thickBot="1" x14ac:dyDescent="0.25">
      <c r="A156" s="4401" t="s">
        <v>37</v>
      </c>
      <c r="B156" s="4068" t="s">
        <v>39</v>
      </c>
      <c r="C156" s="2887" t="s">
        <v>37</v>
      </c>
      <c r="D156" s="1855" t="s">
        <v>777</v>
      </c>
      <c r="E156" s="4378"/>
      <c r="F156" s="3598" t="s">
        <v>1106</v>
      </c>
      <c r="G156" s="4371" t="s">
        <v>739</v>
      </c>
      <c r="H156" s="3966"/>
      <c r="I156" s="4853" t="s">
        <v>65</v>
      </c>
      <c r="J156" s="3560" t="s">
        <v>1105</v>
      </c>
      <c r="K156" s="2816" t="s">
        <v>124</v>
      </c>
      <c r="L156" s="2883">
        <v>101</v>
      </c>
      <c r="M156" s="2356" t="s">
        <v>1104</v>
      </c>
      <c r="N156" s="2864" t="s">
        <v>50</v>
      </c>
      <c r="O156" s="2848" t="s">
        <v>1103</v>
      </c>
      <c r="P156" s="489"/>
      <c r="Q156" s="489"/>
    </row>
    <row r="157" spans="1:21" ht="24.75" customHeight="1" thickBot="1" x14ac:dyDescent="0.25">
      <c r="A157" s="4403"/>
      <c r="B157" s="4070"/>
      <c r="C157" s="1939"/>
      <c r="D157" s="1205"/>
      <c r="E157" s="4380"/>
      <c r="F157" s="3599"/>
      <c r="G157" s="4372"/>
      <c r="H157" s="3966"/>
      <c r="I157" s="4855"/>
      <c r="J157" s="3561"/>
      <c r="K157" s="2834" t="s">
        <v>33</v>
      </c>
      <c r="L157" s="2898">
        <f>SUM(L156)</f>
        <v>101</v>
      </c>
      <c r="M157" s="1557" t="s">
        <v>1102</v>
      </c>
      <c r="N157" s="2897" t="s">
        <v>50</v>
      </c>
      <c r="O157" s="2877">
        <v>29</v>
      </c>
    </row>
    <row r="158" spans="1:21" ht="24.75" customHeight="1" thickBot="1" x14ac:dyDescent="0.25">
      <c r="A158" s="4401" t="s">
        <v>37</v>
      </c>
      <c r="B158" s="4068" t="s">
        <v>39</v>
      </c>
      <c r="C158" s="2887" t="s">
        <v>37</v>
      </c>
      <c r="D158" s="1855" t="s">
        <v>775</v>
      </c>
      <c r="E158" s="4378"/>
      <c r="F158" s="3680" t="s">
        <v>1101</v>
      </c>
      <c r="G158" s="4371" t="s">
        <v>739</v>
      </c>
      <c r="H158" s="3966"/>
      <c r="I158" s="4853" t="s">
        <v>65</v>
      </c>
      <c r="J158" s="2886" t="s">
        <v>1100</v>
      </c>
      <c r="K158" s="2896" t="s">
        <v>140</v>
      </c>
      <c r="L158" s="2883">
        <v>316.7</v>
      </c>
      <c r="M158" s="1561" t="s">
        <v>1099</v>
      </c>
      <c r="N158" s="2864" t="s">
        <v>50</v>
      </c>
      <c r="O158" s="2884">
        <v>16</v>
      </c>
      <c r="Q158" s="489"/>
      <c r="T158" s="489"/>
      <c r="U158" s="489"/>
    </row>
    <row r="159" spans="1:21" ht="26.25" customHeight="1" thickBot="1" x14ac:dyDescent="0.25">
      <c r="A159" s="4402"/>
      <c r="B159" s="4069"/>
      <c r="C159" s="1236"/>
      <c r="D159" s="1865"/>
      <c r="E159" s="4379"/>
      <c r="F159" s="3681"/>
      <c r="G159" s="4372"/>
      <c r="H159" s="3966"/>
      <c r="I159" s="4854"/>
      <c r="J159" s="2895"/>
      <c r="K159" s="2816" t="s">
        <v>124</v>
      </c>
      <c r="L159" s="2883">
        <v>22</v>
      </c>
      <c r="M159" s="2832" t="s">
        <v>1098</v>
      </c>
      <c r="N159" s="2864" t="s">
        <v>50</v>
      </c>
      <c r="O159" s="2881">
        <v>80</v>
      </c>
      <c r="Q159" s="489"/>
      <c r="T159" s="489"/>
    </row>
    <row r="160" spans="1:21" ht="24.75" customHeight="1" thickBot="1" x14ac:dyDescent="0.25">
      <c r="A160" s="4403"/>
      <c r="B160" s="4070"/>
      <c r="C160" s="1939"/>
      <c r="D160" s="1205"/>
      <c r="E160" s="4380"/>
      <c r="F160" s="3682"/>
      <c r="G160" s="4372"/>
      <c r="H160" s="3966"/>
      <c r="I160" s="4855"/>
      <c r="J160" s="2894"/>
      <c r="K160" s="2834" t="s">
        <v>33</v>
      </c>
      <c r="L160" s="2880">
        <f>SUM(L158:L159)</f>
        <v>338.7</v>
      </c>
      <c r="M160" s="1557" t="s">
        <v>1097</v>
      </c>
      <c r="N160" s="2893" t="s">
        <v>50</v>
      </c>
      <c r="O160" s="2877">
        <v>9</v>
      </c>
    </row>
    <row r="161" spans="1:17" ht="30" customHeight="1" x14ac:dyDescent="0.2">
      <c r="A161" s="4401" t="s">
        <v>37</v>
      </c>
      <c r="B161" s="4068" t="s">
        <v>39</v>
      </c>
      <c r="C161" s="2887" t="s">
        <v>37</v>
      </c>
      <c r="D161" s="1855" t="s">
        <v>773</v>
      </c>
      <c r="E161" s="4378"/>
      <c r="F161" s="3598" t="s">
        <v>1096</v>
      </c>
      <c r="G161" s="4371" t="s">
        <v>739</v>
      </c>
      <c r="H161" s="3966"/>
      <c r="I161" s="4853" t="s">
        <v>65</v>
      </c>
      <c r="J161" s="4856" t="s">
        <v>1095</v>
      </c>
      <c r="K161" s="2892" t="s">
        <v>124</v>
      </c>
      <c r="L161" s="2891">
        <v>0</v>
      </c>
      <c r="M161" s="1669" t="s">
        <v>1094</v>
      </c>
      <c r="N161" s="2890" t="s">
        <v>231</v>
      </c>
      <c r="O161" s="2889">
        <v>93</v>
      </c>
    </row>
    <row r="162" spans="1:17" ht="24.75" customHeight="1" thickBot="1" x14ac:dyDescent="0.25">
      <c r="A162" s="4402"/>
      <c r="B162" s="4069"/>
      <c r="C162" s="1236"/>
      <c r="D162" s="1865"/>
      <c r="E162" s="4379"/>
      <c r="F162" s="4449"/>
      <c r="G162" s="4372"/>
      <c r="H162" s="3966"/>
      <c r="I162" s="4854"/>
      <c r="J162" s="4857"/>
      <c r="K162" s="2816" t="s">
        <v>161</v>
      </c>
      <c r="L162" s="2888">
        <v>284</v>
      </c>
      <c r="M162" s="1552"/>
      <c r="N162" s="2882"/>
      <c r="O162" s="2881"/>
    </row>
    <row r="163" spans="1:17" ht="24.75" customHeight="1" thickBot="1" x14ac:dyDescent="0.25">
      <c r="A163" s="4403"/>
      <c r="B163" s="4070"/>
      <c r="C163" s="1939"/>
      <c r="D163" s="1205"/>
      <c r="E163" s="4380"/>
      <c r="F163" s="3599"/>
      <c r="G163" s="4372"/>
      <c r="H163" s="3966"/>
      <c r="I163" s="4855"/>
      <c r="J163" s="4858"/>
      <c r="K163" s="2834" t="s">
        <v>33</v>
      </c>
      <c r="L163" s="2880">
        <f>SUM(L161:L162)</f>
        <v>284</v>
      </c>
      <c r="M163" s="2879"/>
      <c r="N163" s="2878"/>
      <c r="O163" s="2877"/>
    </row>
    <row r="164" spans="1:17" ht="33" customHeight="1" thickBot="1" x14ac:dyDescent="0.25">
      <c r="A164" s="4401" t="s">
        <v>37</v>
      </c>
      <c r="B164" s="4068" t="s">
        <v>39</v>
      </c>
      <c r="C164" s="2887" t="s">
        <v>37</v>
      </c>
      <c r="D164" s="1855" t="s">
        <v>770</v>
      </c>
      <c r="E164" s="4378"/>
      <c r="F164" s="3598" t="s">
        <v>1093</v>
      </c>
      <c r="G164" s="4371" t="s">
        <v>739</v>
      </c>
      <c r="H164" s="3966"/>
      <c r="I164" s="4853" t="s">
        <v>65</v>
      </c>
      <c r="J164" s="4856" t="s">
        <v>1092</v>
      </c>
      <c r="K164" s="2816" t="s">
        <v>124</v>
      </c>
      <c r="L164" s="2883">
        <v>0</v>
      </c>
      <c r="M164" s="1561" t="s">
        <v>1091</v>
      </c>
      <c r="N164" s="2885" t="s">
        <v>50</v>
      </c>
      <c r="O164" s="2884">
        <v>5</v>
      </c>
      <c r="Q164" s="375"/>
    </row>
    <row r="165" spans="1:17" ht="24.75" customHeight="1" thickBot="1" x14ac:dyDescent="0.25">
      <c r="A165" s="4402"/>
      <c r="B165" s="4069"/>
      <c r="C165" s="1236"/>
      <c r="D165" s="1865"/>
      <c r="E165" s="4379"/>
      <c r="F165" s="4449"/>
      <c r="G165" s="4372"/>
      <c r="H165" s="3966"/>
      <c r="I165" s="4854"/>
      <c r="J165" s="4857"/>
      <c r="K165" s="2816" t="s">
        <v>161</v>
      </c>
      <c r="L165" s="2883">
        <v>0</v>
      </c>
      <c r="M165" s="1552"/>
      <c r="N165" s="2882"/>
      <c r="O165" s="2881"/>
    </row>
    <row r="166" spans="1:17" ht="24.75" customHeight="1" thickBot="1" x14ac:dyDescent="0.25">
      <c r="A166" s="4403"/>
      <c r="B166" s="4070"/>
      <c r="C166" s="1939"/>
      <c r="D166" s="1205"/>
      <c r="E166" s="4380"/>
      <c r="F166" s="3599"/>
      <c r="G166" s="4372"/>
      <c r="H166" s="3967"/>
      <c r="I166" s="4855"/>
      <c r="J166" s="4858"/>
      <c r="K166" s="2834" t="s">
        <v>33</v>
      </c>
      <c r="L166" s="2880">
        <f>SUM(L164:L165)</f>
        <v>0</v>
      </c>
      <c r="M166" s="2879"/>
      <c r="N166" s="2878"/>
      <c r="O166" s="2877"/>
    </row>
    <row r="167" spans="1:17" ht="24" customHeight="1" thickBot="1" x14ac:dyDescent="0.25">
      <c r="A167" s="1922" t="s">
        <v>37</v>
      </c>
      <c r="B167" s="2876" t="s">
        <v>39</v>
      </c>
      <c r="C167" s="4180" t="s">
        <v>38</v>
      </c>
      <c r="D167" s="4181"/>
      <c r="E167" s="4181"/>
      <c r="F167" s="4181"/>
      <c r="G167" s="4181"/>
      <c r="H167" s="4181"/>
      <c r="I167" s="4181"/>
      <c r="J167" s="4182"/>
      <c r="K167" s="2875" t="s">
        <v>33</v>
      </c>
      <c r="L167" s="2874">
        <f>L91</f>
        <v>990.9</v>
      </c>
      <c r="M167" s="2873"/>
      <c r="N167" s="2872"/>
      <c r="O167" s="2871"/>
    </row>
    <row r="168" spans="1:17" ht="24" customHeight="1" thickBot="1" x14ac:dyDescent="0.25">
      <c r="A168" s="2870" t="s">
        <v>37</v>
      </c>
      <c r="B168" s="4931" t="s">
        <v>758</v>
      </c>
      <c r="C168" s="4932"/>
      <c r="D168" s="4932"/>
      <c r="E168" s="4932"/>
      <c r="F168" s="4932"/>
      <c r="G168" s="4932"/>
      <c r="H168" s="4932"/>
      <c r="I168" s="4932"/>
      <c r="J168" s="4932"/>
      <c r="K168" s="4932"/>
      <c r="L168" s="2869">
        <f>L84+L167</f>
        <v>5441.4</v>
      </c>
      <c r="M168" s="2795"/>
      <c r="N168" s="2794"/>
      <c r="O168" s="2793"/>
    </row>
    <row r="169" spans="1:17" ht="24.75" customHeight="1" thickBot="1" x14ac:dyDescent="0.25">
      <c r="A169" s="4861" t="s">
        <v>39</v>
      </c>
      <c r="B169" s="1693" t="s">
        <v>1090</v>
      </c>
      <c r="C169" s="2868"/>
      <c r="D169" s="2868"/>
      <c r="E169" s="2868"/>
      <c r="F169" s="2865"/>
      <c r="G169" s="1692"/>
      <c r="H169" s="2867"/>
      <c r="I169" s="2866"/>
      <c r="J169" s="2865"/>
      <c r="K169" s="2865"/>
      <c r="L169" s="2865"/>
      <c r="M169" s="1692"/>
      <c r="N169" s="1692"/>
      <c r="O169" s="1691"/>
    </row>
    <row r="170" spans="1:17" ht="27.75" customHeight="1" x14ac:dyDescent="0.2">
      <c r="A170" s="4862"/>
      <c r="B170" s="4864"/>
      <c r="C170" s="4865"/>
      <c r="D170" s="4865"/>
      <c r="E170" s="4865"/>
      <c r="F170" s="4865"/>
      <c r="G170" s="4865"/>
      <c r="H170" s="4865"/>
      <c r="I170" s="4865"/>
      <c r="J170" s="4865"/>
      <c r="K170" s="4865"/>
      <c r="L170" s="4865"/>
      <c r="M170" s="1474" t="s">
        <v>1089</v>
      </c>
      <c r="N170" s="2864" t="s">
        <v>79</v>
      </c>
      <c r="O170" s="2863">
        <v>39.799999999999997</v>
      </c>
    </row>
    <row r="171" spans="1:17" ht="27.75" customHeight="1" x14ac:dyDescent="0.2">
      <c r="A171" s="4862"/>
      <c r="B171" s="4934"/>
      <c r="C171" s="4935"/>
      <c r="D171" s="4935"/>
      <c r="E171" s="4935"/>
      <c r="F171" s="4935"/>
      <c r="G171" s="4935"/>
      <c r="H171" s="4935"/>
      <c r="I171" s="4935"/>
      <c r="J171" s="4935"/>
      <c r="K171" s="4935"/>
      <c r="L171" s="4935"/>
      <c r="M171" s="2862" t="s">
        <v>1088</v>
      </c>
      <c r="N171" s="2861" t="s">
        <v>80</v>
      </c>
      <c r="O171" s="2860">
        <v>14.95</v>
      </c>
      <c r="P171" s="2856"/>
      <c r="Q171" s="489"/>
    </row>
    <row r="172" spans="1:17" ht="27.75" customHeight="1" thickBot="1" x14ac:dyDescent="0.25">
      <c r="A172" s="4863"/>
      <c r="B172" s="4936"/>
      <c r="C172" s="4937"/>
      <c r="D172" s="4937"/>
      <c r="E172" s="4937"/>
      <c r="F172" s="4937"/>
      <c r="G172" s="4937"/>
      <c r="H172" s="4937"/>
      <c r="I172" s="4937"/>
      <c r="J172" s="4937"/>
      <c r="K172" s="4937"/>
      <c r="L172" s="4937"/>
      <c r="M172" s="2859" t="s">
        <v>1087</v>
      </c>
      <c r="N172" s="2858" t="s">
        <v>80</v>
      </c>
      <c r="O172" s="2857">
        <v>14.4</v>
      </c>
      <c r="P172" s="2856"/>
      <c r="Q172" s="489"/>
    </row>
    <row r="173" spans="1:17" ht="24" customHeight="1" thickBot="1" x14ac:dyDescent="0.25">
      <c r="A173" s="4401" t="s">
        <v>39</v>
      </c>
      <c r="B173" s="4867" t="s">
        <v>37</v>
      </c>
      <c r="C173" s="1682" t="s">
        <v>1086</v>
      </c>
      <c r="D173" s="1101"/>
      <c r="E173" s="2855"/>
      <c r="F173" s="2852"/>
      <c r="G173" s="2855"/>
      <c r="H173" s="2854"/>
      <c r="I173" s="2853"/>
      <c r="J173" s="2852"/>
      <c r="K173" s="2852"/>
      <c r="L173" s="2852"/>
      <c r="M173" s="2799"/>
      <c r="N173" s="2851"/>
      <c r="O173" s="2850"/>
    </row>
    <row r="174" spans="1:17" ht="42.75" customHeight="1" thickBot="1" x14ac:dyDescent="0.25">
      <c r="A174" s="4402"/>
      <c r="B174" s="4868"/>
      <c r="C174" s="4864"/>
      <c r="D174" s="4865"/>
      <c r="E174" s="4865"/>
      <c r="F174" s="4865"/>
      <c r="G174" s="4865"/>
      <c r="H174" s="4865"/>
      <c r="I174" s="4865"/>
      <c r="J174" s="4865"/>
      <c r="K174" s="4865"/>
      <c r="L174" s="4866"/>
      <c r="M174" s="1474" t="s">
        <v>1085</v>
      </c>
      <c r="N174" s="2849" t="s">
        <v>1084</v>
      </c>
      <c r="O174" s="2848">
        <v>72</v>
      </c>
      <c r="Q174" s="2847"/>
    </row>
    <row r="175" spans="1:17" ht="20.25" customHeight="1" thickBot="1" x14ac:dyDescent="0.25">
      <c r="A175" s="4401" t="s">
        <v>39</v>
      </c>
      <c r="B175" s="4068" t="s">
        <v>37</v>
      </c>
      <c r="C175" s="1632" t="s">
        <v>37</v>
      </c>
      <c r="D175" s="4911" t="s">
        <v>1081</v>
      </c>
      <c r="E175" s="4912"/>
      <c r="F175" s="4913"/>
      <c r="G175" s="4371" t="s">
        <v>530</v>
      </c>
      <c r="H175" s="3965" t="s">
        <v>44</v>
      </c>
      <c r="I175" s="4851" t="s">
        <v>272</v>
      </c>
      <c r="J175" s="3560" t="s">
        <v>198</v>
      </c>
      <c r="K175" s="2846" t="s">
        <v>124</v>
      </c>
      <c r="L175" s="2826">
        <v>0</v>
      </c>
      <c r="M175" s="1474" t="s">
        <v>1083</v>
      </c>
      <c r="N175" s="2845" t="s">
        <v>50</v>
      </c>
      <c r="O175" s="2844">
        <v>12.5</v>
      </c>
    </row>
    <row r="176" spans="1:17" ht="15.75" customHeight="1" thickBot="1" x14ac:dyDescent="0.25">
      <c r="A176" s="4402"/>
      <c r="B176" s="4069"/>
      <c r="C176" s="2819"/>
      <c r="D176" s="4914"/>
      <c r="E176" s="4915"/>
      <c r="F176" s="4916"/>
      <c r="G176" s="4372"/>
      <c r="H176" s="3966"/>
      <c r="I176" s="4877"/>
      <c r="J176" s="4356"/>
      <c r="K176" s="2822" t="s">
        <v>161</v>
      </c>
      <c r="L176" s="2821">
        <f>L179</f>
        <v>0</v>
      </c>
      <c r="M176" s="2843" t="s">
        <v>1082</v>
      </c>
      <c r="N176" s="2842" t="s">
        <v>50</v>
      </c>
      <c r="O176" s="2841">
        <v>4</v>
      </c>
    </row>
    <row r="177" spans="1:15" ht="36" customHeight="1" thickBot="1" x14ac:dyDescent="0.25">
      <c r="A177" s="4403"/>
      <c r="B177" s="4070"/>
      <c r="C177" s="2811"/>
      <c r="D177" s="4917"/>
      <c r="E177" s="4918"/>
      <c r="F177" s="4919"/>
      <c r="G177" s="4372"/>
      <c r="H177" s="3966"/>
      <c r="I177" s="4877"/>
      <c r="J177" s="4356"/>
      <c r="K177" s="2840" t="s">
        <v>33</v>
      </c>
      <c r="L177" s="2839">
        <f>SUM(L175:L176)</f>
        <v>0</v>
      </c>
      <c r="M177" s="1557"/>
      <c r="N177" s="2838"/>
      <c r="O177" s="2803"/>
    </row>
    <row r="178" spans="1:15" ht="18" customHeight="1" thickBot="1" x14ac:dyDescent="0.25">
      <c r="A178" s="4401" t="s">
        <v>39</v>
      </c>
      <c r="B178" s="4068" t="s">
        <v>37</v>
      </c>
      <c r="C178" s="1632" t="s">
        <v>37</v>
      </c>
      <c r="D178" s="2818" t="s">
        <v>37</v>
      </c>
      <c r="E178" s="1883"/>
      <c r="F178" s="4938" t="s">
        <v>1081</v>
      </c>
      <c r="G178" s="4372"/>
      <c r="H178" s="3966"/>
      <c r="I178" s="4877"/>
      <c r="J178" s="4356"/>
      <c r="K178" s="2816" t="s">
        <v>124</v>
      </c>
      <c r="L178" s="2837">
        <v>0</v>
      </c>
      <c r="M178" s="2832"/>
      <c r="N178" s="2831"/>
      <c r="O178" s="2830"/>
    </row>
    <row r="179" spans="1:15" ht="18" customHeight="1" thickBot="1" x14ac:dyDescent="0.25">
      <c r="A179" s="4402"/>
      <c r="B179" s="4069"/>
      <c r="C179" s="2819"/>
      <c r="D179" s="2818"/>
      <c r="E179" s="1883"/>
      <c r="F179" s="4924"/>
      <c r="G179" s="4372"/>
      <c r="H179" s="3966"/>
      <c r="I179" s="4877"/>
      <c r="J179" s="4356"/>
      <c r="K179" s="2816" t="s">
        <v>161</v>
      </c>
      <c r="L179" s="2836">
        <v>0</v>
      </c>
      <c r="M179" s="2832"/>
      <c r="N179" s="2831"/>
      <c r="O179" s="2830"/>
    </row>
    <row r="180" spans="1:15" ht="20.25" customHeight="1" thickBot="1" x14ac:dyDescent="0.25">
      <c r="A180" s="4403"/>
      <c r="B180" s="4070"/>
      <c r="C180" s="1660"/>
      <c r="D180" s="2835"/>
      <c r="E180" s="909"/>
      <c r="F180" s="4925"/>
      <c r="G180" s="4373"/>
      <c r="H180" s="3967"/>
      <c r="I180" s="4852"/>
      <c r="J180" s="3561"/>
      <c r="K180" s="2834" t="s">
        <v>33</v>
      </c>
      <c r="L180" s="2833">
        <f>SUM(L178:L179)</f>
        <v>0</v>
      </c>
      <c r="M180" s="2832"/>
      <c r="N180" s="2831"/>
      <c r="O180" s="2830"/>
    </row>
    <row r="181" spans="1:15" ht="24.75" customHeight="1" thickBot="1" x14ac:dyDescent="0.25">
      <c r="A181" s="4401" t="s">
        <v>39</v>
      </c>
      <c r="B181" s="4068" t="s">
        <v>37</v>
      </c>
      <c r="C181" s="1632" t="s">
        <v>39</v>
      </c>
      <c r="D181" s="4055" t="s">
        <v>1080</v>
      </c>
      <c r="E181" s="4209"/>
      <c r="F181" s="4210"/>
      <c r="G181" s="4371" t="s">
        <v>514</v>
      </c>
      <c r="H181" s="4882" t="s">
        <v>44</v>
      </c>
      <c r="I181" s="4851" t="s">
        <v>272</v>
      </c>
      <c r="J181" s="2828" t="s">
        <v>198</v>
      </c>
      <c r="K181" s="2827" t="s">
        <v>124</v>
      </c>
      <c r="L181" s="2826">
        <v>0</v>
      </c>
      <c r="M181" s="1474" t="s">
        <v>1079</v>
      </c>
      <c r="N181" s="1514" t="s">
        <v>50</v>
      </c>
      <c r="O181" s="2825"/>
    </row>
    <row r="182" spans="1:15" ht="60.75" customHeight="1" thickBot="1" x14ac:dyDescent="0.25">
      <c r="A182" s="4403"/>
      <c r="B182" s="4070"/>
      <c r="C182" s="2819"/>
      <c r="D182" s="4213"/>
      <c r="E182" s="4214"/>
      <c r="F182" s="4215"/>
      <c r="G182" s="4372"/>
      <c r="H182" s="3966"/>
      <c r="I182" s="4877"/>
      <c r="J182" s="2817"/>
      <c r="K182" s="2824"/>
      <c r="L182" s="2821"/>
      <c r="M182" s="4860" t="s">
        <v>1078</v>
      </c>
      <c r="N182" s="2820" t="s">
        <v>79</v>
      </c>
      <c r="O182" s="2823">
        <v>50</v>
      </c>
    </row>
    <row r="183" spans="1:15" ht="13.5" customHeight="1" thickBot="1" x14ac:dyDescent="0.25">
      <c r="A183" s="4401" t="s">
        <v>39</v>
      </c>
      <c r="B183" s="4068" t="s">
        <v>37</v>
      </c>
      <c r="C183" s="1632" t="s">
        <v>39</v>
      </c>
      <c r="D183" s="2818" t="s">
        <v>37</v>
      </c>
      <c r="E183" s="917"/>
      <c r="F183" s="4924" t="s">
        <v>1077</v>
      </c>
      <c r="G183" s="4372"/>
      <c r="H183" s="3966"/>
      <c r="I183" s="4877"/>
      <c r="J183" s="2817"/>
      <c r="K183" s="2822" t="s">
        <v>33</v>
      </c>
      <c r="L183" s="2821">
        <f>SUM(L181:L182)</f>
        <v>0</v>
      </c>
      <c r="M183" s="4360"/>
      <c r="N183" s="2820" t="s">
        <v>231</v>
      </c>
      <c r="O183" s="1572">
        <v>263</v>
      </c>
    </row>
    <row r="184" spans="1:15" ht="22.9" customHeight="1" thickBot="1" x14ac:dyDescent="0.25">
      <c r="A184" s="4402"/>
      <c r="B184" s="4069"/>
      <c r="C184" s="2819"/>
      <c r="D184" s="2818"/>
      <c r="E184" s="917"/>
      <c r="F184" s="4924"/>
      <c r="G184" s="4372"/>
      <c r="H184" s="3966"/>
      <c r="I184" s="4877"/>
      <c r="J184" s="2817"/>
      <c r="K184" s="2816" t="s">
        <v>124</v>
      </c>
      <c r="L184" s="2815">
        <v>0</v>
      </c>
      <c r="M184" s="2814"/>
      <c r="N184" s="2813"/>
      <c r="O184" s="2812"/>
    </row>
    <row r="185" spans="1:15" ht="13.5" customHeight="1" thickBot="1" x14ac:dyDescent="0.25">
      <c r="A185" s="4403"/>
      <c r="B185" s="4070"/>
      <c r="C185" s="2811"/>
      <c r="D185" s="2810"/>
      <c r="E185" s="909"/>
      <c r="F185" s="4925"/>
      <c r="G185" s="4373"/>
      <c r="H185" s="4883"/>
      <c r="I185" s="4852"/>
      <c r="J185" s="2808"/>
      <c r="K185" s="2807" t="s">
        <v>33</v>
      </c>
      <c r="L185" s="2806">
        <f>SUM(L184)</f>
        <v>0</v>
      </c>
      <c r="M185" s="2805"/>
      <c r="N185" s="2804"/>
      <c r="O185" s="2803"/>
    </row>
    <row r="186" spans="1:15" ht="27" customHeight="1" thickBot="1" x14ac:dyDescent="0.25">
      <c r="A186" s="1232" t="s">
        <v>39</v>
      </c>
      <c r="B186" s="1813" t="s">
        <v>37</v>
      </c>
      <c r="C186" s="4180" t="s">
        <v>38</v>
      </c>
      <c r="D186" s="4181"/>
      <c r="E186" s="4181"/>
      <c r="F186" s="4181"/>
      <c r="G186" s="4181"/>
      <c r="H186" s="4181"/>
      <c r="I186" s="4181"/>
      <c r="J186" s="4182"/>
      <c r="K186" s="2802" t="s">
        <v>33</v>
      </c>
      <c r="L186" s="2801">
        <f>L177+L185</f>
        <v>0</v>
      </c>
      <c r="M186" s="2800"/>
      <c r="N186" s="2799"/>
      <c r="O186" s="2798"/>
    </row>
    <row r="187" spans="1:15" ht="25.9" customHeight="1" thickBot="1" x14ac:dyDescent="0.25">
      <c r="A187" s="2797" t="s">
        <v>39</v>
      </c>
      <c r="B187" s="4931" t="s">
        <v>758</v>
      </c>
      <c r="C187" s="4932"/>
      <c r="D187" s="4932"/>
      <c r="E187" s="4932"/>
      <c r="F187" s="4932"/>
      <c r="G187" s="4932"/>
      <c r="H187" s="4932"/>
      <c r="I187" s="4932"/>
      <c r="J187" s="4932"/>
      <c r="K187" s="4933"/>
      <c r="L187" s="2796">
        <f>L177+L185</f>
        <v>0</v>
      </c>
      <c r="M187" s="2795"/>
      <c r="N187" s="2794"/>
      <c r="O187" s="2793"/>
    </row>
    <row r="188" spans="1:15" ht="21.75" customHeight="1" thickBot="1" x14ac:dyDescent="0.25">
      <c r="A188" s="4254" t="s">
        <v>34</v>
      </c>
      <c r="B188" s="4255"/>
      <c r="C188" s="4255"/>
      <c r="D188" s="4255"/>
      <c r="E188" s="4255"/>
      <c r="F188" s="4255"/>
      <c r="G188" s="4255"/>
      <c r="H188" s="4255"/>
      <c r="I188" s="4255"/>
      <c r="J188" s="4255"/>
      <c r="K188" s="4256"/>
      <c r="L188" s="2792">
        <f>L168+L187</f>
        <v>5441.4</v>
      </c>
      <c r="M188" s="2791"/>
      <c r="N188" s="2790"/>
      <c r="O188" s="2789"/>
    </row>
    <row r="189" spans="1:15" ht="12.75" x14ac:dyDescent="0.2">
      <c r="A189" s="34" t="s">
        <v>32</v>
      </c>
      <c r="B189" s="34"/>
      <c r="C189" s="34"/>
      <c r="D189" s="34"/>
      <c r="E189" s="34"/>
      <c r="F189" s="34"/>
      <c r="G189" s="34"/>
      <c r="H189" s="2004"/>
      <c r="I189" s="34"/>
      <c r="J189" s="34"/>
      <c r="K189" s="34"/>
      <c r="L189" s="34"/>
      <c r="M189" s="34"/>
      <c r="N189" s="2003"/>
      <c r="O189" s="2788"/>
    </row>
    <row r="190" spans="1:15" ht="409.5" customHeight="1" x14ac:dyDescent="0.2">
      <c r="A190" s="1419"/>
      <c r="B190" s="1419"/>
      <c r="C190" s="1419"/>
      <c r="D190" s="1419"/>
      <c r="E190" s="1419"/>
      <c r="F190" s="2785"/>
      <c r="G190" s="1419"/>
      <c r="H190" s="2787"/>
      <c r="I190" s="2786"/>
      <c r="J190" s="2785"/>
      <c r="K190" s="2785"/>
      <c r="L190" s="2785"/>
      <c r="M190" s="1419"/>
      <c r="N190" s="1419"/>
      <c r="O190" s="2784"/>
    </row>
    <row r="191" spans="1:15" ht="14.25" customHeight="1" x14ac:dyDescent="0.2">
      <c r="A191" s="4930" t="s">
        <v>31</v>
      </c>
      <c r="B191" s="4930"/>
      <c r="C191" s="4930"/>
      <c r="D191" s="4930"/>
      <c r="E191" s="4930"/>
      <c r="F191" s="4930"/>
      <c r="G191" s="4930"/>
      <c r="H191" s="4930"/>
      <c r="I191" s="4930"/>
      <c r="J191" s="4930"/>
      <c r="K191" s="4930"/>
      <c r="L191" s="4930"/>
      <c r="M191" s="1421"/>
      <c r="N191" s="1421"/>
      <c r="O191" s="1420"/>
    </row>
    <row r="192" spans="1:15" ht="15.75" thickBot="1" x14ac:dyDescent="0.25">
      <c r="A192" s="28"/>
      <c r="B192" s="26"/>
      <c r="C192" s="26"/>
      <c r="D192" s="26"/>
      <c r="E192" s="26"/>
      <c r="F192" s="26"/>
      <c r="G192" s="27"/>
      <c r="H192" s="26"/>
      <c r="I192" s="26"/>
      <c r="J192" s="26"/>
      <c r="K192" s="17"/>
      <c r="L192" s="24" t="s">
        <v>30</v>
      </c>
      <c r="M192" s="1421"/>
      <c r="N192" s="1421"/>
      <c r="O192" s="1420"/>
    </row>
    <row r="193" spans="1:19" ht="43.5" customHeight="1" thickBot="1" x14ac:dyDescent="0.25">
      <c r="A193" s="22"/>
      <c r="B193" s="21"/>
      <c r="C193" s="3512" t="s">
        <v>29</v>
      </c>
      <c r="D193" s="3512"/>
      <c r="E193" s="3512"/>
      <c r="F193" s="3512"/>
      <c r="G193" s="3512"/>
      <c r="H193" s="3512"/>
      <c r="I193" s="3512"/>
      <c r="J193" s="3512"/>
      <c r="K193" s="3512"/>
      <c r="L193" s="20" t="s">
        <v>28</v>
      </c>
      <c r="M193" s="1421"/>
      <c r="N193" s="1421"/>
      <c r="O193" s="1420"/>
    </row>
    <row r="194" spans="1:19" ht="15" x14ac:dyDescent="0.2">
      <c r="A194" s="4312" t="s">
        <v>27</v>
      </c>
      <c r="B194" s="4313"/>
      <c r="C194" s="4313"/>
      <c r="D194" s="4313"/>
      <c r="E194" s="4313"/>
      <c r="F194" s="4313"/>
      <c r="G194" s="4313"/>
      <c r="H194" s="4313"/>
      <c r="I194" s="4313"/>
      <c r="J194" s="4313"/>
      <c r="K194" s="4314"/>
      <c r="L194" s="1418">
        <f>L195+L199+L208</f>
        <v>5441.4</v>
      </c>
      <c r="M194" s="1421"/>
      <c r="N194" s="1362"/>
      <c r="O194" s="1420"/>
      <c r="Q194" s="2783"/>
      <c r="R194" s="489"/>
    </row>
    <row r="195" spans="1:19" ht="15" customHeight="1" x14ac:dyDescent="0.2">
      <c r="A195" s="4188" t="s">
        <v>604</v>
      </c>
      <c r="B195" s="4189"/>
      <c r="C195" s="4189"/>
      <c r="D195" s="4189"/>
      <c r="E195" s="4189"/>
      <c r="F195" s="4189"/>
      <c r="G195" s="4189"/>
      <c r="H195" s="4189"/>
      <c r="I195" s="4189"/>
      <c r="J195" s="4189"/>
      <c r="K195" s="4190"/>
      <c r="L195" s="13">
        <f>L196</f>
        <v>390.2</v>
      </c>
      <c r="M195" s="1421"/>
      <c r="N195" s="1421"/>
      <c r="O195" s="1420"/>
    </row>
    <row r="196" spans="1:19" ht="15" customHeight="1" x14ac:dyDescent="0.2">
      <c r="A196" s="4612" t="s">
        <v>603</v>
      </c>
      <c r="B196" s="4745"/>
      <c r="C196" s="4745"/>
      <c r="D196" s="4745"/>
      <c r="E196" s="4745"/>
      <c r="F196" s="4745"/>
      <c r="G196" s="4745"/>
      <c r="H196" s="4745"/>
      <c r="I196" s="4745"/>
      <c r="J196" s="4745"/>
      <c r="K196" s="4746"/>
      <c r="L196" s="13">
        <f>L20+L42+L68+L74+L87+L175+L181</f>
        <v>390.2</v>
      </c>
      <c r="M196" s="1421"/>
      <c r="N196" s="1421"/>
      <c r="O196" s="1420"/>
      <c r="S196" s="489"/>
    </row>
    <row r="197" spans="1:19" ht="15" customHeight="1" x14ac:dyDescent="0.2">
      <c r="A197" s="4188" t="s">
        <v>602</v>
      </c>
      <c r="B197" s="4189"/>
      <c r="C197" s="4189"/>
      <c r="D197" s="4189"/>
      <c r="E197" s="4301"/>
      <c r="F197" s="4301"/>
      <c r="G197" s="4301"/>
      <c r="H197" s="4301"/>
      <c r="I197" s="4301"/>
      <c r="J197" s="4301"/>
      <c r="K197" s="4302"/>
      <c r="L197" s="11"/>
      <c r="M197" s="1421"/>
      <c r="N197" s="1421"/>
      <c r="O197" s="1420"/>
    </row>
    <row r="198" spans="1:19" ht="30" customHeight="1" x14ac:dyDescent="0.2">
      <c r="A198" s="4188" t="s">
        <v>601</v>
      </c>
      <c r="B198" s="4189"/>
      <c r="C198" s="4189"/>
      <c r="D198" s="4189"/>
      <c r="E198" s="4189"/>
      <c r="F198" s="4189"/>
      <c r="G198" s="4189"/>
      <c r="H198" s="4189"/>
      <c r="I198" s="4189"/>
      <c r="J198" s="4189"/>
      <c r="K198" s="4190"/>
      <c r="L198" s="11">
        <v>0</v>
      </c>
      <c r="M198" s="1421"/>
      <c r="N198" s="1421"/>
      <c r="O198" s="1420"/>
    </row>
    <row r="199" spans="1:19" ht="15" customHeight="1" x14ac:dyDescent="0.2">
      <c r="A199" s="4612" t="s">
        <v>22</v>
      </c>
      <c r="B199" s="4745"/>
      <c r="C199" s="4745"/>
      <c r="D199" s="4745"/>
      <c r="E199" s="4745"/>
      <c r="F199" s="4745"/>
      <c r="G199" s="4745"/>
      <c r="H199" s="4745"/>
      <c r="I199" s="4745"/>
      <c r="J199" s="4745"/>
      <c r="K199" s="4746"/>
      <c r="L199" s="11">
        <f>L200+L203</f>
        <v>4767.2</v>
      </c>
      <c r="M199" s="1421"/>
      <c r="N199" s="1421"/>
      <c r="O199" s="1420"/>
      <c r="S199" s="489"/>
    </row>
    <row r="200" spans="1:19" ht="15" customHeight="1" x14ac:dyDescent="0.2">
      <c r="A200" s="4188" t="s">
        <v>600</v>
      </c>
      <c r="B200" s="4189"/>
      <c r="C200" s="4189"/>
      <c r="D200" s="4189"/>
      <c r="E200" s="4301"/>
      <c r="F200" s="4301"/>
      <c r="G200" s="4301"/>
      <c r="H200" s="4301"/>
      <c r="I200" s="4301"/>
      <c r="J200" s="4301"/>
      <c r="K200" s="4302"/>
      <c r="L200" s="11">
        <f>L24+L34+L46+L69+L75+L88</f>
        <v>1102.3</v>
      </c>
      <c r="M200" s="1421"/>
      <c r="N200" s="1421"/>
      <c r="O200" s="1420"/>
    </row>
    <row r="201" spans="1:19" ht="15" customHeight="1" x14ac:dyDescent="0.2">
      <c r="A201" s="4188" t="s">
        <v>599</v>
      </c>
      <c r="B201" s="4189"/>
      <c r="C201" s="4189"/>
      <c r="D201" s="4189"/>
      <c r="E201" s="4301"/>
      <c r="F201" s="4301"/>
      <c r="G201" s="4301"/>
      <c r="H201" s="4301"/>
      <c r="I201" s="4301"/>
      <c r="J201" s="4301"/>
      <c r="K201" s="4302"/>
      <c r="L201" s="11"/>
      <c r="M201" s="1421"/>
      <c r="N201" s="1421"/>
      <c r="O201" s="1420"/>
    </row>
    <row r="202" spans="1:19" ht="15" customHeight="1" x14ac:dyDescent="0.2">
      <c r="A202" s="4188" t="s">
        <v>598</v>
      </c>
      <c r="B202" s="4189"/>
      <c r="C202" s="4189"/>
      <c r="D202" s="4189"/>
      <c r="E202" s="4301"/>
      <c r="F202" s="4301"/>
      <c r="G202" s="4301"/>
      <c r="H202" s="4301"/>
      <c r="I202" s="4301"/>
      <c r="J202" s="4301"/>
      <c r="K202" s="4302"/>
      <c r="L202" s="11"/>
      <c r="M202" s="1421"/>
      <c r="N202" s="1421"/>
      <c r="O202" s="1420"/>
    </row>
    <row r="203" spans="1:19" ht="15" customHeight="1" x14ac:dyDescent="0.2">
      <c r="A203" s="4188" t="s">
        <v>597</v>
      </c>
      <c r="B203" s="4301"/>
      <c r="C203" s="4301"/>
      <c r="D203" s="4301"/>
      <c r="E203" s="4301"/>
      <c r="F203" s="4301"/>
      <c r="G203" s="4301"/>
      <c r="H203" s="4301"/>
      <c r="I203" s="4301"/>
      <c r="J203" s="4301"/>
      <c r="K203" s="4302"/>
      <c r="L203" s="11">
        <f>L22+L33+L45+L67+L77</f>
        <v>3664.8999999999996</v>
      </c>
      <c r="M203" s="1421"/>
      <c r="N203" s="1421"/>
      <c r="O203" s="1420"/>
      <c r="S203" s="489"/>
    </row>
    <row r="204" spans="1:19" ht="15" customHeight="1" x14ac:dyDescent="0.2">
      <c r="A204" s="4188" t="s">
        <v>596</v>
      </c>
      <c r="B204" s="4189"/>
      <c r="C204" s="4189"/>
      <c r="D204" s="4189"/>
      <c r="E204" s="4301"/>
      <c r="F204" s="4301"/>
      <c r="G204" s="4301"/>
      <c r="H204" s="4301"/>
      <c r="I204" s="4301"/>
      <c r="J204" s="4301"/>
      <c r="K204" s="4302"/>
      <c r="L204" s="11"/>
      <c r="M204" s="1421"/>
      <c r="N204" s="1421"/>
      <c r="O204" s="1420"/>
    </row>
    <row r="205" spans="1:19" ht="15" customHeight="1" x14ac:dyDescent="0.2">
      <c r="A205" s="4325" t="s">
        <v>595</v>
      </c>
      <c r="B205" s="4326"/>
      <c r="C205" s="4326"/>
      <c r="D205" s="4326"/>
      <c r="E205" s="4301"/>
      <c r="F205" s="4301"/>
      <c r="G205" s="4301"/>
      <c r="H205" s="4301"/>
      <c r="I205" s="4301"/>
      <c r="J205" s="4301"/>
      <c r="K205" s="4302"/>
      <c r="L205" s="11"/>
      <c r="M205" s="1421"/>
      <c r="N205" s="1421"/>
      <c r="O205" s="1420"/>
    </row>
    <row r="206" spans="1:19" ht="15" customHeight="1" x14ac:dyDescent="0.2">
      <c r="A206" s="4188" t="s">
        <v>15</v>
      </c>
      <c r="B206" s="4301"/>
      <c r="C206" s="4301"/>
      <c r="D206" s="4301"/>
      <c r="E206" s="4301"/>
      <c r="F206" s="4301"/>
      <c r="G206" s="4301"/>
      <c r="H206" s="4301"/>
      <c r="I206" s="4301"/>
      <c r="J206" s="4301"/>
      <c r="K206" s="4302"/>
      <c r="L206" s="11"/>
      <c r="M206" s="1421"/>
      <c r="N206" s="1421"/>
      <c r="O206" s="1420"/>
    </row>
    <row r="207" spans="1:19" ht="15" customHeight="1" x14ac:dyDescent="0.2">
      <c r="A207" s="4188" t="s">
        <v>594</v>
      </c>
      <c r="B207" s="4189"/>
      <c r="C207" s="4189"/>
      <c r="D207" s="4189"/>
      <c r="E207" s="4189"/>
      <c r="F207" s="4189"/>
      <c r="G207" s="4189"/>
      <c r="H207" s="4189"/>
      <c r="I207" s="4189"/>
      <c r="J207" s="4189"/>
      <c r="K207" s="4190"/>
      <c r="L207" s="11"/>
      <c r="M207" s="1421"/>
      <c r="N207" s="1421"/>
      <c r="O207" s="1420"/>
    </row>
    <row r="208" spans="1:19" ht="15" customHeight="1" x14ac:dyDescent="0.2">
      <c r="A208" s="4742" t="s">
        <v>593</v>
      </c>
      <c r="B208" s="4743"/>
      <c r="C208" s="4743"/>
      <c r="D208" s="4743"/>
      <c r="E208" s="4743"/>
      <c r="F208" s="4743"/>
      <c r="G208" s="4743"/>
      <c r="H208" s="4743"/>
      <c r="I208" s="4743"/>
      <c r="J208" s="4743"/>
      <c r="K208" s="4744"/>
      <c r="L208" s="11">
        <f>L89+L176</f>
        <v>284</v>
      </c>
      <c r="M208" s="1421"/>
      <c r="N208" s="1421"/>
      <c r="O208" s="1420"/>
    </row>
    <row r="209" spans="1:15" ht="15" customHeight="1" x14ac:dyDescent="0.2">
      <c r="A209" s="4612" t="s">
        <v>592</v>
      </c>
      <c r="B209" s="4745"/>
      <c r="C209" s="4745"/>
      <c r="D209" s="4745"/>
      <c r="E209" s="4745"/>
      <c r="F209" s="4745"/>
      <c r="G209" s="4745"/>
      <c r="H209" s="4745"/>
      <c r="I209" s="4745"/>
      <c r="J209" s="4745"/>
      <c r="K209" s="4746"/>
      <c r="L209" s="11"/>
      <c r="M209" s="1421"/>
      <c r="N209" s="1421"/>
      <c r="O209" s="1420"/>
    </row>
    <row r="210" spans="1:15" ht="15" customHeight="1" x14ac:dyDescent="0.2">
      <c r="A210" s="4188" t="s">
        <v>11</v>
      </c>
      <c r="B210" s="4189"/>
      <c r="C210" s="4189"/>
      <c r="D210" s="4189"/>
      <c r="E210" s="4301"/>
      <c r="F210" s="4301"/>
      <c r="G210" s="4301"/>
      <c r="H210" s="4301"/>
      <c r="I210" s="4301"/>
      <c r="J210" s="4301"/>
      <c r="K210" s="4302"/>
      <c r="L210" s="11"/>
      <c r="M210" s="1421"/>
      <c r="N210" s="1421"/>
      <c r="O210" s="1420"/>
    </row>
    <row r="211" spans="1:15" ht="15" customHeight="1" x14ac:dyDescent="0.2">
      <c r="A211" s="4188" t="s">
        <v>1076</v>
      </c>
      <c r="B211" s="4189"/>
      <c r="C211" s="4189"/>
      <c r="D211" s="4189"/>
      <c r="E211" s="4301"/>
      <c r="F211" s="4301"/>
      <c r="G211" s="4301"/>
      <c r="H211" s="4301"/>
      <c r="I211" s="4301"/>
      <c r="J211" s="4301"/>
      <c r="K211" s="4302"/>
      <c r="L211" s="11"/>
      <c r="M211" s="1421"/>
      <c r="N211" s="1421"/>
      <c r="O211" s="1420"/>
    </row>
    <row r="212" spans="1:15" ht="15.75" customHeight="1" thickBot="1" x14ac:dyDescent="0.25">
      <c r="A212" s="4188" t="s">
        <v>754</v>
      </c>
      <c r="B212" s="4189"/>
      <c r="C212" s="4189"/>
      <c r="D212" s="4189"/>
      <c r="E212" s="4189"/>
      <c r="F212" s="4189"/>
      <c r="G212" s="4189"/>
      <c r="H212" s="4189"/>
      <c r="I212" s="4189"/>
      <c r="J212" s="4189"/>
      <c r="K212" s="4190"/>
      <c r="L212" s="11"/>
      <c r="M212" s="1421"/>
      <c r="N212" s="1421"/>
      <c r="O212" s="1420"/>
    </row>
    <row r="213" spans="1:15" ht="25.9" customHeight="1" thickBot="1" x14ac:dyDescent="0.25">
      <c r="A213" s="4735" t="s">
        <v>8</v>
      </c>
      <c r="B213" s="4736"/>
      <c r="C213" s="4736"/>
      <c r="D213" s="4736"/>
      <c r="E213" s="4736"/>
      <c r="F213" s="4736"/>
      <c r="G213" s="4736"/>
      <c r="H213" s="4736"/>
      <c r="I213" s="4736"/>
      <c r="J213" s="4736"/>
      <c r="K213" s="4737"/>
      <c r="L213" s="12">
        <f>L214</f>
        <v>0</v>
      </c>
      <c r="M213" s="1421"/>
      <c r="N213" s="1421"/>
      <c r="O213" s="1420"/>
    </row>
    <row r="214" spans="1:15" ht="15" customHeight="1" x14ac:dyDescent="0.2">
      <c r="A214" s="4315" t="s">
        <v>753</v>
      </c>
      <c r="B214" s="4316"/>
      <c r="C214" s="4316"/>
      <c r="D214" s="4316"/>
      <c r="E214" s="4317"/>
      <c r="F214" s="4317"/>
      <c r="G214" s="4317"/>
      <c r="H214" s="4317"/>
      <c r="I214" s="4317"/>
      <c r="J214" s="4317"/>
      <c r="K214" s="4318"/>
      <c r="L214" s="1804">
        <f>L90</f>
        <v>0</v>
      </c>
      <c r="M214" s="1421"/>
      <c r="N214" s="1362"/>
      <c r="O214" s="1420"/>
    </row>
    <row r="215" spans="1:15" ht="15.75" customHeight="1" x14ac:dyDescent="0.2">
      <c r="A215" s="4750" t="s">
        <v>6</v>
      </c>
      <c r="B215" s="4751"/>
      <c r="C215" s="4751"/>
      <c r="D215" s="4751"/>
      <c r="E215" s="4751"/>
      <c r="F215" s="4751"/>
      <c r="G215" s="4751"/>
      <c r="H215" s="4751"/>
      <c r="I215" s="4751"/>
      <c r="J215" s="4751"/>
      <c r="K215" s="4752"/>
      <c r="L215" s="11"/>
      <c r="M215" s="1421"/>
      <c r="N215" s="1421"/>
      <c r="O215" s="1420"/>
    </row>
    <row r="216" spans="1:15" ht="15.75" customHeight="1" x14ac:dyDescent="0.2">
      <c r="A216" s="4330" t="s">
        <v>589</v>
      </c>
      <c r="B216" s="4331"/>
      <c r="C216" s="4331"/>
      <c r="D216" s="4331"/>
      <c r="E216" s="4331"/>
      <c r="F216" s="4331"/>
      <c r="G216" s="4331"/>
      <c r="H216" s="4331"/>
      <c r="I216" s="4331"/>
      <c r="J216" s="4331"/>
      <c r="K216" s="4332"/>
      <c r="L216" s="8"/>
      <c r="M216" s="1421"/>
      <c r="N216" s="1421"/>
      <c r="O216" s="1420"/>
    </row>
    <row r="217" spans="1:15" ht="15.75" customHeight="1" x14ac:dyDescent="0.2">
      <c r="A217" s="4333" t="s">
        <v>588</v>
      </c>
      <c r="B217" s="4334"/>
      <c r="C217" s="4334"/>
      <c r="D217" s="4334"/>
      <c r="E217" s="4334"/>
      <c r="F217" s="4334"/>
      <c r="G217" s="4334"/>
      <c r="H217" s="4334"/>
      <c r="I217" s="4334"/>
      <c r="J217" s="4334"/>
      <c r="K217" s="4335"/>
      <c r="L217" s="11"/>
      <c r="M217" s="1421"/>
      <c r="N217" s="1421"/>
      <c r="O217" s="1420"/>
    </row>
    <row r="218" spans="1:15" ht="15.75" customHeight="1" thickBot="1" x14ac:dyDescent="0.25">
      <c r="A218" s="4336" t="s">
        <v>3</v>
      </c>
      <c r="B218" s="4337"/>
      <c r="C218" s="4337"/>
      <c r="D218" s="4337"/>
      <c r="E218" s="4337"/>
      <c r="F218" s="4337"/>
      <c r="G218" s="4337"/>
      <c r="H218" s="4337"/>
      <c r="I218" s="4337"/>
      <c r="J218" s="4337"/>
      <c r="K218" s="4338"/>
      <c r="L218" s="1406"/>
      <c r="M218" s="1421"/>
      <c r="N218" s="1421"/>
      <c r="O218" s="1420"/>
    </row>
    <row r="219" spans="1:15" ht="15.75" customHeight="1" thickBot="1" x14ac:dyDescent="0.25">
      <c r="A219" s="4939" t="s">
        <v>752</v>
      </c>
      <c r="B219" s="4940"/>
      <c r="C219" s="4940"/>
      <c r="D219" s="4940"/>
      <c r="E219" s="4940"/>
      <c r="F219" s="4940"/>
      <c r="G219" s="4940"/>
      <c r="H219" s="4940"/>
      <c r="I219" s="4940"/>
      <c r="J219" s="4940"/>
      <c r="K219" s="4941"/>
      <c r="L219" s="1408">
        <f>L194+L213</f>
        <v>5441.4</v>
      </c>
      <c r="M219" s="1421"/>
      <c r="N219" s="1421"/>
      <c r="O219" s="1420"/>
    </row>
    <row r="220" spans="1:15" ht="15" customHeight="1" x14ac:dyDescent="0.2">
      <c r="A220" s="4759" t="s">
        <v>1</v>
      </c>
      <c r="B220" s="4760"/>
      <c r="C220" s="4760"/>
      <c r="D220" s="4760"/>
      <c r="E220" s="4760"/>
      <c r="F220" s="4760"/>
      <c r="G220" s="4760"/>
      <c r="H220" s="4760"/>
      <c r="I220" s="4760"/>
      <c r="J220" s="4760"/>
      <c r="K220" s="4761"/>
      <c r="L220" s="1804"/>
      <c r="M220" s="1421"/>
      <c r="N220" s="1421"/>
      <c r="O220" s="1420"/>
    </row>
    <row r="221" spans="1:15" ht="18.75" customHeight="1" thickBot="1" x14ac:dyDescent="0.25">
      <c r="A221" s="4753" t="s">
        <v>0</v>
      </c>
      <c r="B221" s="4754"/>
      <c r="C221" s="4754"/>
      <c r="D221" s="4754"/>
      <c r="E221" s="4754"/>
      <c r="F221" s="4754"/>
      <c r="G221" s="4754"/>
      <c r="H221" s="4754"/>
      <c r="I221" s="4754"/>
      <c r="J221" s="4754"/>
      <c r="K221" s="4755"/>
      <c r="L221" s="1406">
        <v>1393.9</v>
      </c>
      <c r="M221" s="2782"/>
      <c r="N221" s="2782"/>
      <c r="O221" s="2782"/>
    </row>
    <row r="222" spans="1:15" x14ac:dyDescent="0.2">
      <c r="A222" s="1400"/>
      <c r="B222" s="2781"/>
      <c r="C222" s="2781"/>
      <c r="D222" s="2781"/>
      <c r="E222" s="2781"/>
      <c r="F222" s="362"/>
      <c r="H222" s="362"/>
      <c r="I222" s="362"/>
      <c r="J222" s="362"/>
      <c r="K222" s="362"/>
      <c r="L222" s="362"/>
    </row>
    <row r="223" spans="1:15" x14ac:dyDescent="0.2">
      <c r="A223" s="1400"/>
      <c r="B223" s="2781"/>
      <c r="C223" s="2781"/>
      <c r="D223" s="2781"/>
      <c r="E223" s="2781"/>
      <c r="F223" s="362"/>
      <c r="H223" s="362"/>
      <c r="I223" s="362"/>
      <c r="J223" s="362"/>
      <c r="K223" s="362"/>
      <c r="L223" s="362"/>
    </row>
    <row r="224" spans="1:15" x14ac:dyDescent="0.2">
      <c r="A224" s="1400"/>
      <c r="B224" s="2781"/>
      <c r="C224" s="2781"/>
      <c r="D224" s="2781"/>
      <c r="E224" s="2781"/>
      <c r="F224" s="362"/>
      <c r="H224" s="362"/>
      <c r="I224" s="362"/>
      <c r="J224" s="362"/>
      <c r="K224" s="362"/>
      <c r="L224" s="362"/>
    </row>
    <row r="225" spans="1:14" x14ac:dyDescent="0.2">
      <c r="A225" s="1400"/>
      <c r="B225" s="2781"/>
      <c r="C225" s="2781"/>
      <c r="D225" s="2781"/>
      <c r="E225" s="2781"/>
      <c r="F225" s="362"/>
      <c r="H225" s="362"/>
      <c r="I225" s="362"/>
      <c r="J225" s="362"/>
      <c r="K225" s="362"/>
      <c r="L225" s="362"/>
    </row>
    <row r="226" spans="1:14" x14ac:dyDescent="0.2">
      <c r="A226" s="1400"/>
      <c r="B226" s="2781"/>
      <c r="C226" s="2781"/>
      <c r="D226" s="2781"/>
      <c r="E226" s="2781"/>
      <c r="F226" s="362"/>
      <c r="H226" s="362"/>
      <c r="I226" s="362"/>
      <c r="J226" s="362"/>
      <c r="K226" s="362"/>
      <c r="L226" s="362"/>
    </row>
    <row r="227" spans="1:14" x14ac:dyDescent="0.2">
      <c r="A227" s="1400"/>
      <c r="B227" s="2781"/>
      <c r="C227" s="2781"/>
      <c r="D227" s="2781"/>
      <c r="E227" s="2781"/>
      <c r="F227" s="362"/>
      <c r="H227" s="362"/>
      <c r="I227" s="362"/>
      <c r="J227" s="362"/>
      <c r="K227" s="362"/>
      <c r="L227" s="362"/>
    </row>
    <row r="228" spans="1:14" ht="15" customHeight="1" x14ac:dyDescent="0.2">
      <c r="A228" s="1400"/>
      <c r="B228" s="2781"/>
      <c r="C228" s="2781"/>
      <c r="D228" s="2781"/>
      <c r="E228" s="2781"/>
      <c r="F228" s="362"/>
      <c r="H228" s="362"/>
      <c r="I228" s="362"/>
      <c r="J228" s="362"/>
      <c r="K228" s="362"/>
      <c r="L228" s="362"/>
    </row>
    <row r="229" spans="1:14" x14ac:dyDescent="0.2">
      <c r="A229" s="1400"/>
      <c r="B229" s="2781"/>
      <c r="C229" s="2781"/>
      <c r="D229" s="2781"/>
      <c r="E229" s="2781"/>
      <c r="F229" s="362"/>
      <c r="H229" s="362"/>
      <c r="I229" s="362"/>
      <c r="J229" s="362"/>
      <c r="K229" s="362"/>
      <c r="L229" s="362"/>
    </row>
    <row r="230" spans="1:14" x14ac:dyDescent="0.2">
      <c r="A230" s="1400"/>
      <c r="B230" s="2781"/>
      <c r="C230" s="2781"/>
      <c r="D230" s="2781"/>
      <c r="E230" s="2781"/>
      <c r="F230" s="362"/>
      <c r="H230" s="362"/>
      <c r="I230" s="362"/>
      <c r="J230" s="362"/>
      <c r="K230" s="362"/>
      <c r="L230" s="362"/>
    </row>
    <row r="231" spans="1:14" ht="15.75" customHeight="1" x14ac:dyDescent="0.2">
      <c r="A231" s="1400"/>
      <c r="B231" s="2781"/>
      <c r="C231" s="2781"/>
      <c r="D231" s="2781"/>
      <c r="E231" s="2781"/>
      <c r="F231" s="362"/>
      <c r="H231" s="362"/>
      <c r="I231" s="362"/>
      <c r="J231" s="362"/>
      <c r="K231" s="362"/>
      <c r="L231" s="362"/>
    </row>
    <row r="232" spans="1:14" ht="15.75" customHeight="1" x14ac:dyDescent="0.2">
      <c r="A232" s="1400"/>
      <c r="B232" s="2781"/>
      <c r="C232" s="2781"/>
      <c r="D232" s="2781"/>
      <c r="E232" s="2781"/>
      <c r="F232" s="362"/>
      <c r="H232" s="362"/>
      <c r="I232" s="362"/>
      <c r="J232" s="362"/>
      <c r="K232" s="362"/>
      <c r="L232" s="362"/>
    </row>
    <row r="233" spans="1:14" x14ac:dyDescent="0.2">
      <c r="A233" s="1400"/>
      <c r="B233" s="2781"/>
      <c r="C233" s="2781"/>
      <c r="D233" s="2781"/>
      <c r="E233" s="2781"/>
      <c r="F233" s="362"/>
      <c r="H233" s="362"/>
      <c r="I233" s="362"/>
      <c r="J233" s="362"/>
      <c r="K233" s="362"/>
      <c r="L233" s="362"/>
    </row>
    <row r="234" spans="1:14" x14ac:dyDescent="0.2">
      <c r="A234" s="1400"/>
      <c r="B234" s="2781"/>
      <c r="C234" s="2781"/>
      <c r="D234" s="2781"/>
      <c r="E234" s="2781"/>
      <c r="F234" s="362"/>
      <c r="H234" s="362"/>
      <c r="I234" s="362"/>
      <c r="J234" s="362"/>
      <c r="K234" s="362"/>
      <c r="L234" s="362"/>
    </row>
    <row r="235" spans="1:14" x14ac:dyDescent="0.2">
      <c r="F235" s="362"/>
      <c r="H235" s="362"/>
      <c r="I235" s="362"/>
      <c r="J235" s="362"/>
      <c r="K235" s="362"/>
      <c r="L235" s="362"/>
    </row>
    <row r="236" spans="1:14" x14ac:dyDescent="0.2">
      <c r="F236" s="362"/>
      <c r="H236" s="362"/>
      <c r="I236" s="362"/>
      <c r="J236" s="362"/>
      <c r="K236" s="362"/>
      <c r="L236" s="362"/>
    </row>
    <row r="237" spans="1:14" ht="18" customHeight="1" x14ac:dyDescent="0.2">
      <c r="F237" s="362"/>
      <c r="H237" s="362"/>
      <c r="I237" s="362"/>
      <c r="J237" s="362"/>
      <c r="K237" s="362"/>
      <c r="L237" s="362"/>
    </row>
    <row r="238" spans="1:14" x14ac:dyDescent="0.2">
      <c r="F238" s="362"/>
      <c r="H238" s="362"/>
      <c r="I238" s="362"/>
      <c r="J238" s="362"/>
      <c r="K238" s="362"/>
      <c r="L238" s="362"/>
    </row>
    <row r="239" spans="1:14" x14ac:dyDescent="0.2">
      <c r="F239" s="362"/>
      <c r="H239" s="362"/>
      <c r="I239" s="362"/>
      <c r="J239" s="362"/>
      <c r="K239" s="362"/>
      <c r="L239" s="362"/>
    </row>
    <row r="240" spans="1:14" ht="15" x14ac:dyDescent="0.25">
      <c r="N240" s="2780"/>
    </row>
  </sheetData>
  <mergeCells count="393">
    <mergeCell ref="A219:K219"/>
    <mergeCell ref="A220:K220"/>
    <mergeCell ref="A221:K221"/>
    <mergeCell ref="A204:K204"/>
    <mergeCell ref="A205:K205"/>
    <mergeCell ref="A206:K206"/>
    <mergeCell ref="A208:K208"/>
    <mergeCell ref="A209:K209"/>
    <mergeCell ref="G181:G185"/>
    <mergeCell ref="I175:I180"/>
    <mergeCell ref="G175:G180"/>
    <mergeCell ref="I181:I185"/>
    <mergeCell ref="A217:K217"/>
    <mergeCell ref="A218:K218"/>
    <mergeCell ref="C193:K193"/>
    <mergeCell ref="A194:K194"/>
    <mergeCell ref="A195:K195"/>
    <mergeCell ref="A196:K196"/>
    <mergeCell ref="A197:K197"/>
    <mergeCell ref="A210:K210"/>
    <mergeCell ref="A211:K211"/>
    <mergeCell ref="A212:K212"/>
    <mergeCell ref="A213:K213"/>
    <mergeCell ref="A207:K207"/>
    <mergeCell ref="A216:K216"/>
    <mergeCell ref="A214:K214"/>
    <mergeCell ref="A215:K215"/>
    <mergeCell ref="A202:K202"/>
    <mergeCell ref="A203:K203"/>
    <mergeCell ref="I154:I155"/>
    <mergeCell ref="J161:J163"/>
    <mergeCell ref="A161:A163"/>
    <mergeCell ref="B161:B163"/>
    <mergeCell ref="A191:L191"/>
    <mergeCell ref="A183:A185"/>
    <mergeCell ref="B183:B185"/>
    <mergeCell ref="A156:A157"/>
    <mergeCell ref="A158:A160"/>
    <mergeCell ref="B158:B160"/>
    <mergeCell ref="G158:G160"/>
    <mergeCell ref="A154:A155"/>
    <mergeCell ref="B187:K187"/>
    <mergeCell ref="D181:F182"/>
    <mergeCell ref="B164:B166"/>
    <mergeCell ref="G164:G166"/>
    <mergeCell ref="H149:H166"/>
    <mergeCell ref="I164:I166"/>
    <mergeCell ref="B170:L172"/>
    <mergeCell ref="B168:K168"/>
    <mergeCell ref="I156:I157"/>
    <mergeCell ref="G156:G157"/>
    <mergeCell ref="A199:K199"/>
    <mergeCell ref="A200:K200"/>
    <mergeCell ref="A201:K201"/>
    <mergeCell ref="J149:J150"/>
    <mergeCell ref="F143:F144"/>
    <mergeCell ref="I147:I148"/>
    <mergeCell ref="A198:K198"/>
    <mergeCell ref="B143:B144"/>
    <mergeCell ref="E158:E160"/>
    <mergeCell ref="F158:F160"/>
    <mergeCell ref="B145:B146"/>
    <mergeCell ref="B147:B148"/>
    <mergeCell ref="H137:H144"/>
    <mergeCell ref="E154:E155"/>
    <mergeCell ref="B152:B153"/>
    <mergeCell ref="G154:G155"/>
    <mergeCell ref="F156:F157"/>
    <mergeCell ref="E156:E157"/>
    <mergeCell ref="B156:B157"/>
    <mergeCell ref="I152:I153"/>
    <mergeCell ref="D175:F177"/>
    <mergeCell ref="A149:A151"/>
    <mergeCell ref="A152:A153"/>
    <mergeCell ref="F178:F180"/>
    <mergeCell ref="G141:G142"/>
    <mergeCell ref="A188:K188"/>
    <mergeCell ref="C167:J167"/>
    <mergeCell ref="A164:A166"/>
    <mergeCell ref="B118:B121"/>
    <mergeCell ref="G137:G138"/>
    <mergeCell ref="G139:G140"/>
    <mergeCell ref="F126:F127"/>
    <mergeCell ref="F134:F136"/>
    <mergeCell ref="F137:F138"/>
    <mergeCell ref="A143:A144"/>
    <mergeCell ref="G149:G153"/>
    <mergeCell ref="G143:G144"/>
    <mergeCell ref="B181:B182"/>
    <mergeCell ref="B175:B177"/>
    <mergeCell ref="B178:B180"/>
    <mergeCell ref="J175:J180"/>
    <mergeCell ref="H175:H180"/>
    <mergeCell ref="A181:A182"/>
    <mergeCell ref="A175:A177"/>
    <mergeCell ref="A178:A180"/>
    <mergeCell ref="C186:J186"/>
    <mergeCell ref="H181:H185"/>
    <mergeCell ref="F183:F185"/>
    <mergeCell ref="E143:E144"/>
    <mergeCell ref="C126:C127"/>
    <mergeCell ref="C128:C130"/>
    <mergeCell ref="B128:B130"/>
    <mergeCell ref="D141:D142"/>
    <mergeCell ref="C141:C142"/>
    <mergeCell ref="A137:A138"/>
    <mergeCell ref="F139:F140"/>
    <mergeCell ref="F131:F133"/>
    <mergeCell ref="F141:F142"/>
    <mergeCell ref="A126:A127"/>
    <mergeCell ref="A128:A130"/>
    <mergeCell ref="A131:A133"/>
    <mergeCell ref="B131:B133"/>
    <mergeCell ref="B141:B142"/>
    <mergeCell ref="D139:D140"/>
    <mergeCell ref="E139:E140"/>
    <mergeCell ref="D131:D133"/>
    <mergeCell ref="C139:C140"/>
    <mergeCell ref="C137:C138"/>
    <mergeCell ref="E131:E133"/>
    <mergeCell ref="D128:D130"/>
    <mergeCell ref="D126:D127"/>
    <mergeCell ref="F128:F130"/>
    <mergeCell ref="A139:A140"/>
    <mergeCell ref="A141:A142"/>
    <mergeCell ref="F118:F121"/>
    <mergeCell ref="C124:C125"/>
    <mergeCell ref="E134:E136"/>
    <mergeCell ref="A134:A136"/>
    <mergeCell ref="D137:D138"/>
    <mergeCell ref="B139:B140"/>
    <mergeCell ref="A118:A121"/>
    <mergeCell ref="A122:A123"/>
    <mergeCell ref="C118:C121"/>
    <mergeCell ref="D122:D123"/>
    <mergeCell ref="B122:B123"/>
    <mergeCell ref="B124:B125"/>
    <mergeCell ref="A124:A125"/>
    <mergeCell ref="C122:C123"/>
    <mergeCell ref="E124:E125"/>
    <mergeCell ref="D118:D121"/>
    <mergeCell ref="E118:E121"/>
    <mergeCell ref="D124:D125"/>
    <mergeCell ref="B137:B138"/>
    <mergeCell ref="E137:E138"/>
    <mergeCell ref="B126:B127"/>
    <mergeCell ref="E126:E127"/>
    <mergeCell ref="A111:A114"/>
    <mergeCell ref="A79:A83"/>
    <mergeCell ref="A115:A117"/>
    <mergeCell ref="G118:G121"/>
    <mergeCell ref="D109:D110"/>
    <mergeCell ref="D102:D105"/>
    <mergeCell ref="A109:A110"/>
    <mergeCell ref="A106:A108"/>
    <mergeCell ref="F109:F110"/>
    <mergeCell ref="D106:D108"/>
    <mergeCell ref="B115:B117"/>
    <mergeCell ref="D115:D117"/>
    <mergeCell ref="B111:B114"/>
    <mergeCell ref="B106:B108"/>
    <mergeCell ref="E92:E94"/>
    <mergeCell ref="C111:C114"/>
    <mergeCell ref="D92:D94"/>
    <mergeCell ref="D95:D97"/>
    <mergeCell ref="B98:B101"/>
    <mergeCell ref="B109:B110"/>
    <mergeCell ref="B102:B105"/>
    <mergeCell ref="B85:B86"/>
    <mergeCell ref="A85:A86"/>
    <mergeCell ref="B79:B83"/>
    <mergeCell ref="A87:A91"/>
    <mergeCell ref="C79:C83"/>
    <mergeCell ref="E102:E105"/>
    <mergeCell ref="C98:C101"/>
    <mergeCell ref="C106:C108"/>
    <mergeCell ref="M6:O6"/>
    <mergeCell ref="N7:N8"/>
    <mergeCell ref="A95:A97"/>
    <mergeCell ref="A92:A94"/>
    <mergeCell ref="B92:B94"/>
    <mergeCell ref="A67:A70"/>
    <mergeCell ref="F71:F73"/>
    <mergeCell ref="I95:I97"/>
    <mergeCell ref="F59:F61"/>
    <mergeCell ref="F92:F94"/>
    <mergeCell ref="A102:A105"/>
    <mergeCell ref="A98:A101"/>
    <mergeCell ref="C74:C78"/>
    <mergeCell ref="C84:J84"/>
    <mergeCell ref="I87:I91"/>
    <mergeCell ref="H67:H73"/>
    <mergeCell ref="I67:I73"/>
    <mergeCell ref="G79:G83"/>
    <mergeCell ref="J92:J94"/>
    <mergeCell ref="J98:J101"/>
    <mergeCell ref="A14:A19"/>
    <mergeCell ref="C115:C117"/>
    <mergeCell ref="F111:F114"/>
    <mergeCell ref="F115:F117"/>
    <mergeCell ref="G115:G117"/>
    <mergeCell ref="B74:B78"/>
    <mergeCell ref="D98:D101"/>
    <mergeCell ref="G92:G94"/>
    <mergeCell ref="G106:G108"/>
    <mergeCell ref="E95:E97"/>
    <mergeCell ref="E98:E101"/>
    <mergeCell ref="E79:E83"/>
    <mergeCell ref="G59:G66"/>
    <mergeCell ref="F106:F108"/>
    <mergeCell ref="F102:F105"/>
    <mergeCell ref="G95:G97"/>
    <mergeCell ref="F95:F97"/>
    <mergeCell ref="G102:G105"/>
    <mergeCell ref="A74:A78"/>
    <mergeCell ref="G98:G101"/>
    <mergeCell ref="G109:G110"/>
    <mergeCell ref="B67:B70"/>
    <mergeCell ref="C102:C105"/>
    <mergeCell ref="B95:B97"/>
    <mergeCell ref="I143:I144"/>
    <mergeCell ref="I109:I110"/>
    <mergeCell ref="I111:I114"/>
    <mergeCell ref="K6:K8"/>
    <mergeCell ref="I33:I41"/>
    <mergeCell ref="F36:F38"/>
    <mergeCell ref="B36:B38"/>
    <mergeCell ref="B42:B51"/>
    <mergeCell ref="C36:C38"/>
    <mergeCell ref="D36:D38"/>
    <mergeCell ref="D6:D8"/>
    <mergeCell ref="B10:L12"/>
    <mergeCell ref="F6:F8"/>
    <mergeCell ref="H6:H8"/>
    <mergeCell ref="I27:I32"/>
    <mergeCell ref="B87:B91"/>
    <mergeCell ref="D111:D114"/>
    <mergeCell ref="G111:G114"/>
    <mergeCell ref="D87:F91"/>
    <mergeCell ref="C92:C94"/>
    <mergeCell ref="E109:E110"/>
    <mergeCell ref="C95:C97"/>
    <mergeCell ref="E111:E114"/>
    <mergeCell ref="C109:C110"/>
    <mergeCell ref="Q1:T3"/>
    <mergeCell ref="G87:G91"/>
    <mergeCell ref="G126:G127"/>
    <mergeCell ref="J67:J73"/>
    <mergeCell ref="I106:I108"/>
    <mergeCell ref="N74:N75"/>
    <mergeCell ref="O74:O75"/>
    <mergeCell ref="I74:I78"/>
    <mergeCell ref="H87:H91"/>
    <mergeCell ref="C86:L86"/>
    <mergeCell ref="L6:L8"/>
    <mergeCell ref="G33:G41"/>
    <mergeCell ref="M7:M8"/>
    <mergeCell ref="G27:G32"/>
    <mergeCell ref="H27:H32"/>
    <mergeCell ref="F27:F28"/>
    <mergeCell ref="J6:J8"/>
    <mergeCell ref="C39:C41"/>
    <mergeCell ref="G6:G8"/>
    <mergeCell ref="D42:F51"/>
    <mergeCell ref="C33:C35"/>
    <mergeCell ref="A2:O2"/>
    <mergeCell ref="F98:F101"/>
    <mergeCell ref="E115:E117"/>
    <mergeCell ref="A3:O3"/>
    <mergeCell ref="J126:J127"/>
    <mergeCell ref="I6:I8"/>
    <mergeCell ref="H33:H41"/>
    <mergeCell ref="D20:F26"/>
    <mergeCell ref="G20:G26"/>
    <mergeCell ref="G52:G58"/>
    <mergeCell ref="F52:F58"/>
    <mergeCell ref="B59:B66"/>
    <mergeCell ref="F39:F40"/>
    <mergeCell ref="H74:H78"/>
    <mergeCell ref="I79:I83"/>
    <mergeCell ref="D74:F78"/>
    <mergeCell ref="H79:H83"/>
    <mergeCell ref="G74:G78"/>
    <mergeCell ref="C6:C8"/>
    <mergeCell ref="E6:E8"/>
    <mergeCell ref="H52:H58"/>
    <mergeCell ref="H59:H66"/>
    <mergeCell ref="A20:A26"/>
    <mergeCell ref="A42:A51"/>
    <mergeCell ref="A6:A8"/>
    <mergeCell ref="A9:A12"/>
    <mergeCell ref="A36:A38"/>
    <mergeCell ref="B20:B26"/>
    <mergeCell ref="G42:G51"/>
    <mergeCell ref="D39:D41"/>
    <mergeCell ref="H42:H51"/>
    <mergeCell ref="B6:B8"/>
    <mergeCell ref="J139:J140"/>
    <mergeCell ref="A4:O4"/>
    <mergeCell ref="N5:O5"/>
    <mergeCell ref="H20:H26"/>
    <mergeCell ref="H118:H125"/>
    <mergeCell ref="F122:F123"/>
    <mergeCell ref="G122:G123"/>
    <mergeCell ref="G124:G125"/>
    <mergeCell ref="G134:G136"/>
    <mergeCell ref="J124:J125"/>
    <mergeCell ref="A39:A41"/>
    <mergeCell ref="B39:B41"/>
    <mergeCell ref="B27:B32"/>
    <mergeCell ref="A33:A35"/>
    <mergeCell ref="B33:B35"/>
    <mergeCell ref="D79:D83"/>
    <mergeCell ref="G67:G73"/>
    <mergeCell ref="A27:A32"/>
    <mergeCell ref="I20:I26"/>
    <mergeCell ref="J122:J123"/>
    <mergeCell ref="I128:I130"/>
    <mergeCell ref="I137:I138"/>
    <mergeCell ref="J137:J138"/>
    <mergeCell ref="I126:I127"/>
    <mergeCell ref="I131:I133"/>
    <mergeCell ref="I134:I136"/>
    <mergeCell ref="O7:O8"/>
    <mergeCell ref="D33:F35"/>
    <mergeCell ref="I98:I101"/>
    <mergeCell ref="D67:F70"/>
    <mergeCell ref="E106:E108"/>
    <mergeCell ref="M74:M75"/>
    <mergeCell ref="F124:F125"/>
    <mergeCell ref="E122:E123"/>
    <mergeCell ref="G128:G130"/>
    <mergeCell ref="G131:G133"/>
    <mergeCell ref="H126:H136"/>
    <mergeCell ref="D134:D136"/>
    <mergeCell ref="I42:I51"/>
    <mergeCell ref="J111:J114"/>
    <mergeCell ref="J109:J110"/>
    <mergeCell ref="I52:I58"/>
    <mergeCell ref="I59:I66"/>
    <mergeCell ref="I102:I105"/>
    <mergeCell ref="J115:J117"/>
    <mergeCell ref="I115:I117"/>
    <mergeCell ref="J118:J121"/>
    <mergeCell ref="I118:I121"/>
    <mergeCell ref="M182:M183"/>
    <mergeCell ref="N1:O1"/>
    <mergeCell ref="A169:A172"/>
    <mergeCell ref="C174:L174"/>
    <mergeCell ref="A173:A174"/>
    <mergeCell ref="B173:B174"/>
    <mergeCell ref="B149:B151"/>
    <mergeCell ref="F152:F153"/>
    <mergeCell ref="B154:B155"/>
    <mergeCell ref="D152:D153"/>
    <mergeCell ref="G145:G148"/>
    <mergeCell ref="I145:I146"/>
    <mergeCell ref="C131:C133"/>
    <mergeCell ref="C134:C136"/>
    <mergeCell ref="A147:A148"/>
    <mergeCell ref="A145:A146"/>
    <mergeCell ref="B134:B136"/>
    <mergeCell ref="F145:F146"/>
    <mergeCell ref="M128:M130"/>
    <mergeCell ref="J131:J133"/>
    <mergeCell ref="J134:J136"/>
    <mergeCell ref="J141:J142"/>
    <mergeCell ref="J128:J130"/>
    <mergeCell ref="E128:E130"/>
    <mergeCell ref="J156:J157"/>
    <mergeCell ref="A59:A66"/>
    <mergeCell ref="I141:I142"/>
    <mergeCell ref="I149:I151"/>
    <mergeCell ref="I158:I160"/>
    <mergeCell ref="J164:J166"/>
    <mergeCell ref="F164:F166"/>
    <mergeCell ref="E164:E166"/>
    <mergeCell ref="J154:J155"/>
    <mergeCell ref="F161:F163"/>
    <mergeCell ref="E161:E163"/>
    <mergeCell ref="G161:G163"/>
    <mergeCell ref="I161:I163"/>
    <mergeCell ref="E141:E142"/>
    <mergeCell ref="I139:I140"/>
    <mergeCell ref="H106:H110"/>
    <mergeCell ref="H111:H117"/>
    <mergeCell ref="J102:J105"/>
    <mergeCell ref="J106:J108"/>
    <mergeCell ref="H98:H105"/>
    <mergeCell ref="J95:J97"/>
    <mergeCell ref="H92:H97"/>
    <mergeCell ref="I124:I125"/>
    <mergeCell ref="I122:I123"/>
  </mergeCells>
  <pageMargins left="0.70866141732283472" right="0.70866141732283472" top="0.74803149606299213" bottom="0.74803149606299213" header="0.31496062992125984" footer="0.31496062992125984"/>
  <pageSetup paperSize="9" scale="47" firstPageNumber="49" fitToHeight="0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09F3-36DD-4510-B3F8-FD00892C5D5A}">
  <sheetPr>
    <pageSetUpPr fitToPage="1"/>
  </sheetPr>
  <dimension ref="A1:AE197"/>
  <sheetViews>
    <sheetView tabSelected="1" view="pageBreakPreview" zoomScale="90" zoomScaleNormal="90" zoomScaleSheetLayoutView="90" workbookViewId="0">
      <selection activeCell="A2" sqref="A2:O2"/>
    </sheetView>
  </sheetViews>
  <sheetFormatPr defaultRowHeight="12.75" x14ac:dyDescent="0.2"/>
  <cols>
    <col min="1" max="1" width="3.5703125" style="3162" customWidth="1"/>
    <col min="2" max="2" width="3.42578125" style="3161" customWidth="1"/>
    <col min="3" max="4" width="3.7109375" style="3161" customWidth="1"/>
    <col min="5" max="5" width="3.5703125" style="3161" customWidth="1"/>
    <col min="6" max="6" width="39.42578125" style="3161" customWidth="1"/>
    <col min="7" max="7" width="6.85546875" style="3161" customWidth="1"/>
    <col min="8" max="8" width="7.85546875" style="3161" customWidth="1"/>
    <col min="9" max="9" width="5.85546875" style="3161" customWidth="1"/>
    <col min="10" max="10" width="31.7109375" style="3161" customWidth="1"/>
    <col min="11" max="11" width="7.28515625" style="3161" customWidth="1"/>
    <col min="12" max="12" width="10" style="3161" customWidth="1"/>
    <col min="13" max="13" width="41.28515625" style="3161" customWidth="1"/>
    <col min="14" max="14" width="11" style="3161" customWidth="1"/>
    <col min="15" max="15" width="11.28515625" style="3161" customWidth="1"/>
    <col min="16" max="16" width="1.28515625" style="3161" hidden="1" customWidth="1"/>
    <col min="17" max="17" width="0.85546875" style="3161" hidden="1" customWidth="1"/>
    <col min="18" max="22" width="9.140625" style="3161" hidden="1" customWidth="1"/>
    <col min="23" max="23" width="0.7109375" style="3161" hidden="1" customWidth="1"/>
    <col min="24" max="16384" width="9.140625" style="3161"/>
  </cols>
  <sheetData>
    <row r="1" spans="1:25" ht="67.5" customHeight="1" x14ac:dyDescent="0.2">
      <c r="M1" s="349" t="s">
        <v>1328</v>
      </c>
      <c r="N1" s="1801"/>
      <c r="O1" s="350"/>
    </row>
    <row r="2" spans="1:25" ht="22.5" customHeight="1" x14ac:dyDescent="0.2">
      <c r="A2" s="5020" t="s">
        <v>190</v>
      </c>
      <c r="B2" s="5020"/>
      <c r="C2" s="5020"/>
      <c r="D2" s="5020"/>
      <c r="E2" s="5020"/>
      <c r="F2" s="5020"/>
      <c r="G2" s="5020"/>
      <c r="H2" s="5020"/>
      <c r="I2" s="5020"/>
      <c r="J2" s="5020"/>
      <c r="K2" s="5020"/>
      <c r="L2" s="5020"/>
      <c r="M2" s="5020"/>
      <c r="N2" s="5020"/>
      <c r="O2" s="5020"/>
    </row>
    <row r="3" spans="1:25" ht="13.9" customHeight="1" x14ac:dyDescent="0.2">
      <c r="A3" s="5158" t="s">
        <v>1321</v>
      </c>
      <c r="B3" s="5158"/>
      <c r="C3" s="5158"/>
      <c r="D3" s="5158"/>
      <c r="E3" s="5158"/>
      <c r="F3" s="5158"/>
      <c r="G3" s="5158"/>
      <c r="H3" s="5158"/>
      <c r="I3" s="5158"/>
      <c r="J3" s="5158"/>
      <c r="K3" s="5158"/>
      <c r="L3" s="5158"/>
      <c r="M3" s="5158"/>
      <c r="N3" s="5158"/>
      <c r="O3" s="5158"/>
    </row>
    <row r="4" spans="1:25" ht="14.25" x14ac:dyDescent="0.2">
      <c r="A4" s="5159" t="s">
        <v>188</v>
      </c>
      <c r="B4" s="5159"/>
      <c r="C4" s="5159"/>
      <c r="D4" s="5159"/>
      <c r="E4" s="5159"/>
      <c r="F4" s="5159"/>
      <c r="G4" s="5159"/>
      <c r="H4" s="5159"/>
      <c r="I4" s="5159"/>
      <c r="J4" s="5159"/>
      <c r="K4" s="5159"/>
      <c r="L4" s="5159"/>
      <c r="M4" s="5159"/>
      <c r="N4" s="5159"/>
      <c r="O4" s="5159"/>
    </row>
    <row r="5" spans="1:25" ht="16.5" thickBot="1" x14ac:dyDescent="0.25">
      <c r="A5" s="3492"/>
      <c r="B5" s="3491"/>
      <c r="C5" s="3491"/>
      <c r="D5" s="3491"/>
      <c r="E5" s="3491"/>
      <c r="F5" s="3491"/>
      <c r="G5" s="3491"/>
      <c r="H5" s="3491"/>
      <c r="I5" s="3491"/>
      <c r="J5" s="3491"/>
      <c r="K5" s="3491"/>
      <c r="L5" s="3491"/>
      <c r="M5" s="3490"/>
      <c r="N5" s="5117" t="s">
        <v>715</v>
      </c>
      <c r="O5" s="5117"/>
    </row>
    <row r="6" spans="1:25" ht="30.6" customHeight="1" thickBot="1" x14ac:dyDescent="0.25">
      <c r="A6" s="5074" t="s">
        <v>187</v>
      </c>
      <c r="B6" s="5077" t="s">
        <v>186</v>
      </c>
      <c r="C6" s="5080" t="s">
        <v>182</v>
      </c>
      <c r="D6" s="5071" t="s">
        <v>184</v>
      </c>
      <c r="E6" s="5083" t="s">
        <v>185</v>
      </c>
      <c r="F6" s="5086" t="s">
        <v>183</v>
      </c>
      <c r="G6" s="5099" t="s">
        <v>182</v>
      </c>
      <c r="H6" s="5089" t="s">
        <v>181</v>
      </c>
      <c r="I6" s="5104" t="s">
        <v>180</v>
      </c>
      <c r="J6" s="3593" t="s">
        <v>179</v>
      </c>
      <c r="K6" s="5089" t="s">
        <v>178</v>
      </c>
      <c r="L6" s="3593" t="s">
        <v>177</v>
      </c>
      <c r="M6" s="3595" t="s">
        <v>176</v>
      </c>
      <c r="N6" s="3596"/>
      <c r="O6" s="3597"/>
    </row>
    <row r="7" spans="1:25" ht="12.75" customHeight="1" x14ac:dyDescent="0.2">
      <c r="A7" s="5075"/>
      <c r="B7" s="5078"/>
      <c r="C7" s="5081"/>
      <c r="D7" s="5072"/>
      <c r="E7" s="5084"/>
      <c r="F7" s="5087"/>
      <c r="G7" s="5100"/>
      <c r="H7" s="5090"/>
      <c r="I7" s="5105"/>
      <c r="J7" s="3594"/>
      <c r="K7" s="5090"/>
      <c r="L7" s="3594"/>
      <c r="M7" s="5174" t="s">
        <v>175</v>
      </c>
      <c r="N7" s="5097" t="s">
        <v>174</v>
      </c>
      <c r="O7" s="5102" t="s">
        <v>173</v>
      </c>
    </row>
    <row r="8" spans="1:25" ht="133.15" customHeight="1" thickBot="1" x14ac:dyDescent="0.25">
      <c r="A8" s="5076"/>
      <c r="B8" s="5079"/>
      <c r="C8" s="5082"/>
      <c r="D8" s="5073"/>
      <c r="E8" s="5085"/>
      <c r="F8" s="5088"/>
      <c r="G8" s="5101"/>
      <c r="H8" s="5091"/>
      <c r="I8" s="5106"/>
      <c r="J8" s="4895"/>
      <c r="K8" s="5091"/>
      <c r="L8" s="4895"/>
      <c r="M8" s="5175"/>
      <c r="N8" s="5098"/>
      <c r="O8" s="5103"/>
    </row>
    <row r="9" spans="1:25" ht="13.5" thickBot="1" x14ac:dyDescent="0.25">
      <c r="A9" s="3489" t="s">
        <v>37</v>
      </c>
      <c r="B9" s="3488" t="s">
        <v>1320</v>
      </c>
      <c r="C9" s="3487"/>
      <c r="D9" s="3487"/>
      <c r="E9" s="3487"/>
      <c r="F9" s="3487"/>
      <c r="G9" s="3487"/>
      <c r="H9" s="3486"/>
      <c r="I9" s="3486"/>
      <c r="J9" s="3486"/>
      <c r="K9" s="3486"/>
      <c r="L9" s="3486"/>
      <c r="M9" s="3485"/>
      <c r="N9" s="3484"/>
      <c r="O9" s="3483"/>
      <c r="P9" s="3162"/>
      <c r="Q9" s="3162"/>
      <c r="R9" s="3162"/>
      <c r="S9" s="3162"/>
      <c r="T9" s="3162"/>
      <c r="U9" s="3162"/>
      <c r="V9" s="3162"/>
      <c r="W9" s="3162"/>
      <c r="X9" s="3162"/>
      <c r="Y9" s="3162"/>
    </row>
    <row r="10" spans="1:25" ht="24.75" customHeight="1" thickBot="1" x14ac:dyDescent="0.25">
      <c r="A10" s="3482"/>
      <c r="B10" s="3275"/>
      <c r="C10" s="3480"/>
      <c r="D10" s="3480"/>
      <c r="E10" s="3480"/>
      <c r="F10" s="3481"/>
      <c r="G10" s="3481"/>
      <c r="H10" s="3480"/>
      <c r="I10" s="3480"/>
      <c r="J10" s="3480"/>
      <c r="K10" s="3480"/>
      <c r="L10" s="3480"/>
      <c r="M10" s="3479" t="s">
        <v>1319</v>
      </c>
      <c r="N10" s="3270" t="s">
        <v>79</v>
      </c>
      <c r="O10" s="3478">
        <v>97</v>
      </c>
      <c r="P10" s="3162"/>
      <c r="Q10" s="3162"/>
      <c r="R10" s="3162"/>
      <c r="S10" s="3162"/>
      <c r="T10" s="3162"/>
      <c r="U10" s="3162"/>
      <c r="V10" s="3162"/>
      <c r="W10" s="3162"/>
      <c r="X10" s="3162"/>
      <c r="Y10" s="3162"/>
    </row>
    <row r="11" spans="1:25" ht="22.5" customHeight="1" thickBot="1" x14ac:dyDescent="0.25">
      <c r="A11" s="3196" t="s">
        <v>37</v>
      </c>
      <c r="B11" s="3204" t="s">
        <v>37</v>
      </c>
      <c r="C11" s="3281" t="s">
        <v>1318</v>
      </c>
      <c r="D11" s="3477"/>
      <c r="E11" s="3477"/>
      <c r="F11" s="3477"/>
      <c r="G11" s="3477"/>
      <c r="H11" s="3477"/>
      <c r="I11" s="3477"/>
      <c r="J11" s="3477"/>
      <c r="K11" s="3477"/>
      <c r="L11" s="3477"/>
      <c r="M11" s="3477"/>
      <c r="N11" s="3477"/>
      <c r="O11" s="3476"/>
      <c r="P11" s="3162"/>
      <c r="Q11" s="3162"/>
      <c r="R11" s="3162"/>
      <c r="S11" s="3162"/>
      <c r="T11" s="3162"/>
      <c r="U11" s="3162"/>
      <c r="V11" s="3162"/>
      <c r="W11" s="3162"/>
      <c r="X11" s="3162"/>
      <c r="Y11" s="3162"/>
    </row>
    <row r="12" spans="1:25" ht="39" thickBot="1" x14ac:dyDescent="0.25">
      <c r="A12" s="3205"/>
      <c r="B12" s="3217"/>
      <c r="C12" s="3475"/>
      <c r="D12" s="3474"/>
      <c r="E12" s="3474"/>
      <c r="F12" s="3474"/>
      <c r="G12" s="3474"/>
      <c r="H12" s="3474"/>
      <c r="I12" s="3474"/>
      <c r="J12" s="3474"/>
      <c r="K12" s="3474"/>
      <c r="L12" s="3474"/>
      <c r="M12" s="3473" t="s">
        <v>1317</v>
      </c>
      <c r="N12" s="3270" t="s">
        <v>79</v>
      </c>
      <c r="O12" s="3286">
        <v>80</v>
      </c>
      <c r="P12" s="3162"/>
      <c r="Q12" s="3162"/>
      <c r="R12" s="3162"/>
      <c r="S12" s="3162"/>
      <c r="T12" s="3162"/>
      <c r="U12" s="3162"/>
      <c r="V12" s="3162"/>
      <c r="W12" s="3162"/>
      <c r="X12" s="3162"/>
      <c r="Y12" s="3162"/>
    </row>
    <row r="13" spans="1:25" ht="21" customHeight="1" x14ac:dyDescent="0.2">
      <c r="A13" s="4992" t="s">
        <v>37</v>
      </c>
      <c r="B13" s="5021" t="s">
        <v>37</v>
      </c>
      <c r="C13" s="3248" t="s">
        <v>37</v>
      </c>
      <c r="D13" s="5008" t="s">
        <v>1316</v>
      </c>
      <c r="E13" s="5009"/>
      <c r="F13" s="5010"/>
      <c r="G13" s="5003" t="s">
        <v>163</v>
      </c>
      <c r="H13" s="5053" t="s">
        <v>44</v>
      </c>
      <c r="I13" s="5093" t="s">
        <v>1292</v>
      </c>
      <c r="J13" s="3337" t="s">
        <v>98</v>
      </c>
      <c r="K13" s="3254" t="s">
        <v>40</v>
      </c>
      <c r="L13" s="3336">
        <f>L17+L29+L31+L34</f>
        <v>2965.2</v>
      </c>
      <c r="M13" s="5095"/>
      <c r="N13" s="5092"/>
      <c r="O13" s="4951"/>
      <c r="P13" s="3162"/>
      <c r="Q13" s="3175"/>
      <c r="R13" s="3366"/>
      <c r="S13" s="3162"/>
      <c r="T13" s="3162"/>
      <c r="U13" s="3162"/>
      <c r="V13" s="3162"/>
      <c r="W13" s="3162"/>
      <c r="X13" s="3162"/>
      <c r="Y13" s="3162"/>
    </row>
    <row r="14" spans="1:25" ht="22.5" customHeight="1" x14ac:dyDescent="0.2">
      <c r="A14" s="4997"/>
      <c r="B14" s="5022"/>
      <c r="C14" s="3248"/>
      <c r="D14" s="5011"/>
      <c r="E14" s="5012"/>
      <c r="F14" s="5013"/>
      <c r="G14" s="5004"/>
      <c r="H14" s="5051"/>
      <c r="I14" s="5094"/>
      <c r="J14" s="3214" t="s">
        <v>61</v>
      </c>
      <c r="K14" s="3332" t="s">
        <v>472</v>
      </c>
      <c r="L14" s="3409">
        <f>L19+L21+L23+L25+L36</f>
        <v>34500.899999999994</v>
      </c>
      <c r="M14" s="5096"/>
      <c r="N14" s="5026"/>
      <c r="O14" s="4952"/>
      <c r="P14" s="3162"/>
      <c r="Q14" s="3249"/>
      <c r="R14" s="3366"/>
      <c r="S14" s="3162"/>
      <c r="T14" s="3162"/>
      <c r="U14" s="3162"/>
      <c r="V14" s="3162"/>
      <c r="W14" s="3162"/>
      <c r="X14" s="3162"/>
      <c r="Y14" s="3162"/>
    </row>
    <row r="15" spans="1:25" ht="21" customHeight="1" thickBot="1" x14ac:dyDescent="0.25">
      <c r="A15" s="4997"/>
      <c r="B15" s="5022"/>
      <c r="C15" s="3248"/>
      <c r="D15" s="5011"/>
      <c r="E15" s="5012"/>
      <c r="F15" s="5013"/>
      <c r="G15" s="5004"/>
      <c r="H15" s="5051"/>
      <c r="I15" s="5094"/>
      <c r="J15" s="3234"/>
      <c r="K15" s="3405" t="s">
        <v>140</v>
      </c>
      <c r="L15" s="3472">
        <f>L27+L32+L37</f>
        <v>7.3</v>
      </c>
      <c r="M15" s="5096"/>
      <c r="N15" s="5026"/>
      <c r="O15" s="4952"/>
      <c r="P15" s="3162"/>
      <c r="Q15" s="3249"/>
      <c r="R15" s="3366"/>
      <c r="S15" s="3162"/>
      <c r="T15" s="3162"/>
      <c r="U15" s="3162"/>
      <c r="V15" s="3162"/>
      <c r="W15" s="3162"/>
      <c r="X15" s="3162"/>
      <c r="Y15" s="3218"/>
    </row>
    <row r="16" spans="1:25" ht="25.5" customHeight="1" thickBot="1" x14ac:dyDescent="0.25">
      <c r="A16" s="4993"/>
      <c r="B16" s="5023"/>
      <c r="C16" s="3471"/>
      <c r="D16" s="5014"/>
      <c r="E16" s="5015"/>
      <c r="F16" s="5016"/>
      <c r="G16" s="5005"/>
      <c r="H16" s="5054"/>
      <c r="I16" s="5094"/>
      <c r="J16" s="3229"/>
      <c r="K16" s="3470" t="s">
        <v>33</v>
      </c>
      <c r="L16" s="3469">
        <f>SUM(L13:L15)</f>
        <v>37473.399999999994</v>
      </c>
      <c r="M16" s="5096"/>
      <c r="N16" s="5026"/>
      <c r="O16" s="4952"/>
      <c r="P16" s="3162"/>
      <c r="Q16" s="3241"/>
      <c r="R16" s="3359"/>
      <c r="S16" s="3162"/>
      <c r="T16" s="3162"/>
      <c r="U16" s="3162"/>
      <c r="V16" s="3162"/>
      <c r="W16" s="3162"/>
      <c r="X16" s="3162"/>
      <c r="Y16" s="3162"/>
    </row>
    <row r="17" spans="1:26" ht="19.5" customHeight="1" x14ac:dyDescent="0.2">
      <c r="A17" s="4992" t="s">
        <v>37</v>
      </c>
      <c r="B17" s="4990" t="s">
        <v>37</v>
      </c>
      <c r="C17" s="5006" t="s">
        <v>37</v>
      </c>
      <c r="D17" s="5069" t="s">
        <v>37</v>
      </c>
      <c r="E17" s="3239"/>
      <c r="F17" s="5044" t="s">
        <v>1315</v>
      </c>
      <c r="G17" s="5003" t="s">
        <v>163</v>
      </c>
      <c r="H17" s="5034" t="s">
        <v>44</v>
      </c>
      <c r="I17" s="3225" t="s">
        <v>1221</v>
      </c>
      <c r="J17" s="3312" t="s">
        <v>61</v>
      </c>
      <c r="K17" s="3468" t="s">
        <v>40</v>
      </c>
      <c r="L17" s="3451">
        <v>806.6</v>
      </c>
      <c r="M17" s="3459" t="s">
        <v>1314</v>
      </c>
      <c r="N17" s="3467" t="s">
        <v>231</v>
      </c>
      <c r="O17" s="3457" t="s">
        <v>1313</v>
      </c>
      <c r="P17" s="3162"/>
      <c r="Q17" s="3162"/>
      <c r="R17" s="3218"/>
      <c r="S17" s="3162"/>
      <c r="T17" s="3162"/>
      <c r="U17" s="3162"/>
      <c r="V17" s="3162"/>
      <c r="W17" s="3453"/>
      <c r="X17" s="3162"/>
      <c r="Y17" s="3162"/>
    </row>
    <row r="18" spans="1:26" ht="16.5" customHeight="1" thickBot="1" x14ac:dyDescent="0.25">
      <c r="A18" s="4993"/>
      <c r="B18" s="4991"/>
      <c r="C18" s="5007"/>
      <c r="D18" s="5070"/>
      <c r="E18" s="3203"/>
      <c r="F18" s="5046"/>
      <c r="G18" s="5004"/>
      <c r="H18" s="5035"/>
      <c r="I18" s="3202"/>
      <c r="J18" s="3229"/>
      <c r="K18" s="3201" t="s">
        <v>33</v>
      </c>
      <c r="L18" s="3424">
        <f>SUM(L17)</f>
        <v>806.6</v>
      </c>
      <c r="M18" s="3466"/>
      <c r="N18" s="3465"/>
      <c r="O18" s="3413"/>
      <c r="P18" s="3162"/>
      <c r="Q18" s="3162"/>
      <c r="R18" s="3162"/>
      <c r="S18" s="3162"/>
      <c r="T18" s="3162"/>
      <c r="U18" s="3162"/>
      <c r="V18" s="3162"/>
      <c r="W18" s="3453"/>
      <c r="X18" s="3162"/>
      <c r="Y18" s="3162"/>
    </row>
    <row r="19" spans="1:26" ht="24" customHeight="1" x14ac:dyDescent="0.2">
      <c r="A19" s="4992" t="s">
        <v>37</v>
      </c>
      <c r="B19" s="4990" t="s">
        <v>37</v>
      </c>
      <c r="C19" s="5006" t="s">
        <v>37</v>
      </c>
      <c r="D19" s="5058" t="s">
        <v>39</v>
      </c>
      <c r="E19" s="3445"/>
      <c r="F19" s="5066" t="s">
        <v>1312</v>
      </c>
      <c r="G19" s="5004"/>
      <c r="H19" s="5035"/>
      <c r="I19" s="3295"/>
      <c r="J19" s="3337"/>
      <c r="K19" s="3464" t="s">
        <v>472</v>
      </c>
      <c r="L19" s="3398">
        <v>9522.4</v>
      </c>
      <c r="M19" s="5024" t="s">
        <v>1237</v>
      </c>
      <c r="N19" s="5092" t="s">
        <v>231</v>
      </c>
      <c r="O19" s="4943" t="s">
        <v>1311</v>
      </c>
      <c r="P19" s="3162"/>
      <c r="Q19" s="3162"/>
      <c r="R19" s="3162"/>
      <c r="S19" s="3162"/>
      <c r="T19" s="3162"/>
      <c r="U19" s="3162"/>
      <c r="V19" s="3162"/>
      <c r="W19" s="3453"/>
      <c r="X19" s="3162"/>
      <c r="Y19" s="3162"/>
    </row>
    <row r="20" spans="1:26" ht="26.25" customHeight="1" thickBot="1" x14ac:dyDescent="0.25">
      <c r="A20" s="4993"/>
      <c r="B20" s="4991"/>
      <c r="C20" s="5007"/>
      <c r="D20" s="5060"/>
      <c r="E20" s="3435"/>
      <c r="F20" s="5067"/>
      <c r="G20" s="5004"/>
      <c r="H20" s="5035"/>
      <c r="I20" s="3290" t="s">
        <v>1221</v>
      </c>
      <c r="J20" s="3214" t="s">
        <v>61</v>
      </c>
      <c r="K20" s="3201" t="s">
        <v>33</v>
      </c>
      <c r="L20" s="3424">
        <f>SUM(L19)</f>
        <v>9522.4</v>
      </c>
      <c r="M20" s="5025"/>
      <c r="N20" s="5027"/>
      <c r="O20" s="4945"/>
      <c r="P20" s="3162"/>
      <c r="Q20" s="3162"/>
      <c r="R20" s="3162"/>
      <c r="S20" s="3162"/>
      <c r="T20" s="3162"/>
      <c r="U20" s="3162"/>
      <c r="V20" s="3162"/>
      <c r="W20" s="3453"/>
      <c r="X20" s="3162"/>
      <c r="Y20" s="3162"/>
    </row>
    <row r="21" spans="1:26" ht="18.75" customHeight="1" x14ac:dyDescent="0.2">
      <c r="A21" s="4992" t="s">
        <v>37</v>
      </c>
      <c r="B21" s="4990" t="s">
        <v>37</v>
      </c>
      <c r="C21" s="5006" t="s">
        <v>37</v>
      </c>
      <c r="D21" s="5058" t="s">
        <v>109</v>
      </c>
      <c r="E21" s="3239"/>
      <c r="F21" s="5017" t="s">
        <v>1310</v>
      </c>
      <c r="G21" s="5003" t="s">
        <v>163</v>
      </c>
      <c r="H21" s="5035"/>
      <c r="I21" s="3295" t="s">
        <v>1180</v>
      </c>
      <c r="J21" s="3337" t="s">
        <v>98</v>
      </c>
      <c r="K21" s="3464" t="s">
        <v>472</v>
      </c>
      <c r="L21" s="3451">
        <v>78.900000000000006</v>
      </c>
      <c r="M21" s="3345" t="s">
        <v>1309</v>
      </c>
      <c r="N21" s="3344" t="s">
        <v>231</v>
      </c>
      <c r="O21" s="3343" t="s">
        <v>819</v>
      </c>
      <c r="P21" s="3162"/>
      <c r="Q21" s="3162"/>
      <c r="R21" s="3162"/>
      <c r="S21" s="3162"/>
      <c r="T21" s="3162"/>
      <c r="U21" s="3162"/>
      <c r="V21" s="3162"/>
      <c r="W21" s="5138"/>
      <c r="X21" s="3162"/>
      <c r="Y21" s="3162"/>
      <c r="Z21" s="3162"/>
    </row>
    <row r="22" spans="1:26" ht="15.75" customHeight="1" thickBot="1" x14ac:dyDescent="0.25">
      <c r="A22" s="4993"/>
      <c r="B22" s="4991"/>
      <c r="C22" s="5007"/>
      <c r="D22" s="5060"/>
      <c r="E22" s="3203"/>
      <c r="F22" s="5019"/>
      <c r="G22" s="5004"/>
      <c r="H22" s="5035"/>
      <c r="I22" s="3290"/>
      <c r="J22" s="3342"/>
      <c r="K22" s="3201" t="s">
        <v>33</v>
      </c>
      <c r="L22" s="3424">
        <f>SUM(L21)</f>
        <v>78.900000000000006</v>
      </c>
      <c r="M22" s="3429"/>
      <c r="N22" s="3432"/>
      <c r="O22" s="3413"/>
      <c r="P22" s="3162"/>
      <c r="Q22" s="3162"/>
      <c r="R22" s="3162"/>
      <c r="S22" s="3162"/>
      <c r="T22" s="3162"/>
      <c r="U22" s="3162"/>
      <c r="V22" s="3162"/>
      <c r="W22" s="5138"/>
      <c r="X22" s="3162"/>
      <c r="Y22" s="3162"/>
    </row>
    <row r="23" spans="1:26" ht="21" customHeight="1" x14ac:dyDescent="0.2">
      <c r="A23" s="4992" t="s">
        <v>37</v>
      </c>
      <c r="B23" s="4990" t="s">
        <v>37</v>
      </c>
      <c r="C23" s="5006" t="s">
        <v>37</v>
      </c>
      <c r="D23" s="5058" t="s">
        <v>107</v>
      </c>
      <c r="E23" s="3445"/>
      <c r="F23" s="5017" t="s">
        <v>1308</v>
      </c>
      <c r="G23" s="5004"/>
      <c r="H23" s="5035"/>
      <c r="I23" s="3295"/>
      <c r="J23" s="3337"/>
      <c r="K23" s="3464" t="s">
        <v>472</v>
      </c>
      <c r="L23" s="3451">
        <v>24899.599999999999</v>
      </c>
      <c r="M23" s="5024" t="s">
        <v>1237</v>
      </c>
      <c r="N23" s="5092" t="s">
        <v>231</v>
      </c>
      <c r="O23" s="4943" t="s">
        <v>1307</v>
      </c>
      <c r="P23" s="3206"/>
      <c r="Q23" s="3162"/>
      <c r="R23" s="3162"/>
      <c r="S23" s="3162"/>
      <c r="T23" s="3162"/>
      <c r="U23" s="3162"/>
      <c r="V23" s="3162"/>
      <c r="W23" s="3453"/>
      <c r="X23" s="3162"/>
      <c r="Y23" s="3162"/>
    </row>
    <row r="24" spans="1:26" ht="24" customHeight="1" thickBot="1" x14ac:dyDescent="0.25">
      <c r="A24" s="4993"/>
      <c r="B24" s="4991"/>
      <c r="C24" s="5007"/>
      <c r="D24" s="5060"/>
      <c r="E24" s="3435"/>
      <c r="F24" s="5019"/>
      <c r="G24" s="5004"/>
      <c r="H24" s="5035"/>
      <c r="I24" s="3290" t="s">
        <v>1221</v>
      </c>
      <c r="J24" s="3214" t="s">
        <v>61</v>
      </c>
      <c r="K24" s="3201" t="s">
        <v>33</v>
      </c>
      <c r="L24" s="3424">
        <f>SUM(L23)</f>
        <v>24899.599999999999</v>
      </c>
      <c r="M24" s="5025"/>
      <c r="N24" s="5027"/>
      <c r="O24" s="4945"/>
      <c r="P24" s="3162"/>
      <c r="Q24" s="3162"/>
      <c r="R24" s="3162"/>
      <c r="S24" s="3162"/>
      <c r="T24" s="3162"/>
      <c r="U24" s="3162"/>
      <c r="V24" s="3162"/>
      <c r="W24" s="3453"/>
      <c r="X24" s="3162"/>
      <c r="Y24" s="3162"/>
    </row>
    <row r="25" spans="1:26" ht="21.75" customHeight="1" x14ac:dyDescent="0.2">
      <c r="A25" s="4992" t="s">
        <v>37</v>
      </c>
      <c r="B25" s="4990" t="s">
        <v>37</v>
      </c>
      <c r="C25" s="5006" t="s">
        <v>37</v>
      </c>
      <c r="D25" s="5058" t="s">
        <v>102</v>
      </c>
      <c r="E25" s="3445"/>
      <c r="F25" s="5066" t="s">
        <v>1306</v>
      </c>
      <c r="G25" s="5003" t="s">
        <v>163</v>
      </c>
      <c r="H25" s="5035"/>
      <c r="I25" s="3295" t="s">
        <v>1221</v>
      </c>
      <c r="J25" s="3312" t="s">
        <v>61</v>
      </c>
      <c r="K25" s="3464" t="s">
        <v>472</v>
      </c>
      <c r="L25" s="3222">
        <v>0</v>
      </c>
      <c r="M25" s="5024" t="s">
        <v>1237</v>
      </c>
      <c r="N25" s="5092" t="s">
        <v>231</v>
      </c>
      <c r="O25" s="4943" t="s">
        <v>43</v>
      </c>
      <c r="P25" s="3162"/>
      <c r="Q25" s="3162"/>
      <c r="R25" s="3162"/>
      <c r="S25" s="3162"/>
      <c r="T25" s="3162"/>
      <c r="U25" s="3162"/>
      <c r="V25" s="3162"/>
      <c r="W25" s="3453"/>
      <c r="X25" s="3162"/>
      <c r="Y25" s="3162"/>
    </row>
    <row r="26" spans="1:26" ht="16.5" customHeight="1" thickBot="1" x14ac:dyDescent="0.25">
      <c r="A26" s="4993"/>
      <c r="B26" s="4991"/>
      <c r="C26" s="5007"/>
      <c r="D26" s="5060"/>
      <c r="E26" s="3435"/>
      <c r="F26" s="5068"/>
      <c r="G26" s="5004"/>
      <c r="H26" s="5035"/>
      <c r="I26" s="3290"/>
      <c r="J26" s="3342"/>
      <c r="K26" s="3201" t="s">
        <v>33</v>
      </c>
      <c r="L26" s="3200">
        <f>SUM(L25)</f>
        <v>0</v>
      </c>
      <c r="M26" s="5025"/>
      <c r="N26" s="5027"/>
      <c r="O26" s="4945"/>
      <c r="P26" s="3162"/>
      <c r="Q26" s="3162"/>
      <c r="R26" s="3162"/>
      <c r="S26" s="3162"/>
      <c r="T26" s="3162"/>
      <c r="U26" s="3162"/>
      <c r="V26" s="3162"/>
      <c r="W26" s="3453"/>
      <c r="X26" s="3162"/>
      <c r="Y26" s="3162"/>
    </row>
    <row r="27" spans="1:26" ht="25.5" customHeight="1" thickBot="1" x14ac:dyDescent="0.25">
      <c r="A27" s="4992" t="s">
        <v>37</v>
      </c>
      <c r="B27" s="4990" t="s">
        <v>37</v>
      </c>
      <c r="C27" s="5006" t="s">
        <v>37</v>
      </c>
      <c r="D27" s="5058" t="s">
        <v>96</v>
      </c>
      <c r="E27" s="3239"/>
      <c r="F27" s="5066" t="s">
        <v>1305</v>
      </c>
      <c r="G27" s="5004"/>
      <c r="H27" s="5035"/>
      <c r="I27" s="3225" t="s">
        <v>1221</v>
      </c>
      <c r="J27" s="3312" t="s">
        <v>61</v>
      </c>
      <c r="K27" s="3463" t="s">
        <v>140</v>
      </c>
      <c r="L27" s="3222">
        <v>0.2</v>
      </c>
      <c r="M27" s="5024" t="s">
        <v>1237</v>
      </c>
      <c r="N27" s="5092" t="s">
        <v>231</v>
      </c>
      <c r="O27" s="4943" t="s">
        <v>1180</v>
      </c>
      <c r="P27" s="3162"/>
      <c r="Q27" s="3162"/>
      <c r="R27" s="3162"/>
      <c r="S27" s="3162"/>
      <c r="T27" s="3162"/>
      <c r="U27" s="3162"/>
      <c r="V27" s="3162"/>
      <c r="W27" s="3453"/>
      <c r="X27" s="3162"/>
      <c r="Y27" s="3162"/>
    </row>
    <row r="28" spans="1:26" ht="25.5" customHeight="1" thickBot="1" x14ac:dyDescent="0.25">
      <c r="A28" s="4993"/>
      <c r="B28" s="4991"/>
      <c r="C28" s="5007"/>
      <c r="D28" s="5060"/>
      <c r="E28" s="3203"/>
      <c r="F28" s="5067"/>
      <c r="G28" s="5004"/>
      <c r="H28" s="5035"/>
      <c r="I28" s="3202"/>
      <c r="J28" s="3342"/>
      <c r="K28" s="3201" t="s">
        <v>33</v>
      </c>
      <c r="L28" s="3200">
        <f>SUM(L27)</f>
        <v>0.2</v>
      </c>
      <c r="M28" s="5025"/>
      <c r="N28" s="5027"/>
      <c r="O28" s="4945"/>
      <c r="P28" s="3162"/>
      <c r="Q28" s="3162"/>
      <c r="R28" s="3162"/>
      <c r="S28" s="3162"/>
      <c r="T28" s="3162"/>
      <c r="U28" s="3162"/>
      <c r="V28" s="3162"/>
      <c r="W28" s="3453"/>
      <c r="X28" s="3162"/>
      <c r="Y28" s="3162"/>
    </row>
    <row r="29" spans="1:26" ht="26.25" customHeight="1" x14ac:dyDescent="0.2">
      <c r="A29" s="4992" t="s">
        <v>37</v>
      </c>
      <c r="B29" s="4990" t="s">
        <v>37</v>
      </c>
      <c r="C29" s="5006" t="s">
        <v>37</v>
      </c>
      <c r="D29" s="5058" t="s">
        <v>92</v>
      </c>
      <c r="E29" s="3239"/>
      <c r="F29" s="5066" t="s">
        <v>1304</v>
      </c>
      <c r="G29" s="5003" t="s">
        <v>163</v>
      </c>
      <c r="H29" s="5035"/>
      <c r="I29" s="3225" t="s">
        <v>1221</v>
      </c>
      <c r="J29" s="3312" t="s">
        <v>61</v>
      </c>
      <c r="K29" s="3452" t="s">
        <v>40</v>
      </c>
      <c r="L29" s="3222">
        <v>1.1000000000000001</v>
      </c>
      <c r="M29" s="5024" t="s">
        <v>1237</v>
      </c>
      <c r="N29" s="5092" t="s">
        <v>231</v>
      </c>
      <c r="O29" s="4943" t="s">
        <v>1303</v>
      </c>
      <c r="P29" s="3162"/>
      <c r="Q29" s="3162"/>
      <c r="R29" s="3162"/>
      <c r="S29" s="3162"/>
      <c r="T29" s="3162"/>
      <c r="U29" s="3162"/>
      <c r="V29" s="3162"/>
      <c r="W29" s="3453"/>
      <c r="X29" s="3162"/>
      <c r="Y29" s="3162"/>
    </row>
    <row r="30" spans="1:26" ht="21.75" customHeight="1" thickBot="1" x14ac:dyDescent="0.25">
      <c r="A30" s="4993"/>
      <c r="B30" s="4991"/>
      <c r="C30" s="5007"/>
      <c r="D30" s="5060"/>
      <c r="E30" s="3203"/>
      <c r="F30" s="5068"/>
      <c r="G30" s="5004"/>
      <c r="H30" s="5035"/>
      <c r="I30" s="3202"/>
      <c r="J30" s="3462"/>
      <c r="K30" s="3415" t="s">
        <v>33</v>
      </c>
      <c r="L30" s="3414">
        <f>SUM(L29)</f>
        <v>1.1000000000000001</v>
      </c>
      <c r="M30" s="5025"/>
      <c r="N30" s="5027"/>
      <c r="O30" s="4945"/>
      <c r="P30" s="3162"/>
      <c r="Q30" s="3162"/>
      <c r="R30" s="3162"/>
      <c r="S30" s="3162"/>
      <c r="T30" s="3162"/>
      <c r="U30" s="3162"/>
      <c r="V30" s="3162"/>
      <c r="W30" s="3453"/>
      <c r="X30" s="3162"/>
      <c r="Y30" s="3162"/>
    </row>
    <row r="31" spans="1:26" ht="26.25" customHeight="1" x14ac:dyDescent="0.2">
      <c r="A31" s="4992" t="s">
        <v>37</v>
      </c>
      <c r="B31" s="4990" t="s">
        <v>37</v>
      </c>
      <c r="C31" s="5006" t="s">
        <v>37</v>
      </c>
      <c r="D31" s="5058" t="s">
        <v>87</v>
      </c>
      <c r="E31" s="3442"/>
      <c r="F31" s="5066" t="s">
        <v>1302</v>
      </c>
      <c r="G31" s="5004"/>
      <c r="H31" s="5035"/>
      <c r="I31" s="3461" t="s">
        <v>1221</v>
      </c>
      <c r="J31" s="3444" t="s">
        <v>61</v>
      </c>
      <c r="K31" s="3443" t="s">
        <v>40</v>
      </c>
      <c r="L31" s="3460">
        <v>160.30000000000001</v>
      </c>
      <c r="M31" s="3459" t="s">
        <v>1301</v>
      </c>
      <c r="N31" s="3458" t="s">
        <v>231</v>
      </c>
      <c r="O31" s="3457" t="s">
        <v>1300</v>
      </c>
      <c r="P31" s="3218"/>
      <c r="Q31" s="3218"/>
      <c r="R31" s="3218"/>
      <c r="S31" s="3162"/>
      <c r="T31" s="3162"/>
      <c r="U31" s="3162"/>
      <c r="V31" s="3162"/>
      <c r="W31" s="3453"/>
      <c r="X31" s="3162"/>
      <c r="Y31" s="3162"/>
    </row>
    <row r="32" spans="1:26" ht="17.25" customHeight="1" x14ac:dyDescent="0.2">
      <c r="A32" s="4997"/>
      <c r="B32" s="5002"/>
      <c r="C32" s="5065"/>
      <c r="D32" s="5059"/>
      <c r="E32" s="3442"/>
      <c r="F32" s="5067"/>
      <c r="G32" s="5004"/>
      <c r="H32" s="5035"/>
      <c r="I32" s="3441"/>
      <c r="J32" s="3456"/>
      <c r="K32" s="3439" t="s">
        <v>140</v>
      </c>
      <c r="L32" s="3308">
        <v>0</v>
      </c>
      <c r="M32" s="3227" t="s">
        <v>1299</v>
      </c>
      <c r="N32" s="3198" t="s">
        <v>231</v>
      </c>
      <c r="O32" s="3455"/>
      <c r="P32" s="3218"/>
      <c r="Q32" s="3218"/>
      <c r="R32" s="3218"/>
      <c r="S32" s="3162"/>
      <c r="T32" s="3162"/>
      <c r="U32" s="3162"/>
      <c r="V32" s="3162"/>
      <c r="W32" s="3453"/>
      <c r="X32" s="3162"/>
      <c r="Y32" s="3162"/>
    </row>
    <row r="33" spans="1:31" ht="18.75" customHeight="1" thickBot="1" x14ac:dyDescent="0.25">
      <c r="A33" s="4993"/>
      <c r="B33" s="4991"/>
      <c r="C33" s="5007"/>
      <c r="D33" s="5060"/>
      <c r="E33" s="3442"/>
      <c r="F33" s="5068"/>
      <c r="G33" s="5004"/>
      <c r="H33" s="5035"/>
      <c r="I33" s="3202"/>
      <c r="J33" s="3342"/>
      <c r="K33" s="3454" t="s">
        <v>33</v>
      </c>
      <c r="L33" s="3433">
        <f>SUM(L31:L32)</f>
        <v>160.30000000000001</v>
      </c>
      <c r="M33" s="3351"/>
      <c r="N33" s="3350"/>
      <c r="O33" s="3417"/>
      <c r="P33" s="3162"/>
      <c r="Q33" s="3162"/>
      <c r="R33" s="3162"/>
      <c r="S33" s="3162"/>
      <c r="T33" s="3162"/>
      <c r="U33" s="3162"/>
      <c r="V33" s="3162"/>
      <c r="W33" s="3453"/>
      <c r="X33" s="3162"/>
      <c r="Y33" s="3162"/>
    </row>
    <row r="34" spans="1:31" ht="26.25" customHeight="1" thickBot="1" x14ac:dyDescent="0.25">
      <c r="A34" s="4992" t="s">
        <v>37</v>
      </c>
      <c r="B34" s="4990" t="s">
        <v>37</v>
      </c>
      <c r="C34" s="5006" t="s">
        <v>37</v>
      </c>
      <c r="D34" s="5058" t="s">
        <v>84</v>
      </c>
      <c r="E34" s="3239"/>
      <c r="F34" s="5066" t="s">
        <v>1298</v>
      </c>
      <c r="G34" s="5003" t="s">
        <v>163</v>
      </c>
      <c r="H34" s="5035"/>
      <c r="I34" s="3225" t="s">
        <v>1221</v>
      </c>
      <c r="J34" s="3312" t="s">
        <v>61</v>
      </c>
      <c r="K34" s="3452" t="s">
        <v>40</v>
      </c>
      <c r="L34" s="3451">
        <v>1997.2</v>
      </c>
      <c r="M34" s="3450" t="s">
        <v>1297</v>
      </c>
      <c r="N34" s="3449" t="s">
        <v>231</v>
      </c>
      <c r="O34" s="3448" t="s">
        <v>1296</v>
      </c>
      <c r="P34" s="3218"/>
      <c r="Q34" s="3162"/>
      <c r="R34" s="3218"/>
      <c r="S34" s="3162"/>
      <c r="T34" s="3162"/>
      <c r="U34" s="3162"/>
      <c r="V34" s="3162"/>
      <c r="W34" s="5138"/>
      <c r="X34" s="3162"/>
      <c r="Y34" s="3162"/>
    </row>
    <row r="35" spans="1:31" ht="21.75" customHeight="1" thickBot="1" x14ac:dyDescent="0.25">
      <c r="A35" s="4993"/>
      <c r="B35" s="4991"/>
      <c r="C35" s="5007"/>
      <c r="D35" s="5060"/>
      <c r="E35" s="3203"/>
      <c r="F35" s="5068"/>
      <c r="G35" s="5004"/>
      <c r="H35" s="5035"/>
      <c r="I35" s="3202"/>
      <c r="J35" s="3342"/>
      <c r="K35" s="3201" t="s">
        <v>33</v>
      </c>
      <c r="L35" s="3424">
        <f>SUM(L34)</f>
        <v>1997.2</v>
      </c>
      <c r="M35" s="3447"/>
      <c r="N35" s="3446"/>
      <c r="O35" s="3413"/>
      <c r="P35" s="3162"/>
      <c r="Q35" s="3162"/>
      <c r="R35" s="3162"/>
      <c r="S35" s="3162"/>
      <c r="T35" s="3162"/>
      <c r="U35" s="3162"/>
      <c r="V35" s="3162"/>
      <c r="W35" s="5138"/>
      <c r="X35" s="3162"/>
      <c r="Y35" s="3162"/>
    </row>
    <row r="36" spans="1:31" ht="17.25" customHeight="1" x14ac:dyDescent="0.2">
      <c r="A36" s="4992" t="s">
        <v>37</v>
      </c>
      <c r="B36" s="4990" t="s">
        <v>37</v>
      </c>
      <c r="C36" s="5006" t="s">
        <v>37</v>
      </c>
      <c r="D36" s="5058" t="s">
        <v>72</v>
      </c>
      <c r="E36" s="3445"/>
      <c r="F36" s="5066" t="s">
        <v>1295</v>
      </c>
      <c r="G36" s="5003" t="s">
        <v>163</v>
      </c>
      <c r="H36" s="5035"/>
      <c r="I36" s="3441" t="s">
        <v>1221</v>
      </c>
      <c r="J36" s="3444" t="s">
        <v>61</v>
      </c>
      <c r="K36" s="3443" t="s">
        <v>472</v>
      </c>
      <c r="L36" s="3222">
        <v>0</v>
      </c>
      <c r="M36" s="5028" t="s">
        <v>1237</v>
      </c>
      <c r="N36" s="3344" t="s">
        <v>231</v>
      </c>
      <c r="O36" s="3358" t="s">
        <v>1294</v>
      </c>
      <c r="P36" s="3162"/>
      <c r="Q36" s="3162"/>
      <c r="R36" s="3162"/>
      <c r="S36" s="3162"/>
      <c r="T36" s="3162"/>
      <c r="U36" s="3162"/>
      <c r="V36" s="3162"/>
      <c r="W36" s="3162"/>
      <c r="X36" s="3162"/>
      <c r="Y36" s="3162"/>
    </row>
    <row r="37" spans="1:31" ht="13.5" customHeight="1" x14ac:dyDescent="0.2">
      <c r="A37" s="4997"/>
      <c r="B37" s="5002"/>
      <c r="C37" s="5065"/>
      <c r="D37" s="5059"/>
      <c r="E37" s="3442"/>
      <c r="F37" s="5067"/>
      <c r="G37" s="5004"/>
      <c r="H37" s="5035"/>
      <c r="I37" s="3441"/>
      <c r="J37" s="3440"/>
      <c r="K37" s="3439" t="s">
        <v>140</v>
      </c>
      <c r="L37" s="3438">
        <v>7.1</v>
      </c>
      <c r="M37" s="5029"/>
      <c r="N37" s="3437"/>
      <c r="O37" s="3436"/>
      <c r="P37" s="3218"/>
      <c r="Q37" s="3162"/>
      <c r="R37" s="3162"/>
      <c r="S37" s="3162"/>
      <c r="T37" s="3162"/>
      <c r="U37" s="3162"/>
      <c r="V37" s="3162"/>
      <c r="W37" s="3162"/>
      <c r="X37" s="3162"/>
      <c r="Y37" s="3162"/>
    </row>
    <row r="38" spans="1:31" ht="15" customHeight="1" thickBot="1" x14ac:dyDescent="0.25">
      <c r="A38" s="4993"/>
      <c r="B38" s="4991"/>
      <c r="C38" s="5007"/>
      <c r="D38" s="5060"/>
      <c r="E38" s="3435"/>
      <c r="F38" s="5068"/>
      <c r="G38" s="5005"/>
      <c r="H38" s="5036"/>
      <c r="I38" s="3202"/>
      <c r="J38" s="3434"/>
      <c r="K38" s="3201" t="s">
        <v>33</v>
      </c>
      <c r="L38" s="3433">
        <f>SUM(L36:L37)</f>
        <v>7.1</v>
      </c>
      <c r="M38" s="5030"/>
      <c r="N38" s="3432"/>
      <c r="O38" s="3431"/>
      <c r="P38" s="3162"/>
      <c r="Q38" s="3162"/>
      <c r="R38" s="3162"/>
      <c r="S38" s="3162"/>
      <c r="T38" s="3162"/>
      <c r="U38" s="3162"/>
      <c r="V38" s="3162"/>
      <c r="W38" s="3162"/>
      <c r="X38" s="3162"/>
      <c r="Y38" s="3162"/>
    </row>
    <row r="39" spans="1:31" ht="19.5" customHeight="1" x14ac:dyDescent="0.2">
      <c r="A39" s="5001" t="s">
        <v>37</v>
      </c>
      <c r="B39" s="4998" t="s">
        <v>37</v>
      </c>
      <c r="C39" s="5042" t="s">
        <v>39</v>
      </c>
      <c r="D39" s="5009" t="s">
        <v>1293</v>
      </c>
      <c r="E39" s="5009"/>
      <c r="F39" s="5010"/>
      <c r="G39" s="5003" t="s">
        <v>147</v>
      </c>
      <c r="H39" s="5052" t="s">
        <v>44</v>
      </c>
      <c r="I39" s="5093" t="s">
        <v>1292</v>
      </c>
      <c r="J39" s="3337"/>
      <c r="K39" s="3254" t="s">
        <v>124</v>
      </c>
      <c r="L39" s="3253">
        <f>L43+L47+L51+L55+L58</f>
        <v>9993.7000000000007</v>
      </c>
      <c r="M39" s="5151"/>
      <c r="N39" s="5026"/>
      <c r="O39" s="4952"/>
      <c r="P39" s="3162"/>
      <c r="Q39" s="3249"/>
      <c r="R39" s="3240"/>
      <c r="S39" s="3162"/>
      <c r="T39" s="3162"/>
      <c r="U39" s="3162"/>
      <c r="V39" s="3162"/>
      <c r="W39" s="3162"/>
      <c r="X39" s="3162"/>
      <c r="Y39" s="3162"/>
    </row>
    <row r="40" spans="1:31" ht="15" customHeight="1" x14ac:dyDescent="0.2">
      <c r="A40" s="4995"/>
      <c r="B40" s="4999"/>
      <c r="C40" s="5042"/>
      <c r="D40" s="5012"/>
      <c r="E40" s="5012"/>
      <c r="F40" s="5013"/>
      <c r="G40" s="5004"/>
      <c r="H40" s="5039"/>
      <c r="I40" s="5094"/>
      <c r="J40" s="3214" t="s">
        <v>61</v>
      </c>
      <c r="K40" s="3332" t="s">
        <v>140</v>
      </c>
      <c r="L40" s="3409">
        <f>SUM(L48,L44,L52)</f>
        <v>71.2</v>
      </c>
      <c r="M40" s="5151"/>
      <c r="N40" s="5026"/>
      <c r="O40" s="4952"/>
      <c r="P40" s="3162"/>
      <c r="Q40" s="3249"/>
      <c r="R40" s="3240"/>
      <c r="S40" s="3162"/>
      <c r="T40" s="3162"/>
      <c r="U40" s="3162"/>
      <c r="V40" s="3162"/>
      <c r="W40" s="3162"/>
      <c r="X40" s="3162"/>
      <c r="Y40" s="3162"/>
    </row>
    <row r="41" spans="1:31" ht="17.25" customHeight="1" thickBot="1" x14ac:dyDescent="0.25">
      <c r="A41" s="4995"/>
      <c r="B41" s="4999"/>
      <c r="C41" s="5042"/>
      <c r="D41" s="5012"/>
      <c r="E41" s="5012"/>
      <c r="F41" s="5013"/>
      <c r="G41" s="5004"/>
      <c r="H41" s="5039"/>
      <c r="I41" s="5094"/>
      <c r="J41" s="3234"/>
      <c r="K41" s="3405" t="s">
        <v>141</v>
      </c>
      <c r="L41" s="3404">
        <f>L45+L49+L53+L56+L59</f>
        <v>0</v>
      </c>
      <c r="M41" s="5151"/>
      <c r="N41" s="5026"/>
      <c r="O41" s="4952"/>
      <c r="P41" s="3162"/>
      <c r="Q41" s="3249"/>
      <c r="R41" s="3240"/>
      <c r="S41" s="3162"/>
      <c r="T41" s="3162"/>
      <c r="U41" s="3162"/>
      <c r="V41" s="3162"/>
      <c r="W41" s="3162"/>
      <c r="X41" s="3162"/>
      <c r="Y41" s="3162"/>
    </row>
    <row r="42" spans="1:31" ht="15" customHeight="1" thickBot="1" x14ac:dyDescent="0.25">
      <c r="A42" s="4996"/>
      <c r="B42" s="5000"/>
      <c r="C42" s="5043"/>
      <c r="D42" s="5015"/>
      <c r="E42" s="5015"/>
      <c r="F42" s="5016"/>
      <c r="G42" s="5005"/>
      <c r="H42" s="5040"/>
      <c r="I42" s="5094"/>
      <c r="J42" s="3229"/>
      <c r="K42" s="3430" t="s">
        <v>33</v>
      </c>
      <c r="L42" s="3402">
        <f>SUM(L39:L41)</f>
        <v>10064.900000000001</v>
      </c>
      <c r="M42" s="5025"/>
      <c r="N42" s="5027"/>
      <c r="O42" s="4953"/>
      <c r="P42" s="3162"/>
      <c r="Q42" s="3241"/>
      <c r="R42" s="3328"/>
      <c r="S42" s="3162"/>
      <c r="T42" s="3162"/>
      <c r="U42" s="3162"/>
      <c r="V42" s="3162"/>
      <c r="W42" s="3162"/>
      <c r="X42" s="3162"/>
      <c r="Y42" s="3162"/>
    </row>
    <row r="43" spans="1:31" ht="22.5" customHeight="1" x14ac:dyDescent="0.2">
      <c r="A43" s="4992" t="s">
        <v>37</v>
      </c>
      <c r="B43" s="4990" t="s">
        <v>37</v>
      </c>
      <c r="C43" s="5042" t="s">
        <v>39</v>
      </c>
      <c r="D43" s="5058" t="s">
        <v>37</v>
      </c>
      <c r="E43" s="3239"/>
      <c r="F43" s="5044" t="s">
        <v>1291</v>
      </c>
      <c r="G43" s="5003" t="s">
        <v>147</v>
      </c>
      <c r="H43" s="5052" t="s">
        <v>44</v>
      </c>
      <c r="I43" s="3401">
        <v>9</v>
      </c>
      <c r="J43" s="3312" t="s">
        <v>61</v>
      </c>
      <c r="K43" s="3324" t="s">
        <v>124</v>
      </c>
      <c r="L43" s="3222">
        <v>4002.3</v>
      </c>
      <c r="M43" s="5028" t="s">
        <v>1237</v>
      </c>
      <c r="N43" s="5092" t="s">
        <v>231</v>
      </c>
      <c r="O43" s="4951" t="s">
        <v>1290</v>
      </c>
      <c r="P43" s="4951" t="s">
        <v>1290</v>
      </c>
      <c r="Q43" s="4951" t="s">
        <v>1290</v>
      </c>
      <c r="R43" s="4951" t="s">
        <v>1290</v>
      </c>
      <c r="S43" s="4951" t="s">
        <v>1290</v>
      </c>
      <c r="T43" s="4951" t="s">
        <v>1290</v>
      </c>
      <c r="U43" s="4951" t="s">
        <v>1290</v>
      </c>
      <c r="V43" s="4951" t="s">
        <v>1290</v>
      </c>
      <c r="W43" s="4954" t="s">
        <v>1290</v>
      </c>
      <c r="X43" s="3426"/>
      <c r="Y43" s="3426"/>
      <c r="AC43" s="3426"/>
      <c r="AD43" s="3426"/>
    </row>
    <row r="44" spans="1:31" ht="22.5" customHeight="1" x14ac:dyDescent="0.2">
      <c r="A44" s="4997"/>
      <c r="B44" s="5002"/>
      <c r="C44" s="5042"/>
      <c r="D44" s="5059"/>
      <c r="E44" s="3216"/>
      <c r="F44" s="5045"/>
      <c r="G44" s="5004"/>
      <c r="H44" s="5039"/>
      <c r="I44" s="3422"/>
      <c r="J44" s="3309"/>
      <c r="K44" s="3428" t="s">
        <v>140</v>
      </c>
      <c r="L44" s="3427">
        <v>65.900000000000006</v>
      </c>
      <c r="M44" s="5029"/>
      <c r="N44" s="5026"/>
      <c r="O44" s="4952"/>
      <c r="P44" s="4952"/>
      <c r="Q44" s="4952"/>
      <c r="R44" s="4952"/>
      <c r="S44" s="4952"/>
      <c r="T44" s="4952"/>
      <c r="U44" s="4952"/>
      <c r="V44" s="4952"/>
      <c r="W44" s="4955"/>
      <c r="X44" s="3426"/>
      <c r="Y44" s="3426"/>
    </row>
    <row r="45" spans="1:31" ht="19.5" customHeight="1" thickBot="1" x14ac:dyDescent="0.25">
      <c r="A45" s="4997"/>
      <c r="B45" s="5002"/>
      <c r="C45" s="5042"/>
      <c r="D45" s="5059"/>
      <c r="E45" s="3216"/>
      <c r="F45" s="5045"/>
      <c r="G45" s="5004"/>
      <c r="H45" s="5039"/>
      <c r="I45" s="3215"/>
      <c r="J45" s="3234"/>
      <c r="K45" s="3322" t="s">
        <v>141</v>
      </c>
      <c r="L45" s="3308">
        <v>0</v>
      </c>
      <c r="M45" s="5029"/>
      <c r="N45" s="5026"/>
      <c r="O45" s="4952"/>
      <c r="P45" s="4952"/>
      <c r="Q45" s="4952"/>
      <c r="R45" s="4952"/>
      <c r="S45" s="4952"/>
      <c r="T45" s="4952"/>
      <c r="U45" s="4952"/>
      <c r="V45" s="4952"/>
      <c r="W45" s="4955"/>
      <c r="X45" s="3426"/>
      <c r="Y45" s="3426"/>
    </row>
    <row r="46" spans="1:31" ht="20.25" customHeight="1" thickBot="1" x14ac:dyDescent="0.25">
      <c r="A46" s="4993"/>
      <c r="B46" s="4991"/>
      <c r="C46" s="5043"/>
      <c r="D46" s="5060"/>
      <c r="E46" s="3203"/>
      <c r="F46" s="5046"/>
      <c r="G46" s="5005"/>
      <c r="H46" s="5040"/>
      <c r="I46" s="3202"/>
      <c r="J46" s="3229"/>
      <c r="K46" s="3201" t="s">
        <v>33</v>
      </c>
      <c r="L46" s="3424">
        <f>SUM(L43:L45)</f>
        <v>4068.2000000000003</v>
      </c>
      <c r="M46" s="5030"/>
      <c r="N46" s="5027"/>
      <c r="O46" s="4953"/>
      <c r="P46" s="4953"/>
      <c r="Q46" s="4953"/>
      <c r="R46" s="4953"/>
      <c r="S46" s="4953"/>
      <c r="T46" s="4953"/>
      <c r="U46" s="4953"/>
      <c r="V46" s="4953"/>
      <c r="W46" s="4956"/>
      <c r="X46" s="3426"/>
      <c r="Y46" s="3426"/>
    </row>
    <row r="47" spans="1:31" ht="20.25" customHeight="1" x14ac:dyDescent="0.2">
      <c r="A47" s="4992" t="s">
        <v>37</v>
      </c>
      <c r="B47" s="4990" t="s">
        <v>37</v>
      </c>
      <c r="C47" s="5042" t="s">
        <v>39</v>
      </c>
      <c r="D47" s="5058" t="s">
        <v>39</v>
      </c>
      <c r="E47" s="3239"/>
      <c r="F47" s="5047" t="s">
        <v>1289</v>
      </c>
      <c r="G47" s="5003" t="s">
        <v>147</v>
      </c>
      <c r="H47" s="5052" t="s">
        <v>44</v>
      </c>
      <c r="I47" s="3401">
        <v>9</v>
      </c>
      <c r="J47" s="3312" t="s">
        <v>61</v>
      </c>
      <c r="K47" s="3324" t="s">
        <v>124</v>
      </c>
      <c r="L47" s="3222">
        <v>425</v>
      </c>
      <c r="M47" s="5028" t="s">
        <v>1237</v>
      </c>
      <c r="N47" s="5092" t="s">
        <v>231</v>
      </c>
      <c r="O47" s="4943" t="s">
        <v>1288</v>
      </c>
      <c r="P47" s="4943" t="s">
        <v>1288</v>
      </c>
      <c r="Q47" s="4943" t="s">
        <v>1288</v>
      </c>
      <c r="R47" s="4943" t="s">
        <v>1288</v>
      </c>
      <c r="S47" s="4943" t="s">
        <v>1288</v>
      </c>
      <c r="T47" s="4943" t="s">
        <v>1288</v>
      </c>
      <c r="U47" s="4943" t="s">
        <v>1288</v>
      </c>
      <c r="V47" s="4943" t="s">
        <v>1288</v>
      </c>
      <c r="W47" s="4946" t="s">
        <v>1288</v>
      </c>
      <c r="X47" s="4942"/>
      <c r="Y47" s="4942"/>
      <c r="AE47" s="4949"/>
    </row>
    <row r="48" spans="1:31" ht="20.25" customHeight="1" x14ac:dyDescent="0.2">
      <c r="A48" s="4997"/>
      <c r="B48" s="5002"/>
      <c r="C48" s="5042"/>
      <c r="D48" s="5059"/>
      <c r="E48" s="3216"/>
      <c r="F48" s="5048"/>
      <c r="G48" s="5004"/>
      <c r="H48" s="5039"/>
      <c r="I48" s="3422"/>
      <c r="J48" s="3309"/>
      <c r="K48" s="3357" t="s">
        <v>140</v>
      </c>
      <c r="L48" s="3421">
        <v>0</v>
      </c>
      <c r="M48" s="5029"/>
      <c r="N48" s="5026"/>
      <c r="O48" s="4944"/>
      <c r="P48" s="4944"/>
      <c r="Q48" s="4944"/>
      <c r="R48" s="4944"/>
      <c r="S48" s="4944"/>
      <c r="T48" s="4944"/>
      <c r="U48" s="4944"/>
      <c r="V48" s="4944"/>
      <c r="W48" s="4947"/>
      <c r="X48" s="4942"/>
      <c r="Y48" s="4942"/>
      <c r="AE48" s="4949"/>
    </row>
    <row r="49" spans="1:31" ht="17.25" customHeight="1" x14ac:dyDescent="0.2">
      <c r="A49" s="4997"/>
      <c r="B49" s="5002"/>
      <c r="C49" s="5042"/>
      <c r="D49" s="5059"/>
      <c r="E49" s="3216"/>
      <c r="F49" s="5048"/>
      <c r="G49" s="5004"/>
      <c r="H49" s="5039"/>
      <c r="I49" s="3215"/>
      <c r="J49" s="3234"/>
      <c r="K49" s="3357" t="s">
        <v>141</v>
      </c>
      <c r="L49" s="3308">
        <v>0</v>
      </c>
      <c r="M49" s="5029"/>
      <c r="N49" s="5026"/>
      <c r="O49" s="4944"/>
      <c r="P49" s="4944"/>
      <c r="Q49" s="4944"/>
      <c r="R49" s="4944"/>
      <c r="S49" s="4944"/>
      <c r="T49" s="4944"/>
      <c r="U49" s="4944"/>
      <c r="V49" s="4944"/>
      <c r="W49" s="4947"/>
      <c r="X49" s="4942"/>
      <c r="Y49" s="4942"/>
      <c r="AE49" s="4949"/>
    </row>
    <row r="50" spans="1:31" ht="19.5" customHeight="1" thickBot="1" x14ac:dyDescent="0.25">
      <c r="A50" s="4993"/>
      <c r="B50" s="4991"/>
      <c r="C50" s="5043"/>
      <c r="D50" s="5060"/>
      <c r="E50" s="3203"/>
      <c r="F50" s="5049"/>
      <c r="G50" s="5005"/>
      <c r="H50" s="5040"/>
      <c r="I50" s="3202"/>
      <c r="J50" s="3229"/>
      <c r="K50" s="3201" t="s">
        <v>33</v>
      </c>
      <c r="L50" s="3200">
        <f>SUM(L47:L49)</f>
        <v>425</v>
      </c>
      <c r="M50" s="5030"/>
      <c r="N50" s="5027"/>
      <c r="O50" s="4945"/>
      <c r="P50" s="4945"/>
      <c r="Q50" s="4945"/>
      <c r="R50" s="4945"/>
      <c r="S50" s="4945"/>
      <c r="T50" s="4945"/>
      <c r="U50" s="4945"/>
      <c r="V50" s="4945"/>
      <c r="W50" s="4948"/>
      <c r="X50" s="4942"/>
      <c r="Y50" s="4942"/>
      <c r="AE50" s="4949"/>
    </row>
    <row r="51" spans="1:31" ht="15.75" customHeight="1" x14ac:dyDescent="0.2">
      <c r="A51" s="4992" t="s">
        <v>37</v>
      </c>
      <c r="B51" s="4990" t="s">
        <v>37</v>
      </c>
      <c r="C51" s="5042" t="s">
        <v>39</v>
      </c>
      <c r="D51" s="5058" t="s">
        <v>109</v>
      </c>
      <c r="E51" s="3239"/>
      <c r="F51" s="5047" t="s">
        <v>1287</v>
      </c>
      <c r="G51" s="5003" t="s">
        <v>147</v>
      </c>
      <c r="H51" s="5052" t="s">
        <v>44</v>
      </c>
      <c r="I51" s="3225" t="s">
        <v>1221</v>
      </c>
      <c r="J51" s="3312" t="s">
        <v>61</v>
      </c>
      <c r="K51" s="3324" t="s">
        <v>124</v>
      </c>
      <c r="L51" s="3425">
        <v>2984.8</v>
      </c>
      <c r="M51" s="5028" t="s">
        <v>1237</v>
      </c>
      <c r="N51" s="5026" t="s">
        <v>231</v>
      </c>
      <c r="O51" s="4943" t="s">
        <v>1286</v>
      </c>
      <c r="P51" s="4943" t="s">
        <v>1286</v>
      </c>
      <c r="Q51" s="4943" t="s">
        <v>1286</v>
      </c>
      <c r="R51" s="4943" t="s">
        <v>1286</v>
      </c>
      <c r="S51" s="4943" t="s">
        <v>1286</v>
      </c>
      <c r="T51" s="4943" t="s">
        <v>1286</v>
      </c>
      <c r="U51" s="4943" t="s">
        <v>1286</v>
      </c>
      <c r="V51" s="4943" t="s">
        <v>1286</v>
      </c>
      <c r="W51" s="4946" t="s">
        <v>1286</v>
      </c>
      <c r="X51" s="4942"/>
      <c r="Y51" s="4942"/>
      <c r="AE51" s="4950"/>
    </row>
    <row r="52" spans="1:31" ht="19.5" customHeight="1" x14ac:dyDescent="0.2">
      <c r="A52" s="4997"/>
      <c r="B52" s="5002"/>
      <c r="C52" s="5042"/>
      <c r="D52" s="5059"/>
      <c r="E52" s="3216"/>
      <c r="F52" s="5048"/>
      <c r="G52" s="5004"/>
      <c r="H52" s="5039"/>
      <c r="I52" s="3215"/>
      <c r="J52" s="3234"/>
      <c r="K52" s="3357" t="s">
        <v>140</v>
      </c>
      <c r="L52" s="3398">
        <v>5.3</v>
      </c>
      <c r="M52" s="5029"/>
      <c r="N52" s="5026"/>
      <c r="O52" s="4944"/>
      <c r="P52" s="4944"/>
      <c r="Q52" s="4944"/>
      <c r="R52" s="4944"/>
      <c r="S52" s="4944"/>
      <c r="T52" s="4944"/>
      <c r="U52" s="4944"/>
      <c r="V52" s="4944"/>
      <c r="W52" s="4947"/>
      <c r="X52" s="4942"/>
      <c r="Y52" s="4942"/>
      <c r="AE52" s="4950"/>
    </row>
    <row r="53" spans="1:31" ht="21.75" customHeight="1" thickBot="1" x14ac:dyDescent="0.25">
      <c r="A53" s="4997"/>
      <c r="B53" s="5002"/>
      <c r="C53" s="5042"/>
      <c r="D53" s="5059"/>
      <c r="E53" s="3216"/>
      <c r="F53" s="5048"/>
      <c r="G53" s="5004"/>
      <c r="H53" s="5039"/>
      <c r="I53" s="3215"/>
      <c r="J53" s="3234"/>
      <c r="K53" s="3322" t="s">
        <v>141</v>
      </c>
      <c r="L53" s="3308">
        <v>0</v>
      </c>
      <c r="M53" s="5029"/>
      <c r="N53" s="5026"/>
      <c r="O53" s="4944"/>
      <c r="P53" s="4944"/>
      <c r="Q53" s="4944"/>
      <c r="R53" s="4944"/>
      <c r="S53" s="4944"/>
      <c r="T53" s="4944"/>
      <c r="U53" s="4944"/>
      <c r="V53" s="4944"/>
      <c r="W53" s="4947"/>
      <c r="X53" s="4942"/>
      <c r="Y53" s="4942"/>
      <c r="AE53" s="4950"/>
    </row>
    <row r="54" spans="1:31" ht="29.25" customHeight="1" thickBot="1" x14ac:dyDescent="0.25">
      <c r="A54" s="4993"/>
      <c r="B54" s="4991"/>
      <c r="C54" s="5043"/>
      <c r="D54" s="5060"/>
      <c r="E54" s="3203"/>
      <c r="F54" s="5049"/>
      <c r="G54" s="5005"/>
      <c r="H54" s="5040"/>
      <c r="I54" s="3202"/>
      <c r="J54" s="3229"/>
      <c r="K54" s="3201" t="s">
        <v>33</v>
      </c>
      <c r="L54" s="3424">
        <f>SUM(L51:L53)</f>
        <v>2990.1000000000004</v>
      </c>
      <c r="M54" s="5030"/>
      <c r="N54" s="5027"/>
      <c r="O54" s="4945"/>
      <c r="P54" s="4945"/>
      <c r="Q54" s="4945"/>
      <c r="R54" s="4945"/>
      <c r="S54" s="4945"/>
      <c r="T54" s="4945"/>
      <c r="U54" s="4945"/>
      <c r="V54" s="4945"/>
      <c r="W54" s="4948"/>
      <c r="X54" s="4942"/>
      <c r="Y54" s="4942"/>
      <c r="AE54" s="4950"/>
    </row>
    <row r="55" spans="1:31" ht="15.75" customHeight="1" x14ac:dyDescent="0.2">
      <c r="A55" s="4992" t="s">
        <v>37</v>
      </c>
      <c r="B55" s="4990" t="s">
        <v>37</v>
      </c>
      <c r="C55" s="5041" t="s">
        <v>39</v>
      </c>
      <c r="D55" s="5058" t="s">
        <v>107</v>
      </c>
      <c r="E55" s="3239"/>
      <c r="F55" s="5044" t="s">
        <v>1285</v>
      </c>
      <c r="G55" s="5003" t="s">
        <v>147</v>
      </c>
      <c r="H55" s="5038" t="s">
        <v>44</v>
      </c>
      <c r="I55" s="3401">
        <v>9</v>
      </c>
      <c r="J55" s="3423" t="s">
        <v>61</v>
      </c>
      <c r="K55" s="3223" t="s">
        <v>124</v>
      </c>
      <c r="L55" s="3222">
        <v>981.6</v>
      </c>
      <c r="M55" s="5028" t="s">
        <v>1237</v>
      </c>
      <c r="N55" s="5092" t="s">
        <v>231</v>
      </c>
      <c r="O55" s="4943" t="s">
        <v>1284</v>
      </c>
      <c r="P55" s="4943" t="s">
        <v>1284</v>
      </c>
      <c r="Q55" s="4943" t="s">
        <v>1284</v>
      </c>
      <c r="R55" s="4943" t="s">
        <v>1284</v>
      </c>
      <c r="S55" s="4943" t="s">
        <v>1284</v>
      </c>
      <c r="T55" s="4943" t="s">
        <v>1284</v>
      </c>
      <c r="U55" s="4943" t="s">
        <v>1284</v>
      </c>
      <c r="V55" s="4943" t="s">
        <v>1284</v>
      </c>
      <c r="W55" s="4946" t="s">
        <v>1284</v>
      </c>
      <c r="X55" s="4942"/>
      <c r="Y55" s="4942"/>
      <c r="AE55" s="4950"/>
    </row>
    <row r="56" spans="1:31" ht="17.25" customHeight="1" x14ac:dyDescent="0.2">
      <c r="A56" s="4997"/>
      <c r="B56" s="5002"/>
      <c r="C56" s="5042"/>
      <c r="D56" s="5059"/>
      <c r="E56" s="3216"/>
      <c r="F56" s="5045"/>
      <c r="G56" s="5004"/>
      <c r="H56" s="5039"/>
      <c r="I56" s="3215"/>
      <c r="J56" s="3234"/>
      <c r="K56" s="3357" t="s">
        <v>141</v>
      </c>
      <c r="L56" s="3308">
        <v>0</v>
      </c>
      <c r="M56" s="5029"/>
      <c r="N56" s="5026"/>
      <c r="O56" s="4944"/>
      <c r="P56" s="4944"/>
      <c r="Q56" s="4944"/>
      <c r="R56" s="4944"/>
      <c r="S56" s="4944"/>
      <c r="T56" s="4944"/>
      <c r="U56" s="4944"/>
      <c r="V56" s="4944"/>
      <c r="W56" s="4947"/>
      <c r="X56" s="4942"/>
      <c r="Y56" s="4942"/>
      <c r="AE56" s="4950"/>
    </row>
    <row r="57" spans="1:31" ht="21" customHeight="1" thickBot="1" x14ac:dyDescent="0.25">
      <c r="A57" s="4993"/>
      <c r="B57" s="4991"/>
      <c r="C57" s="5043"/>
      <c r="D57" s="5060"/>
      <c r="E57" s="3203"/>
      <c r="F57" s="5046"/>
      <c r="G57" s="5005"/>
      <c r="H57" s="5040"/>
      <c r="I57" s="3202"/>
      <c r="J57" s="3229"/>
      <c r="K57" s="3201" t="s">
        <v>33</v>
      </c>
      <c r="L57" s="3200">
        <f>SUM(L55:L56)</f>
        <v>981.6</v>
      </c>
      <c r="M57" s="5030"/>
      <c r="N57" s="5027"/>
      <c r="O57" s="4945"/>
      <c r="P57" s="4945"/>
      <c r="Q57" s="4945"/>
      <c r="R57" s="4945"/>
      <c r="S57" s="4945"/>
      <c r="T57" s="4945"/>
      <c r="U57" s="4945"/>
      <c r="V57" s="4945"/>
      <c r="W57" s="4948"/>
      <c r="X57" s="4942"/>
      <c r="Y57" s="4942"/>
      <c r="AE57" s="4950"/>
    </row>
    <row r="58" spans="1:31" ht="20.25" customHeight="1" x14ac:dyDescent="0.2">
      <c r="A58" s="4992" t="s">
        <v>37</v>
      </c>
      <c r="B58" s="4990" t="s">
        <v>37</v>
      </c>
      <c r="C58" s="5042" t="s">
        <v>39</v>
      </c>
      <c r="D58" s="5058" t="s">
        <v>102</v>
      </c>
      <c r="E58" s="3239"/>
      <c r="F58" s="5047" t="s">
        <v>1283</v>
      </c>
      <c r="G58" s="5003" t="s">
        <v>147</v>
      </c>
      <c r="H58" s="5052" t="s">
        <v>44</v>
      </c>
      <c r="I58" s="3422"/>
      <c r="J58" s="3266"/>
      <c r="K58" s="3324" t="s">
        <v>124</v>
      </c>
      <c r="L58" s="3421">
        <v>1600</v>
      </c>
      <c r="M58" s="3252" t="s">
        <v>1282</v>
      </c>
      <c r="N58" s="3251" t="s">
        <v>1281</v>
      </c>
      <c r="O58" s="3420">
        <v>1800</v>
      </c>
      <c r="P58" s="3162"/>
      <c r="Q58" s="5136"/>
      <c r="R58" s="3419"/>
      <c r="S58" s="5135"/>
      <c r="T58" s="3162"/>
      <c r="U58" s="3162"/>
      <c r="V58" s="3162"/>
      <c r="W58" s="3162"/>
      <c r="X58" s="3162"/>
      <c r="Y58" s="3162"/>
      <c r="Z58" s="3218"/>
      <c r="AE58" s="4950"/>
    </row>
    <row r="59" spans="1:31" ht="17.25" customHeight="1" x14ac:dyDescent="0.2">
      <c r="A59" s="4997"/>
      <c r="B59" s="5002"/>
      <c r="C59" s="5042"/>
      <c r="D59" s="5059"/>
      <c r="E59" s="3216"/>
      <c r="F59" s="5048"/>
      <c r="G59" s="5004"/>
      <c r="H59" s="5039"/>
      <c r="I59" s="3215" t="s">
        <v>792</v>
      </c>
      <c r="J59" s="3309" t="s">
        <v>202</v>
      </c>
      <c r="K59" s="3357" t="s">
        <v>141</v>
      </c>
      <c r="L59" s="3308">
        <v>0</v>
      </c>
      <c r="M59" s="3375"/>
      <c r="N59" s="3418"/>
      <c r="O59" s="3417"/>
      <c r="P59" s="3162"/>
      <c r="Q59" s="5136"/>
      <c r="R59" s="3412"/>
      <c r="S59" s="5135"/>
      <c r="T59" s="3162"/>
      <c r="U59" s="3416"/>
      <c r="V59" s="3162"/>
      <c r="W59" s="3162"/>
      <c r="X59" s="3162"/>
      <c r="Y59" s="3162"/>
      <c r="AE59" s="4950"/>
    </row>
    <row r="60" spans="1:31" ht="30" customHeight="1" thickBot="1" x14ac:dyDescent="0.25">
      <c r="A60" s="4993"/>
      <c r="B60" s="4991"/>
      <c r="C60" s="5043"/>
      <c r="D60" s="5060"/>
      <c r="E60" s="3203"/>
      <c r="F60" s="5049"/>
      <c r="G60" s="5005"/>
      <c r="H60" s="5040"/>
      <c r="I60" s="3202"/>
      <c r="J60" s="3229"/>
      <c r="K60" s="3415" t="s">
        <v>33</v>
      </c>
      <c r="L60" s="3414">
        <f>SUM(L58:L59)</f>
        <v>1600</v>
      </c>
      <c r="M60" s="3244"/>
      <c r="N60" s="3243"/>
      <c r="O60" s="3413"/>
      <c r="P60" s="3162"/>
      <c r="Q60" s="5136"/>
      <c r="R60" s="3412"/>
      <c r="S60" s="5135"/>
      <c r="T60" s="3162"/>
      <c r="U60" s="3162"/>
      <c r="V60" s="3162"/>
      <c r="W60" s="3162"/>
      <c r="X60" s="3162"/>
      <c r="Y60" s="3162"/>
      <c r="AE60" s="4950"/>
    </row>
    <row r="61" spans="1:31" ht="26.45" customHeight="1" x14ac:dyDescent="0.2">
      <c r="A61" s="4994" t="s">
        <v>37</v>
      </c>
      <c r="B61" s="5064" t="s">
        <v>37</v>
      </c>
      <c r="C61" s="5042" t="s">
        <v>92</v>
      </c>
      <c r="D61" s="5009" t="s">
        <v>1280</v>
      </c>
      <c r="E61" s="5009"/>
      <c r="F61" s="5010"/>
      <c r="G61" s="5003" t="s">
        <v>1268</v>
      </c>
      <c r="H61" s="5137" t="s">
        <v>44</v>
      </c>
      <c r="I61" s="4987" t="s">
        <v>493</v>
      </c>
      <c r="J61" s="3214" t="s">
        <v>61</v>
      </c>
      <c r="K61" s="3254" t="s">
        <v>124</v>
      </c>
      <c r="L61" s="3253">
        <f>L66+L69+L72+L76</f>
        <v>2651.6</v>
      </c>
      <c r="M61" s="3411"/>
      <c r="N61" s="3410"/>
      <c r="O61" s="3354"/>
      <c r="P61" s="3162"/>
      <c r="Q61" s="3249"/>
      <c r="R61" s="3240"/>
      <c r="S61" s="3162"/>
      <c r="T61" s="3162"/>
      <c r="U61" s="3162"/>
      <c r="V61" s="3162"/>
      <c r="W61" s="3162"/>
      <c r="X61" s="3162"/>
      <c r="Y61" s="3162"/>
      <c r="AE61" s="4950"/>
    </row>
    <row r="62" spans="1:31" ht="38.25" x14ac:dyDescent="0.2">
      <c r="A62" s="4995"/>
      <c r="B62" s="4999"/>
      <c r="C62" s="5042"/>
      <c r="D62" s="5012"/>
      <c r="E62" s="5012"/>
      <c r="F62" s="5013"/>
      <c r="G62" s="5004"/>
      <c r="H62" s="5051"/>
      <c r="I62" s="4988"/>
      <c r="J62" s="3406"/>
      <c r="K62" s="3332" t="s">
        <v>140</v>
      </c>
      <c r="L62" s="3409">
        <f>L70+L77</f>
        <v>411.1</v>
      </c>
      <c r="M62" s="3408" t="s">
        <v>1279</v>
      </c>
      <c r="N62" s="3220" t="s">
        <v>79</v>
      </c>
      <c r="O62" s="3226" t="s">
        <v>1278</v>
      </c>
      <c r="P62" s="3162"/>
      <c r="Q62" s="3249"/>
      <c r="R62" s="3366"/>
      <c r="S62" s="3162"/>
      <c r="T62" s="3162"/>
      <c r="U62" s="3162"/>
      <c r="V62" s="3162"/>
      <c r="W62" s="3162"/>
      <c r="X62" s="3162"/>
      <c r="Y62" s="3162"/>
    </row>
    <row r="63" spans="1:31" x14ac:dyDescent="0.2">
      <c r="A63" s="4995"/>
      <c r="B63" s="4999"/>
      <c r="C63" s="5042"/>
      <c r="D63" s="5012"/>
      <c r="E63" s="5012"/>
      <c r="F63" s="5013"/>
      <c r="G63" s="5004"/>
      <c r="H63" s="5051"/>
      <c r="I63" s="4988"/>
      <c r="J63" s="3406"/>
      <c r="K63" s="3334" t="s">
        <v>40</v>
      </c>
      <c r="L63" s="3407">
        <f>L73</f>
        <v>0</v>
      </c>
      <c r="M63" s="3380"/>
      <c r="N63" s="3378"/>
      <c r="O63" s="3391"/>
      <c r="P63" s="3162"/>
      <c r="Q63" s="3249"/>
      <c r="R63" s="3366"/>
      <c r="S63" s="3162"/>
      <c r="T63" s="3162"/>
      <c r="U63" s="3162"/>
      <c r="V63" s="3162"/>
      <c r="W63" s="3162"/>
      <c r="X63" s="3162"/>
      <c r="Y63" s="3162"/>
    </row>
    <row r="64" spans="1:31" ht="13.15" customHeight="1" thickBot="1" x14ac:dyDescent="0.25">
      <c r="A64" s="4995"/>
      <c r="B64" s="4999"/>
      <c r="C64" s="5042"/>
      <c r="D64" s="5012"/>
      <c r="E64" s="5012"/>
      <c r="F64" s="5013"/>
      <c r="G64" s="5004"/>
      <c r="H64" s="5051"/>
      <c r="I64" s="4988"/>
      <c r="J64" s="3406"/>
      <c r="K64" s="3405" t="s">
        <v>141</v>
      </c>
      <c r="L64" s="3404">
        <f>L67+L74</f>
        <v>0</v>
      </c>
      <c r="M64" s="5031" t="s">
        <v>1277</v>
      </c>
      <c r="N64" s="5130" t="s">
        <v>50</v>
      </c>
      <c r="O64" s="5129" t="s">
        <v>78</v>
      </c>
      <c r="P64" s="3162"/>
      <c r="Q64" s="3249"/>
      <c r="R64" s="3240"/>
      <c r="S64" s="3162"/>
      <c r="T64" s="3162"/>
      <c r="U64" s="3162"/>
      <c r="V64" s="3162"/>
      <c r="W64" s="3162"/>
      <c r="X64" s="3162"/>
      <c r="Y64" s="3162"/>
    </row>
    <row r="65" spans="1:25" ht="13.5" thickBot="1" x14ac:dyDescent="0.25">
      <c r="A65" s="4996"/>
      <c r="B65" s="5000"/>
      <c r="C65" s="5043"/>
      <c r="D65" s="5015"/>
      <c r="E65" s="5015"/>
      <c r="F65" s="5016"/>
      <c r="G65" s="5005"/>
      <c r="H65" s="5054"/>
      <c r="I65" s="4988"/>
      <c r="J65" s="3301"/>
      <c r="K65" s="3403" t="s">
        <v>33</v>
      </c>
      <c r="L65" s="3402">
        <f>SUM(L61:L64)</f>
        <v>3062.7</v>
      </c>
      <c r="M65" s="5037"/>
      <c r="N65" s="5132"/>
      <c r="O65" s="4945"/>
      <c r="P65" s="3162"/>
      <c r="Q65" s="3241"/>
      <c r="R65" s="3359"/>
      <c r="S65" s="3162"/>
      <c r="T65" s="3162"/>
      <c r="U65" s="3162"/>
      <c r="V65" s="3162"/>
      <c r="W65" s="3162"/>
      <c r="X65" s="3162"/>
      <c r="Y65" s="3162"/>
    </row>
    <row r="66" spans="1:25" ht="20.25" customHeight="1" x14ac:dyDescent="0.2">
      <c r="A66" s="4992" t="s">
        <v>37</v>
      </c>
      <c r="B66" s="4990" t="s">
        <v>37</v>
      </c>
      <c r="C66" s="5042" t="s">
        <v>92</v>
      </c>
      <c r="D66" s="5058" t="s">
        <v>37</v>
      </c>
      <c r="E66" s="3239"/>
      <c r="F66" s="5047" t="s">
        <v>1276</v>
      </c>
      <c r="G66" s="5003" t="s">
        <v>1268</v>
      </c>
      <c r="H66" s="5053" t="s">
        <v>44</v>
      </c>
      <c r="I66" s="3401">
        <v>9</v>
      </c>
      <c r="J66" s="3312" t="s">
        <v>61</v>
      </c>
      <c r="K66" s="3324" t="s">
        <v>124</v>
      </c>
      <c r="L66" s="3222">
        <v>6.7</v>
      </c>
      <c r="M66" s="3385" t="s">
        <v>1275</v>
      </c>
      <c r="N66" s="3344" t="s">
        <v>50</v>
      </c>
      <c r="O66" s="3343" t="s">
        <v>819</v>
      </c>
      <c r="P66" s="3162"/>
      <c r="Q66" s="3162"/>
      <c r="R66" s="3162"/>
      <c r="S66" s="3162"/>
      <c r="T66" s="3162"/>
      <c r="U66" s="3162"/>
      <c r="V66" s="3162"/>
      <c r="W66" s="3162"/>
      <c r="X66" s="3162"/>
      <c r="Y66" s="3162"/>
    </row>
    <row r="67" spans="1:25" ht="20.25" customHeight="1" x14ac:dyDescent="0.2">
      <c r="A67" s="4997"/>
      <c r="B67" s="5002"/>
      <c r="C67" s="5042"/>
      <c r="D67" s="5059"/>
      <c r="E67" s="3216"/>
      <c r="F67" s="5048"/>
      <c r="G67" s="5004"/>
      <c r="H67" s="5051"/>
      <c r="I67" s="3215"/>
      <c r="J67" s="3234"/>
      <c r="K67" s="3357" t="s">
        <v>141</v>
      </c>
      <c r="L67" s="3308">
        <v>0</v>
      </c>
      <c r="M67" s="3227"/>
      <c r="N67" s="3198"/>
      <c r="O67" s="3197"/>
      <c r="P67" s="3162"/>
      <c r="Q67" s="3162"/>
      <c r="R67" s="3162"/>
      <c r="S67" s="3162"/>
      <c r="T67" s="3162"/>
      <c r="U67" s="3162"/>
      <c r="V67" s="3162"/>
      <c r="W67" s="3162"/>
      <c r="X67" s="3162"/>
      <c r="Y67" s="3162"/>
    </row>
    <row r="68" spans="1:25" ht="21.75" customHeight="1" thickBot="1" x14ac:dyDescent="0.25">
      <c r="A68" s="4993"/>
      <c r="B68" s="4991"/>
      <c r="C68" s="5043"/>
      <c r="D68" s="5060"/>
      <c r="E68" s="3203"/>
      <c r="F68" s="5049"/>
      <c r="G68" s="5005"/>
      <c r="H68" s="5054"/>
      <c r="I68" s="3202"/>
      <c r="J68" s="3229"/>
      <c r="K68" s="3201" t="s">
        <v>33</v>
      </c>
      <c r="L68" s="3200">
        <f>SUM(L66:L67)</f>
        <v>6.7</v>
      </c>
      <c r="M68" s="3340"/>
      <c r="N68" s="3198"/>
      <c r="O68" s="3197"/>
      <c r="P68" s="3162"/>
      <c r="Q68" s="3162"/>
      <c r="R68" s="3162"/>
      <c r="S68" s="3162"/>
      <c r="T68" s="3162"/>
      <c r="U68" s="3162"/>
      <c r="V68" s="3162"/>
      <c r="W68" s="3162"/>
      <c r="X68" s="3162"/>
      <c r="Y68" s="3162"/>
    </row>
    <row r="69" spans="1:25" ht="21" customHeight="1" x14ac:dyDescent="0.2">
      <c r="A69" s="4992" t="s">
        <v>37</v>
      </c>
      <c r="B69" s="4990" t="s">
        <v>37</v>
      </c>
      <c r="C69" s="5042" t="s">
        <v>92</v>
      </c>
      <c r="D69" s="5058" t="s">
        <v>39</v>
      </c>
      <c r="E69" s="3239"/>
      <c r="F69" s="5061" t="s">
        <v>1274</v>
      </c>
      <c r="G69" s="5003" t="s">
        <v>1268</v>
      </c>
      <c r="H69" s="5053" t="s">
        <v>44</v>
      </c>
      <c r="I69" s="3401">
        <v>9</v>
      </c>
      <c r="J69" s="3312" t="s">
        <v>61</v>
      </c>
      <c r="K69" s="3324" t="s">
        <v>124</v>
      </c>
      <c r="L69" s="3222">
        <v>195.5</v>
      </c>
      <c r="M69" s="3385" t="s">
        <v>1237</v>
      </c>
      <c r="N69" s="3400" t="s">
        <v>231</v>
      </c>
      <c r="O69" s="3399" t="s">
        <v>1273</v>
      </c>
      <c r="P69" s="3162"/>
      <c r="Q69" s="3162"/>
      <c r="R69" s="3162"/>
      <c r="S69" s="3162"/>
      <c r="T69" s="3162"/>
      <c r="U69" s="3162"/>
      <c r="V69" s="3162"/>
      <c r="W69" s="3162"/>
      <c r="X69" s="3162"/>
      <c r="Y69" s="3162"/>
    </row>
    <row r="70" spans="1:25" ht="17.25" customHeight="1" x14ac:dyDescent="0.2">
      <c r="A70" s="4997"/>
      <c r="B70" s="5002"/>
      <c r="C70" s="5042"/>
      <c r="D70" s="5059"/>
      <c r="E70" s="3216"/>
      <c r="F70" s="5062"/>
      <c r="G70" s="5004"/>
      <c r="H70" s="5051"/>
      <c r="I70" s="3215"/>
      <c r="J70" s="3234"/>
      <c r="K70" s="3357" t="s">
        <v>140</v>
      </c>
      <c r="L70" s="3398">
        <v>317.10000000000002</v>
      </c>
      <c r="M70" s="3227"/>
      <c r="N70" s="3397"/>
      <c r="O70" s="3396"/>
      <c r="P70" s="3162"/>
      <c r="Q70" s="3162"/>
      <c r="R70" s="3162"/>
      <c r="S70" s="3162"/>
      <c r="T70" s="3162"/>
      <c r="U70" s="3162"/>
      <c r="V70" s="3162"/>
      <c r="W70" s="3162"/>
      <c r="X70" s="3162"/>
      <c r="Y70" s="3162"/>
    </row>
    <row r="71" spans="1:25" ht="20.25" customHeight="1" thickBot="1" x14ac:dyDescent="0.25">
      <c r="A71" s="4993"/>
      <c r="B71" s="4991"/>
      <c r="C71" s="5043"/>
      <c r="D71" s="5060"/>
      <c r="E71" s="3203"/>
      <c r="F71" s="5063"/>
      <c r="G71" s="5005"/>
      <c r="H71" s="5054"/>
      <c r="I71" s="3202"/>
      <c r="J71" s="3229"/>
      <c r="K71" s="3201" t="s">
        <v>33</v>
      </c>
      <c r="L71" s="3200">
        <f>SUM(L69:L70)</f>
        <v>512.6</v>
      </c>
      <c r="M71" s="3395"/>
      <c r="N71" s="3394"/>
      <c r="O71" s="3393"/>
      <c r="P71" s="3162"/>
      <c r="Q71" s="3162"/>
      <c r="R71" s="3162"/>
      <c r="S71" s="3162"/>
      <c r="T71" s="3162"/>
      <c r="U71" s="3162"/>
      <c r="V71" s="3162"/>
      <c r="W71" s="3162"/>
      <c r="X71" s="3162"/>
      <c r="Y71" s="3162"/>
    </row>
    <row r="72" spans="1:25" ht="21" customHeight="1" x14ac:dyDescent="0.2">
      <c r="A72" s="4992" t="s">
        <v>37</v>
      </c>
      <c r="B72" s="4990" t="s">
        <v>37</v>
      </c>
      <c r="C72" s="5042" t="s">
        <v>92</v>
      </c>
      <c r="D72" s="5058" t="s">
        <v>109</v>
      </c>
      <c r="E72" s="3239"/>
      <c r="F72" s="5044" t="s">
        <v>1272</v>
      </c>
      <c r="G72" s="5003" t="s">
        <v>1268</v>
      </c>
      <c r="H72" s="5053" t="s">
        <v>44</v>
      </c>
      <c r="I72" s="3215" t="s">
        <v>1221</v>
      </c>
      <c r="J72" s="3312" t="s">
        <v>61</v>
      </c>
      <c r="K72" s="3223" t="s">
        <v>124</v>
      </c>
      <c r="L72" s="3392">
        <v>2304.1</v>
      </c>
      <c r="M72" s="5031" t="s">
        <v>1271</v>
      </c>
      <c r="N72" s="5130" t="s">
        <v>50</v>
      </c>
      <c r="O72" s="5129" t="s">
        <v>1270</v>
      </c>
      <c r="P72" s="3206"/>
      <c r="Q72" s="3162"/>
      <c r="R72" s="3389"/>
      <c r="S72" s="3162"/>
      <c r="T72" s="3162"/>
      <c r="U72" s="3162"/>
      <c r="V72" s="3162"/>
      <c r="W72" s="3162"/>
      <c r="X72" s="3162"/>
      <c r="Y72" s="3162"/>
    </row>
    <row r="73" spans="1:25" ht="21" customHeight="1" x14ac:dyDescent="0.2">
      <c r="A73" s="4997"/>
      <c r="B73" s="5002"/>
      <c r="C73" s="5042"/>
      <c r="D73" s="5059"/>
      <c r="E73" s="3216"/>
      <c r="F73" s="5045"/>
      <c r="G73" s="5004"/>
      <c r="H73" s="5051"/>
      <c r="I73" s="3215"/>
      <c r="J73" s="3309"/>
      <c r="K73" s="3324" t="s">
        <v>40</v>
      </c>
      <c r="L73" s="3390">
        <v>0</v>
      </c>
      <c r="M73" s="5032"/>
      <c r="N73" s="5131"/>
      <c r="O73" s="4944"/>
      <c r="P73" s="3206"/>
      <c r="Q73" s="3162"/>
      <c r="R73" s="3389"/>
      <c r="S73" s="3162"/>
      <c r="T73" s="3162"/>
      <c r="U73" s="3162"/>
      <c r="V73" s="3162"/>
      <c r="W73" s="3162"/>
      <c r="X73" s="3162"/>
      <c r="Y73" s="3162"/>
    </row>
    <row r="74" spans="1:25" ht="21" customHeight="1" x14ac:dyDescent="0.2">
      <c r="A74" s="4997"/>
      <c r="B74" s="5002"/>
      <c r="C74" s="5042"/>
      <c r="D74" s="5059"/>
      <c r="E74" s="3216"/>
      <c r="F74" s="5045"/>
      <c r="G74" s="5004"/>
      <c r="H74" s="5051"/>
      <c r="I74" s="3215"/>
      <c r="J74" s="3309"/>
      <c r="K74" s="3357" t="s">
        <v>141</v>
      </c>
      <c r="L74" s="3388">
        <v>0</v>
      </c>
      <c r="M74" s="5032"/>
      <c r="N74" s="5131"/>
      <c r="O74" s="4944"/>
      <c r="P74" s="3218"/>
      <c r="Q74" s="3162"/>
      <c r="R74" s="3162"/>
      <c r="S74" s="3162"/>
      <c r="T74" s="3162"/>
      <c r="U74" s="3162"/>
      <c r="V74" s="3162"/>
      <c r="W74" s="3162"/>
      <c r="X74" s="3162"/>
      <c r="Y74" s="3162"/>
    </row>
    <row r="75" spans="1:25" ht="21" customHeight="1" thickBot="1" x14ac:dyDescent="0.25">
      <c r="A75" s="4993"/>
      <c r="B75" s="4991"/>
      <c r="C75" s="5043"/>
      <c r="D75" s="5060"/>
      <c r="E75" s="3203"/>
      <c r="F75" s="5046"/>
      <c r="G75" s="5005"/>
      <c r="H75" s="5054"/>
      <c r="I75" s="3202"/>
      <c r="J75" s="3229"/>
      <c r="K75" s="3382" t="s">
        <v>33</v>
      </c>
      <c r="L75" s="3387">
        <f>SUM(L72:L74)</f>
        <v>2304.1</v>
      </c>
      <c r="M75" s="5033"/>
      <c r="N75" s="5132"/>
      <c r="O75" s="4945"/>
      <c r="P75" s="3218"/>
      <c r="Q75" s="3162"/>
      <c r="R75" s="3162"/>
      <c r="S75" s="3162"/>
      <c r="T75" s="3162"/>
      <c r="U75" s="3162"/>
      <c r="V75" s="3162"/>
      <c r="W75" s="3162"/>
      <c r="X75" s="3162"/>
      <c r="Y75" s="3162"/>
    </row>
    <row r="76" spans="1:25" ht="21" customHeight="1" x14ac:dyDescent="0.2">
      <c r="A76" s="4992" t="s">
        <v>37</v>
      </c>
      <c r="B76" s="4990" t="s">
        <v>37</v>
      </c>
      <c r="C76" s="5042" t="s">
        <v>92</v>
      </c>
      <c r="D76" s="5058" t="s">
        <v>107</v>
      </c>
      <c r="E76" s="3383"/>
      <c r="F76" s="5017" t="s">
        <v>1269</v>
      </c>
      <c r="G76" s="5003" t="s">
        <v>1268</v>
      </c>
      <c r="H76" s="5053" t="s">
        <v>44</v>
      </c>
      <c r="I76" s="3215" t="s">
        <v>1221</v>
      </c>
      <c r="J76" s="3312" t="s">
        <v>61</v>
      </c>
      <c r="K76" s="3223" t="s">
        <v>124</v>
      </c>
      <c r="L76" s="3386">
        <v>145.30000000000001</v>
      </c>
      <c r="M76" s="3385" t="s">
        <v>1237</v>
      </c>
      <c r="N76" s="3303" t="s">
        <v>231</v>
      </c>
      <c r="O76" s="3349" t="s">
        <v>78</v>
      </c>
      <c r="P76" s="3218"/>
      <c r="Q76" s="3162"/>
      <c r="R76" s="3162"/>
      <c r="S76" s="3162"/>
      <c r="T76" s="3162"/>
      <c r="U76" s="3162"/>
      <c r="V76" s="3162"/>
      <c r="W76" s="3162"/>
      <c r="X76" s="3162"/>
      <c r="Y76" s="3162"/>
    </row>
    <row r="77" spans="1:25" ht="21" customHeight="1" x14ac:dyDescent="0.2">
      <c r="A77" s="4997"/>
      <c r="B77" s="5002"/>
      <c r="C77" s="5042"/>
      <c r="D77" s="5059"/>
      <c r="E77" s="3383"/>
      <c r="F77" s="5018"/>
      <c r="G77" s="5004"/>
      <c r="H77" s="5051"/>
      <c r="I77" s="3215"/>
      <c r="J77" s="3234"/>
      <c r="K77" s="3324" t="s">
        <v>140</v>
      </c>
      <c r="L77" s="3384">
        <v>94</v>
      </c>
      <c r="M77" s="3380"/>
      <c r="N77" s="3303"/>
      <c r="O77" s="3349"/>
      <c r="P77" s="3218"/>
      <c r="Q77" s="3162"/>
      <c r="R77" s="3162"/>
      <c r="S77" s="3162"/>
      <c r="T77" s="3162"/>
      <c r="U77" s="3162"/>
      <c r="V77" s="3162"/>
      <c r="W77" s="3162"/>
      <c r="X77" s="3162"/>
      <c r="Y77" s="3162"/>
    </row>
    <row r="78" spans="1:25" ht="21" customHeight="1" x14ac:dyDescent="0.2">
      <c r="A78" s="4997"/>
      <c r="B78" s="5002"/>
      <c r="C78" s="5042"/>
      <c r="D78" s="5059"/>
      <c r="E78" s="3383"/>
      <c r="F78" s="5018"/>
      <c r="G78" s="5004"/>
      <c r="H78" s="5051"/>
      <c r="I78" s="3215"/>
      <c r="J78" s="3234"/>
      <c r="K78" s="3357" t="s">
        <v>141</v>
      </c>
      <c r="L78" s="3384">
        <v>0</v>
      </c>
      <c r="M78" s="3380"/>
      <c r="N78" s="3303"/>
      <c r="O78" s="3349"/>
      <c r="P78" s="3218"/>
      <c r="Q78" s="3162"/>
      <c r="R78" s="3162"/>
      <c r="S78" s="3162"/>
      <c r="T78" s="3162"/>
      <c r="U78" s="3162"/>
      <c r="V78" s="3162"/>
      <c r="W78" s="3162"/>
      <c r="X78" s="3162"/>
      <c r="Y78" s="3162"/>
    </row>
    <row r="79" spans="1:25" ht="21" customHeight="1" thickBot="1" x14ac:dyDescent="0.25">
      <c r="A79" s="4993"/>
      <c r="B79" s="4991"/>
      <c r="C79" s="5043"/>
      <c r="D79" s="5060"/>
      <c r="E79" s="3383"/>
      <c r="F79" s="5019"/>
      <c r="G79" s="5005"/>
      <c r="H79" s="5054"/>
      <c r="I79" s="3215"/>
      <c r="J79" s="3234"/>
      <c r="K79" s="3382" t="s">
        <v>33</v>
      </c>
      <c r="L79" s="3381">
        <f>SUM(L76:L78)</f>
        <v>239.3</v>
      </c>
      <c r="M79" s="3380"/>
      <c r="N79" s="3303"/>
      <c r="O79" s="3349"/>
      <c r="P79" s="3218"/>
      <c r="Q79" s="3162"/>
      <c r="R79" s="3162"/>
      <c r="S79" s="3162"/>
      <c r="T79" s="3162"/>
      <c r="U79" s="3162"/>
      <c r="V79" s="3162"/>
      <c r="W79" s="3162"/>
      <c r="X79" s="3162"/>
      <c r="Y79" s="3162"/>
    </row>
    <row r="80" spans="1:25" ht="27.75" customHeight="1" x14ac:dyDescent="0.2">
      <c r="A80" s="4994" t="s">
        <v>37</v>
      </c>
      <c r="B80" s="5064" t="s">
        <v>37</v>
      </c>
      <c r="C80" s="5041" t="s">
        <v>87</v>
      </c>
      <c r="D80" s="5008" t="s">
        <v>1264</v>
      </c>
      <c r="E80" s="5009"/>
      <c r="F80" s="5010"/>
      <c r="G80" s="5003" t="s">
        <v>1267</v>
      </c>
      <c r="H80" s="5034" t="s">
        <v>44</v>
      </c>
      <c r="I80" s="4987" t="s">
        <v>43</v>
      </c>
      <c r="J80" s="3560" t="s">
        <v>42</v>
      </c>
      <c r="K80" s="3254" t="s">
        <v>124</v>
      </c>
      <c r="L80" s="3253">
        <f>L85</f>
        <v>0</v>
      </c>
      <c r="M80" s="3364" t="s">
        <v>1266</v>
      </c>
      <c r="N80" s="3264" t="s">
        <v>231</v>
      </c>
      <c r="O80" s="3379">
        <v>280</v>
      </c>
      <c r="P80" s="3162"/>
      <c r="Q80" s="3162"/>
      <c r="R80" s="3162"/>
      <c r="S80" s="3162"/>
      <c r="T80" s="3162"/>
      <c r="U80" s="3162"/>
      <c r="V80" s="3162"/>
      <c r="W80" s="3162"/>
      <c r="X80" s="3162"/>
      <c r="Y80" s="3162"/>
    </row>
    <row r="81" spans="1:31" ht="19.5" customHeight="1" x14ac:dyDescent="0.2">
      <c r="A81" s="4995"/>
      <c r="B81" s="4999"/>
      <c r="C81" s="5042"/>
      <c r="D81" s="5011"/>
      <c r="E81" s="5012"/>
      <c r="F81" s="5013"/>
      <c r="G81" s="5004"/>
      <c r="H81" s="5035"/>
      <c r="I81" s="4988"/>
      <c r="J81" s="4356"/>
      <c r="K81" s="3334" t="s">
        <v>40</v>
      </c>
      <c r="L81" s="3331">
        <f>L86</f>
        <v>0</v>
      </c>
      <c r="M81" s="5148" t="s">
        <v>1265</v>
      </c>
      <c r="N81" s="5130" t="s">
        <v>50</v>
      </c>
      <c r="O81" s="5110">
        <v>1</v>
      </c>
      <c r="P81" s="3162"/>
      <c r="Q81" s="3162"/>
      <c r="R81" s="3162"/>
      <c r="S81" s="3162"/>
      <c r="T81" s="3162"/>
      <c r="U81" s="3162"/>
      <c r="V81" s="3162"/>
      <c r="W81" s="3162"/>
      <c r="X81" s="3162"/>
      <c r="Y81" s="3162"/>
    </row>
    <row r="82" spans="1:31" ht="19.5" customHeight="1" x14ac:dyDescent="0.2">
      <c r="A82" s="4995"/>
      <c r="B82" s="4999"/>
      <c r="C82" s="5042"/>
      <c r="D82" s="5011"/>
      <c r="E82" s="5012"/>
      <c r="F82" s="5013"/>
      <c r="G82" s="5004"/>
      <c r="H82" s="5035"/>
      <c r="I82" s="4988"/>
      <c r="J82" s="4356"/>
      <c r="K82" s="3334" t="s">
        <v>140</v>
      </c>
      <c r="L82" s="3331">
        <f>L87</f>
        <v>41.6</v>
      </c>
      <c r="M82" s="5149"/>
      <c r="N82" s="5131"/>
      <c r="O82" s="5111"/>
      <c r="P82" s="3162"/>
      <c r="Q82" s="3162"/>
      <c r="R82" s="3162"/>
      <c r="S82" s="3162"/>
      <c r="T82" s="3162"/>
      <c r="U82" s="3162"/>
      <c r="V82" s="3162"/>
      <c r="W82" s="3162"/>
      <c r="X82" s="3162"/>
      <c r="Y82" s="3162"/>
    </row>
    <row r="83" spans="1:31" ht="16.5" customHeight="1" x14ac:dyDescent="0.2">
      <c r="A83" s="4995"/>
      <c r="B83" s="4999"/>
      <c r="C83" s="5042"/>
      <c r="D83" s="5011"/>
      <c r="E83" s="5012"/>
      <c r="F83" s="5013"/>
      <c r="G83" s="5004"/>
      <c r="H83" s="5035"/>
      <c r="I83" s="4988"/>
      <c r="J83" s="4356"/>
      <c r="K83" s="3332" t="s">
        <v>141</v>
      </c>
      <c r="L83" s="3331">
        <f>L88</f>
        <v>0</v>
      </c>
      <c r="M83" s="5149"/>
      <c r="N83" s="5131"/>
      <c r="O83" s="5111"/>
      <c r="P83" s="3162"/>
      <c r="Q83" s="3162"/>
      <c r="R83" s="3162"/>
      <c r="S83" s="3162"/>
      <c r="T83" s="3162"/>
      <c r="U83" s="3162"/>
      <c r="V83" s="3162"/>
      <c r="W83" s="3162"/>
      <c r="X83" s="3162"/>
      <c r="Y83" s="3162"/>
    </row>
    <row r="84" spans="1:31" ht="24" customHeight="1" thickBot="1" x14ac:dyDescent="0.25">
      <c r="A84" s="4996"/>
      <c r="B84" s="5000"/>
      <c r="C84" s="5043"/>
      <c r="D84" s="5014"/>
      <c r="E84" s="5015"/>
      <c r="F84" s="5016"/>
      <c r="G84" s="5004"/>
      <c r="H84" s="5035"/>
      <c r="I84" s="4988"/>
      <c r="J84" s="4356"/>
      <c r="K84" s="3330" t="s">
        <v>33</v>
      </c>
      <c r="L84" s="3360">
        <f>SUM(L80:L83)</f>
        <v>41.6</v>
      </c>
      <c r="M84" s="5150"/>
      <c r="N84" s="5132"/>
      <c r="O84" s="5134"/>
      <c r="P84" s="3162"/>
      <c r="Q84" s="3162"/>
      <c r="R84" s="3162"/>
      <c r="S84" s="3162"/>
      <c r="T84" s="3162"/>
      <c r="U84" s="3162"/>
      <c r="V84" s="3162"/>
      <c r="W84" s="3162"/>
      <c r="X84" s="3162"/>
      <c r="Y84" s="3162"/>
    </row>
    <row r="85" spans="1:31" ht="17.25" customHeight="1" x14ac:dyDescent="0.2">
      <c r="A85" s="4994" t="s">
        <v>37</v>
      </c>
      <c r="B85" s="5064" t="s">
        <v>37</v>
      </c>
      <c r="C85" s="5041" t="s">
        <v>87</v>
      </c>
      <c r="D85" s="5058" t="s">
        <v>37</v>
      </c>
      <c r="E85" s="3239"/>
      <c r="F85" s="5055" t="s">
        <v>1264</v>
      </c>
      <c r="G85" s="5004"/>
      <c r="H85" s="5035"/>
      <c r="I85" s="4988"/>
      <c r="J85" s="4356"/>
      <c r="K85" s="3223" t="s">
        <v>124</v>
      </c>
      <c r="L85" s="3222">
        <v>0</v>
      </c>
      <c r="M85" s="3375"/>
      <c r="N85" s="3303"/>
      <c r="O85" s="3374"/>
      <c r="P85" s="3218"/>
      <c r="Q85" s="3162"/>
      <c r="R85" s="3162"/>
      <c r="S85" s="3162"/>
      <c r="T85" s="3162"/>
      <c r="U85" s="3162"/>
      <c r="V85" s="3162"/>
      <c r="W85" s="3162"/>
      <c r="X85" s="3162"/>
      <c r="Y85" s="3162"/>
    </row>
    <row r="86" spans="1:31" ht="18.75" customHeight="1" x14ac:dyDescent="0.2">
      <c r="A86" s="4995"/>
      <c r="B86" s="4999"/>
      <c r="C86" s="5042"/>
      <c r="D86" s="5059"/>
      <c r="E86" s="3216"/>
      <c r="F86" s="5056"/>
      <c r="G86" s="5004"/>
      <c r="H86" s="5035"/>
      <c r="I86" s="4988"/>
      <c r="J86" s="4356"/>
      <c r="K86" s="3324" t="s">
        <v>40</v>
      </c>
      <c r="L86" s="3308">
        <v>0</v>
      </c>
      <c r="M86" s="3375"/>
      <c r="N86" s="3303"/>
      <c r="O86" s="3374"/>
      <c r="P86" s="3162"/>
      <c r="Q86" s="3162"/>
      <c r="R86" s="3162"/>
      <c r="S86" s="3162"/>
      <c r="T86" s="3162"/>
      <c r="U86" s="3162"/>
      <c r="V86" s="3162"/>
      <c r="W86" s="3162"/>
      <c r="X86" s="3162"/>
      <c r="Y86" s="3162"/>
    </row>
    <row r="87" spans="1:31" ht="21" customHeight="1" x14ac:dyDescent="0.2">
      <c r="A87" s="4995"/>
      <c r="B87" s="4999"/>
      <c r="C87" s="5042"/>
      <c r="D87" s="5059"/>
      <c r="E87" s="3216"/>
      <c r="F87" s="5056"/>
      <c r="G87" s="5004"/>
      <c r="H87" s="5035"/>
      <c r="I87" s="4988"/>
      <c r="J87" s="4356"/>
      <c r="K87" s="3324" t="s">
        <v>140</v>
      </c>
      <c r="L87" s="3308">
        <v>41.6</v>
      </c>
      <c r="M87" s="3375"/>
      <c r="N87" s="3303"/>
      <c r="O87" s="3374"/>
      <c r="P87" s="3162"/>
      <c r="Q87" s="3162"/>
      <c r="R87" s="3162"/>
      <c r="S87" s="3162"/>
      <c r="T87" s="3162"/>
      <c r="U87" s="3162"/>
      <c r="V87" s="3162"/>
      <c r="W87" s="3162"/>
      <c r="X87" s="3162"/>
      <c r="Y87" s="3162"/>
    </row>
    <row r="88" spans="1:31" ht="15" customHeight="1" x14ac:dyDescent="0.2">
      <c r="A88" s="4995"/>
      <c r="B88" s="4999"/>
      <c r="C88" s="5042"/>
      <c r="D88" s="5059"/>
      <c r="E88" s="3216"/>
      <c r="F88" s="5056"/>
      <c r="G88" s="5004"/>
      <c r="H88" s="5035"/>
      <c r="I88" s="4988"/>
      <c r="J88" s="4356"/>
      <c r="K88" s="3357" t="s">
        <v>141</v>
      </c>
      <c r="L88" s="3308">
        <v>0</v>
      </c>
      <c r="M88" s="3375"/>
      <c r="N88" s="3303"/>
      <c r="O88" s="3374"/>
      <c r="P88" s="3162"/>
      <c r="Q88" s="3162"/>
      <c r="R88" s="3162"/>
      <c r="S88" s="3162"/>
      <c r="T88" s="3162"/>
      <c r="U88" s="3162"/>
      <c r="V88" s="3162"/>
      <c r="W88" s="3162"/>
      <c r="X88" s="3162"/>
      <c r="Y88" s="3162"/>
    </row>
    <row r="89" spans="1:31" ht="15" customHeight="1" thickBot="1" x14ac:dyDescent="0.25">
      <c r="A89" s="4996"/>
      <c r="B89" s="5000"/>
      <c r="C89" s="5043"/>
      <c r="D89" s="5060"/>
      <c r="E89" s="3203"/>
      <c r="F89" s="5057"/>
      <c r="G89" s="5005"/>
      <c r="H89" s="5036"/>
      <c r="I89" s="4989"/>
      <c r="J89" s="3561"/>
      <c r="K89" s="3377" t="s">
        <v>33</v>
      </c>
      <c r="L89" s="3376">
        <f>SUM(L85:L88)</f>
        <v>41.6</v>
      </c>
      <c r="M89" s="3375"/>
      <c r="N89" s="3303"/>
      <c r="O89" s="3374"/>
      <c r="P89" s="3162"/>
      <c r="Q89" s="3162"/>
      <c r="R89" s="3162"/>
      <c r="S89" s="3162"/>
      <c r="T89" s="3162"/>
      <c r="U89" s="3162"/>
      <c r="V89" s="3162"/>
      <c r="W89" s="3162"/>
      <c r="X89" s="3162"/>
      <c r="Y89" s="3162"/>
    </row>
    <row r="90" spans="1:31" ht="36" customHeight="1" thickBot="1" x14ac:dyDescent="0.25">
      <c r="A90" s="5152" t="s">
        <v>37</v>
      </c>
      <c r="B90" s="5155" t="s">
        <v>37</v>
      </c>
      <c r="C90" s="3373" t="s">
        <v>84</v>
      </c>
      <c r="D90" s="5009" t="s">
        <v>1263</v>
      </c>
      <c r="E90" s="5009"/>
      <c r="F90" s="5010"/>
      <c r="G90" s="5003" t="s">
        <v>1246</v>
      </c>
      <c r="H90" s="5050" t="s">
        <v>44</v>
      </c>
      <c r="I90" s="3225" t="s">
        <v>792</v>
      </c>
      <c r="J90" s="3372" t="s">
        <v>202</v>
      </c>
      <c r="K90" s="3371" t="s">
        <v>124</v>
      </c>
      <c r="L90" s="3370">
        <f>L95+L102+L99+L111+L108</f>
        <v>315</v>
      </c>
      <c r="M90" s="3271" t="s">
        <v>1262</v>
      </c>
      <c r="N90" s="3270" t="s">
        <v>79</v>
      </c>
      <c r="O90" s="3369">
        <v>94</v>
      </c>
      <c r="P90" s="3162"/>
      <c r="Q90" s="3249"/>
      <c r="R90" s="3240"/>
      <c r="S90" s="3162"/>
      <c r="T90" s="3162"/>
      <c r="U90" s="3162"/>
      <c r="V90" s="3162"/>
      <c r="W90" s="3162"/>
      <c r="X90" s="3162"/>
      <c r="Y90" s="3162"/>
    </row>
    <row r="91" spans="1:31" ht="51.75" thickBot="1" x14ac:dyDescent="0.25">
      <c r="A91" s="5153"/>
      <c r="B91" s="5156"/>
      <c r="C91" s="3362"/>
      <c r="D91" s="5012"/>
      <c r="E91" s="5012"/>
      <c r="F91" s="5013"/>
      <c r="G91" s="5004"/>
      <c r="H91" s="5051"/>
      <c r="I91" s="3215" t="s">
        <v>1221</v>
      </c>
      <c r="J91" s="3309" t="s">
        <v>61</v>
      </c>
      <c r="K91" s="3368" t="s">
        <v>140</v>
      </c>
      <c r="L91" s="3260">
        <f>L96+L100</f>
        <v>448.3</v>
      </c>
      <c r="M91" s="3367" t="s">
        <v>1261</v>
      </c>
      <c r="N91" s="3303" t="s">
        <v>79</v>
      </c>
      <c r="O91" s="3302">
        <v>74</v>
      </c>
      <c r="P91" s="3162"/>
      <c r="Q91" s="3249"/>
      <c r="R91" s="3366"/>
      <c r="S91" s="3162"/>
      <c r="T91" s="3162"/>
      <c r="U91" s="3162"/>
      <c r="V91" s="3162"/>
      <c r="W91" s="3162"/>
      <c r="X91" s="3162"/>
      <c r="Y91" s="3162"/>
    </row>
    <row r="92" spans="1:31" ht="15.75" customHeight="1" x14ac:dyDescent="0.2">
      <c r="A92" s="5153"/>
      <c r="B92" s="5156"/>
      <c r="C92" s="3362"/>
      <c r="D92" s="5012"/>
      <c r="E92" s="5012"/>
      <c r="F92" s="5013"/>
      <c r="G92" s="5004"/>
      <c r="H92" s="5051"/>
      <c r="I92" s="3225" t="s">
        <v>1180</v>
      </c>
      <c r="J92" s="3365" t="s">
        <v>98</v>
      </c>
      <c r="K92" s="5140" t="s">
        <v>141</v>
      </c>
      <c r="L92" s="5142">
        <f>L97</f>
        <v>0</v>
      </c>
      <c r="M92" s="3364" t="s">
        <v>1260</v>
      </c>
      <c r="N92" s="3326" t="s">
        <v>1240</v>
      </c>
      <c r="O92" s="3363"/>
      <c r="P92" s="3162"/>
      <c r="Q92" s="5133"/>
      <c r="R92" s="5128"/>
      <c r="S92" s="3162"/>
      <c r="T92" s="3162"/>
      <c r="U92" s="3162"/>
      <c r="V92" s="3162"/>
      <c r="W92" s="3162"/>
      <c r="X92" s="3162"/>
      <c r="Y92" s="3162"/>
    </row>
    <row r="93" spans="1:31" ht="13.15" customHeight="1" x14ac:dyDescent="0.2">
      <c r="A93" s="5153"/>
      <c r="B93" s="5156"/>
      <c r="C93" s="3362"/>
      <c r="D93" s="5012"/>
      <c r="E93" s="5012"/>
      <c r="F93" s="5013"/>
      <c r="G93" s="5004"/>
      <c r="H93" s="5051"/>
      <c r="I93" s="3215"/>
      <c r="J93" s="3234"/>
      <c r="K93" s="5141"/>
      <c r="L93" s="5143"/>
      <c r="M93" s="5144" t="s">
        <v>1259</v>
      </c>
      <c r="N93" s="5115" t="s">
        <v>1240</v>
      </c>
      <c r="O93" s="5146">
        <v>1</v>
      </c>
      <c r="P93" s="3162"/>
      <c r="Q93" s="5133"/>
      <c r="R93" s="5128"/>
      <c r="S93" s="3162"/>
      <c r="T93" s="3162"/>
      <c r="U93" s="3162"/>
      <c r="V93" s="3162"/>
      <c r="W93" s="3162"/>
      <c r="X93" s="3162"/>
      <c r="Y93" s="3162"/>
    </row>
    <row r="94" spans="1:31" ht="22.5" customHeight="1" thickBot="1" x14ac:dyDescent="0.25">
      <c r="A94" s="5154"/>
      <c r="B94" s="5157"/>
      <c r="C94" s="3361"/>
      <c r="D94" s="5015"/>
      <c r="E94" s="5015"/>
      <c r="F94" s="5016"/>
      <c r="G94" s="5005"/>
      <c r="H94" s="5139"/>
      <c r="I94" s="3202"/>
      <c r="J94" s="3229"/>
      <c r="K94" s="3246" t="s">
        <v>33</v>
      </c>
      <c r="L94" s="3360">
        <f>SUM(L90:L93)</f>
        <v>763.3</v>
      </c>
      <c r="M94" s="5114"/>
      <c r="N94" s="5145"/>
      <c r="O94" s="5147"/>
      <c r="P94" s="3162"/>
      <c r="Q94" s="3241"/>
      <c r="R94" s="3359"/>
      <c r="S94" s="3162"/>
      <c r="T94" s="3162"/>
      <c r="U94" s="3162"/>
      <c r="V94" s="3162"/>
      <c r="W94" s="3162"/>
      <c r="X94" s="3162"/>
      <c r="Y94" s="3162"/>
    </row>
    <row r="95" spans="1:31" ht="12.75" customHeight="1" x14ac:dyDescent="0.2">
      <c r="A95" s="4992" t="s">
        <v>37</v>
      </c>
      <c r="B95" s="4990" t="s">
        <v>37</v>
      </c>
      <c r="C95" s="5042" t="s">
        <v>84</v>
      </c>
      <c r="D95" s="5058" t="s">
        <v>37</v>
      </c>
      <c r="E95" s="3239"/>
      <c r="F95" s="5107" t="s">
        <v>1258</v>
      </c>
      <c r="G95" s="5003" t="s">
        <v>1246</v>
      </c>
      <c r="H95" s="5050" t="s">
        <v>44</v>
      </c>
      <c r="I95" s="3225" t="s">
        <v>710</v>
      </c>
      <c r="J95" s="3309" t="s">
        <v>191</v>
      </c>
      <c r="K95" s="3324" t="s">
        <v>124</v>
      </c>
      <c r="L95" s="3238">
        <v>200</v>
      </c>
      <c r="M95" s="3345" t="s">
        <v>1237</v>
      </c>
      <c r="N95" s="3344" t="s">
        <v>231</v>
      </c>
      <c r="O95" s="3358" t="s">
        <v>1257</v>
      </c>
      <c r="P95" s="3162"/>
      <c r="Q95" s="3162"/>
      <c r="R95" s="3162"/>
      <c r="S95" s="3162"/>
      <c r="T95" s="3162"/>
      <c r="U95" s="3162"/>
      <c r="V95" s="3162"/>
      <c r="W95" s="3162"/>
      <c r="X95" s="3162"/>
      <c r="Y95" s="3162"/>
    </row>
    <row r="96" spans="1:31" ht="14.25" customHeight="1" x14ac:dyDescent="0.2">
      <c r="A96" s="4997"/>
      <c r="B96" s="5002"/>
      <c r="C96" s="5042"/>
      <c r="D96" s="5059"/>
      <c r="E96" s="3216"/>
      <c r="F96" s="5108"/>
      <c r="G96" s="5004"/>
      <c r="H96" s="5051"/>
      <c r="I96" s="3215" t="s">
        <v>1221</v>
      </c>
      <c r="J96" s="3312" t="s">
        <v>61</v>
      </c>
      <c r="K96" s="3357" t="s">
        <v>140</v>
      </c>
      <c r="L96" s="3233">
        <v>219</v>
      </c>
      <c r="M96" s="3227"/>
      <c r="N96" s="3198"/>
      <c r="O96" s="3197"/>
      <c r="P96" s="3162"/>
      <c r="Q96" s="3162"/>
      <c r="R96" s="3162"/>
      <c r="S96" s="3162"/>
      <c r="T96" s="3162"/>
      <c r="U96" s="3162"/>
      <c r="V96" s="3162"/>
      <c r="W96" s="3162"/>
      <c r="X96" s="3162"/>
      <c r="Y96" s="3162"/>
      <c r="AB96" s="3218"/>
      <c r="AE96" s="3218"/>
    </row>
    <row r="97" spans="1:25" ht="14.25" customHeight="1" thickBot="1" x14ac:dyDescent="0.25">
      <c r="A97" s="4997"/>
      <c r="B97" s="5002"/>
      <c r="C97" s="5042"/>
      <c r="D97" s="5059"/>
      <c r="E97" s="3216"/>
      <c r="F97" s="5108"/>
      <c r="G97" s="5004"/>
      <c r="H97" s="5051"/>
      <c r="I97" s="3215"/>
      <c r="J97" s="3234"/>
      <c r="K97" s="3322" t="s">
        <v>141</v>
      </c>
      <c r="L97" s="3233">
        <v>0</v>
      </c>
      <c r="M97" s="3227"/>
      <c r="N97" s="3198"/>
      <c r="O97" s="3197"/>
      <c r="P97" s="3162"/>
      <c r="Q97" s="3162"/>
      <c r="R97" s="3162"/>
      <c r="S97" s="3162"/>
      <c r="T97" s="3162"/>
      <c r="U97" s="3162"/>
      <c r="V97" s="3162"/>
      <c r="W97" s="3162"/>
      <c r="X97" s="3162"/>
      <c r="Y97" s="3162"/>
    </row>
    <row r="98" spans="1:25" ht="20.25" customHeight="1" thickBot="1" x14ac:dyDescent="0.25">
      <c r="A98" s="4993"/>
      <c r="B98" s="4991"/>
      <c r="C98" s="5043"/>
      <c r="D98" s="5060"/>
      <c r="E98" s="3203"/>
      <c r="F98" s="5109"/>
      <c r="G98" s="5005"/>
      <c r="H98" s="5051"/>
      <c r="I98" s="3202"/>
      <c r="J98" s="3229"/>
      <c r="K98" s="3201" t="s">
        <v>33</v>
      </c>
      <c r="L98" s="3228">
        <f>SUM(L95:L97)</f>
        <v>419</v>
      </c>
      <c r="M98" s="3227"/>
      <c r="N98" s="3198"/>
      <c r="O98" s="3197"/>
      <c r="P98" s="3162"/>
      <c r="Q98" s="3162"/>
      <c r="R98" s="3162"/>
      <c r="S98" s="3162"/>
      <c r="T98" s="3162"/>
      <c r="U98" s="3162"/>
      <c r="V98" s="3162"/>
      <c r="W98" s="3162"/>
      <c r="X98" s="3162"/>
      <c r="Y98" s="3162"/>
    </row>
    <row r="99" spans="1:25" ht="18" customHeight="1" x14ac:dyDescent="0.2">
      <c r="A99" s="4992" t="s">
        <v>37</v>
      </c>
      <c r="B99" s="4990" t="s">
        <v>37</v>
      </c>
      <c r="C99" s="5042" t="s">
        <v>84</v>
      </c>
      <c r="D99" s="5058" t="s">
        <v>39</v>
      </c>
      <c r="E99" s="3239"/>
      <c r="F99" s="5044" t="s">
        <v>1256</v>
      </c>
      <c r="G99" s="5003" t="s">
        <v>1246</v>
      </c>
      <c r="H99" s="5051"/>
      <c r="I99" s="3225" t="s">
        <v>1221</v>
      </c>
      <c r="J99" s="3312" t="s">
        <v>61</v>
      </c>
      <c r="K99" s="3324" t="s">
        <v>124</v>
      </c>
      <c r="L99" s="3238">
        <v>65</v>
      </c>
      <c r="M99" s="3345" t="s">
        <v>1237</v>
      </c>
      <c r="N99" s="3344" t="s">
        <v>231</v>
      </c>
      <c r="O99" s="3343" t="s">
        <v>1255</v>
      </c>
      <c r="P99" s="3162"/>
      <c r="Q99" s="3162"/>
      <c r="R99" s="3162"/>
      <c r="S99" s="3162"/>
      <c r="T99" s="3162"/>
      <c r="U99" s="3162"/>
      <c r="V99" s="3162"/>
      <c r="W99" s="3162"/>
      <c r="X99" s="3162"/>
      <c r="Y99" s="3162"/>
    </row>
    <row r="100" spans="1:25" ht="18" customHeight="1" x14ac:dyDescent="0.2">
      <c r="A100" s="4997"/>
      <c r="B100" s="5002"/>
      <c r="C100" s="5042"/>
      <c r="D100" s="5059"/>
      <c r="E100" s="3216"/>
      <c r="F100" s="5045"/>
      <c r="G100" s="5004"/>
      <c r="H100" s="5051"/>
      <c r="I100" s="3215"/>
      <c r="J100" s="3309"/>
      <c r="K100" s="3324" t="s">
        <v>140</v>
      </c>
      <c r="L100" s="3356">
        <v>229.3</v>
      </c>
      <c r="M100" s="3351"/>
      <c r="N100" s="3350"/>
      <c r="O100" s="3349"/>
      <c r="P100" s="3162"/>
      <c r="Q100" s="3162"/>
      <c r="R100" s="3162"/>
      <c r="S100" s="3162"/>
      <c r="T100" s="3162"/>
      <c r="U100" s="3162"/>
      <c r="V100" s="3162"/>
      <c r="W100" s="3162"/>
      <c r="X100" s="3162"/>
      <c r="Y100" s="3162"/>
    </row>
    <row r="101" spans="1:25" ht="14.25" customHeight="1" thickBot="1" x14ac:dyDescent="0.25">
      <c r="A101" s="4993"/>
      <c r="B101" s="4991"/>
      <c r="C101" s="5043"/>
      <c r="D101" s="5060"/>
      <c r="E101" s="3203"/>
      <c r="F101" s="5046"/>
      <c r="G101" s="5005"/>
      <c r="H101" s="5051"/>
      <c r="I101" s="3202"/>
      <c r="J101" s="3229"/>
      <c r="K101" s="3201" t="s">
        <v>33</v>
      </c>
      <c r="L101" s="3228">
        <f>SUM(L99:L100)</f>
        <v>294.3</v>
      </c>
      <c r="M101" s="3340"/>
      <c r="N101" s="3339"/>
      <c r="O101" s="3338"/>
      <c r="P101" s="3162"/>
      <c r="Q101" s="3162"/>
      <c r="R101" s="3162"/>
      <c r="S101" s="3162"/>
      <c r="T101" s="3162"/>
      <c r="U101" s="3162"/>
      <c r="V101" s="3162"/>
      <c r="W101" s="3162"/>
      <c r="X101" s="3162"/>
      <c r="Y101" s="3162"/>
    </row>
    <row r="102" spans="1:25" ht="27" customHeight="1" x14ac:dyDescent="0.2">
      <c r="A102" s="4992" t="s">
        <v>37</v>
      </c>
      <c r="B102" s="4990" t="s">
        <v>37</v>
      </c>
      <c r="C102" s="5042" t="s">
        <v>84</v>
      </c>
      <c r="D102" s="5058" t="s">
        <v>109</v>
      </c>
      <c r="E102" s="3216"/>
      <c r="F102" s="5066" t="s">
        <v>1254</v>
      </c>
      <c r="G102" s="5003" t="s">
        <v>1246</v>
      </c>
      <c r="H102" s="5051"/>
      <c r="I102" s="3225" t="s">
        <v>1221</v>
      </c>
      <c r="J102" s="3312" t="s">
        <v>61</v>
      </c>
      <c r="K102" s="3324" t="s">
        <v>124</v>
      </c>
      <c r="L102" s="3222">
        <v>0</v>
      </c>
      <c r="M102" s="5124" t="s">
        <v>1253</v>
      </c>
      <c r="N102" s="5126" t="s">
        <v>1240</v>
      </c>
      <c r="O102" s="5122">
        <v>1</v>
      </c>
      <c r="P102" s="3206"/>
      <c r="Q102" s="3162"/>
      <c r="R102" s="3162"/>
      <c r="S102" s="3162"/>
      <c r="T102" s="3162"/>
      <c r="U102" s="3162"/>
      <c r="V102" s="3162"/>
      <c r="W102" s="3162"/>
      <c r="X102" s="3162"/>
      <c r="Y102" s="3162"/>
    </row>
    <row r="103" spans="1:25" ht="21.75" customHeight="1" thickBot="1" x14ac:dyDescent="0.25">
      <c r="A103" s="4993"/>
      <c r="B103" s="4991"/>
      <c r="C103" s="5043"/>
      <c r="D103" s="5060"/>
      <c r="E103" s="3216"/>
      <c r="F103" s="5067"/>
      <c r="G103" s="5005"/>
      <c r="H103" s="5051"/>
      <c r="I103" s="3202"/>
      <c r="J103" s="3342"/>
      <c r="K103" s="3201" t="s">
        <v>33</v>
      </c>
      <c r="L103" s="3352">
        <f>SUM(L102)</f>
        <v>0</v>
      </c>
      <c r="M103" s="5125"/>
      <c r="N103" s="5127"/>
      <c r="O103" s="5123"/>
      <c r="P103" s="3162"/>
      <c r="Q103" s="3162"/>
      <c r="R103" s="3162"/>
      <c r="S103" s="3162"/>
      <c r="T103" s="3162"/>
      <c r="U103" s="3162"/>
      <c r="V103" s="3162"/>
      <c r="W103" s="3162"/>
      <c r="X103" s="3162"/>
      <c r="Y103" s="3162"/>
    </row>
    <row r="104" spans="1:25" ht="15.75" hidden="1" customHeight="1" x14ac:dyDescent="0.2">
      <c r="A104" s="4992" t="s">
        <v>37</v>
      </c>
      <c r="B104" s="4990" t="s">
        <v>37</v>
      </c>
      <c r="C104" s="5042" t="s">
        <v>84</v>
      </c>
      <c r="D104" s="5058" t="s">
        <v>107</v>
      </c>
      <c r="E104" s="3216"/>
      <c r="F104" s="5017" t="s">
        <v>1252</v>
      </c>
      <c r="G104" s="5003" t="s">
        <v>1246</v>
      </c>
      <c r="H104" s="5034" t="s">
        <v>44</v>
      </c>
      <c r="I104" s="3225" t="s">
        <v>1180</v>
      </c>
      <c r="J104" s="3337" t="s">
        <v>98</v>
      </c>
      <c r="K104" s="3324" t="s">
        <v>161</v>
      </c>
      <c r="L104" s="3222">
        <v>0</v>
      </c>
      <c r="M104" s="3353" t="s">
        <v>1250</v>
      </c>
      <c r="N104" s="3355" t="s">
        <v>1249</v>
      </c>
      <c r="O104" s="3354"/>
      <c r="P104" s="3162"/>
      <c r="Q104" s="3162"/>
      <c r="R104" s="3162"/>
      <c r="S104" s="3162"/>
      <c r="T104" s="3162"/>
      <c r="U104" s="3162"/>
      <c r="V104" s="3162"/>
      <c r="W104" s="3162"/>
      <c r="X104" s="3162"/>
      <c r="Y104" s="3162"/>
    </row>
    <row r="105" spans="1:25" ht="15.75" hidden="1" customHeight="1" thickBot="1" x14ac:dyDescent="0.25">
      <c r="A105" s="4993"/>
      <c r="B105" s="4991"/>
      <c r="C105" s="5043"/>
      <c r="D105" s="5060"/>
      <c r="E105" s="3216"/>
      <c r="F105" s="5019"/>
      <c r="G105" s="5005"/>
      <c r="H105" s="5035"/>
      <c r="I105" s="3202"/>
      <c r="J105" s="3229"/>
      <c r="K105" s="3201" t="s">
        <v>33</v>
      </c>
      <c r="L105" s="3352">
        <f>SUM(L104)</f>
        <v>0</v>
      </c>
      <c r="M105" s="3340"/>
      <c r="N105" s="3339"/>
      <c r="O105" s="3338"/>
      <c r="P105" s="3162"/>
      <c r="Q105" s="3162"/>
      <c r="R105" s="3162"/>
      <c r="S105" s="3162"/>
      <c r="T105" s="3162"/>
      <c r="U105" s="3162"/>
      <c r="V105" s="3162"/>
      <c r="W105" s="3162"/>
      <c r="X105" s="3162"/>
      <c r="Y105" s="3162"/>
    </row>
    <row r="106" spans="1:25" ht="19.5" hidden="1" customHeight="1" x14ac:dyDescent="0.2">
      <c r="A106" s="4992" t="s">
        <v>37</v>
      </c>
      <c r="B106" s="4990" t="s">
        <v>37</v>
      </c>
      <c r="C106" s="5042" t="s">
        <v>84</v>
      </c>
      <c r="D106" s="5058" t="s">
        <v>102</v>
      </c>
      <c r="E106" s="3239"/>
      <c r="F106" s="5044" t="s">
        <v>1251</v>
      </c>
      <c r="G106" s="5003" t="s">
        <v>1246</v>
      </c>
      <c r="H106" s="5035"/>
      <c r="I106" s="3215" t="s">
        <v>1180</v>
      </c>
      <c r="J106" s="3337" t="s">
        <v>98</v>
      </c>
      <c r="K106" s="3324" t="s">
        <v>161</v>
      </c>
      <c r="L106" s="3222">
        <v>0</v>
      </c>
      <c r="M106" s="3353" t="s">
        <v>1250</v>
      </c>
      <c r="N106" s="3350" t="s">
        <v>1249</v>
      </c>
      <c r="O106" s="3349"/>
      <c r="P106" s="3162"/>
      <c r="Q106" s="3162"/>
      <c r="R106" s="3162"/>
      <c r="S106" s="3162"/>
      <c r="T106" s="3162"/>
      <c r="U106" s="3162"/>
      <c r="V106" s="3162"/>
      <c r="W106" s="3162"/>
      <c r="X106" s="3162"/>
      <c r="Y106" s="3162"/>
    </row>
    <row r="107" spans="1:25" ht="15.75" hidden="1" customHeight="1" thickBot="1" x14ac:dyDescent="0.25">
      <c r="A107" s="4993"/>
      <c r="B107" s="4991"/>
      <c r="C107" s="5043"/>
      <c r="D107" s="5060"/>
      <c r="E107" s="3203"/>
      <c r="F107" s="5046"/>
      <c r="G107" s="5005"/>
      <c r="H107" s="5035"/>
      <c r="I107" s="3215"/>
      <c r="J107" s="3234"/>
      <c r="K107" s="3201" t="s">
        <v>33</v>
      </c>
      <c r="L107" s="3352">
        <f>SUM(L106)</f>
        <v>0</v>
      </c>
      <c r="M107" s="3351"/>
      <c r="N107" s="3350"/>
      <c r="O107" s="3349"/>
      <c r="P107" s="3162"/>
      <c r="Q107" s="3162"/>
      <c r="R107" s="3162"/>
      <c r="S107" s="3162"/>
      <c r="T107" s="3162"/>
      <c r="U107" s="3162"/>
      <c r="V107" s="3162"/>
      <c r="W107" s="3162"/>
      <c r="X107" s="3162"/>
      <c r="Y107" s="3162"/>
    </row>
    <row r="108" spans="1:25" ht="15.75" customHeight="1" x14ac:dyDescent="0.2">
      <c r="A108" s="4992" t="s">
        <v>37</v>
      </c>
      <c r="B108" s="4990" t="s">
        <v>37</v>
      </c>
      <c r="C108" s="5042" t="s">
        <v>84</v>
      </c>
      <c r="D108" s="5058" t="s">
        <v>96</v>
      </c>
      <c r="E108" s="3239"/>
      <c r="F108" s="5044" t="s">
        <v>1248</v>
      </c>
      <c r="G108" s="5003" t="s">
        <v>1246</v>
      </c>
      <c r="H108" s="5035"/>
      <c r="I108" s="3225" t="s">
        <v>1180</v>
      </c>
      <c r="J108" s="3337"/>
      <c r="K108" s="3324" t="s">
        <v>124</v>
      </c>
      <c r="L108" s="3348">
        <v>30</v>
      </c>
      <c r="M108" s="3345"/>
      <c r="N108" s="3344"/>
      <c r="O108" s="3343"/>
      <c r="P108" s="3162"/>
      <c r="Q108" s="3162"/>
      <c r="R108" s="3162"/>
      <c r="S108" s="3162"/>
      <c r="T108" s="3162"/>
      <c r="U108" s="3162"/>
      <c r="V108" s="3162"/>
      <c r="W108" s="3162"/>
      <c r="X108" s="3162"/>
      <c r="Y108" s="3162"/>
    </row>
    <row r="109" spans="1:25" ht="18" customHeight="1" thickBot="1" x14ac:dyDescent="0.25">
      <c r="A109" s="4993"/>
      <c r="B109" s="4991"/>
      <c r="C109" s="5043"/>
      <c r="D109" s="5060"/>
      <c r="E109" s="3203"/>
      <c r="F109" s="5046"/>
      <c r="G109" s="5005"/>
      <c r="H109" s="5035"/>
      <c r="I109" s="3202"/>
      <c r="J109" s="3342"/>
      <c r="K109" s="3201" t="s">
        <v>33</v>
      </c>
      <c r="L109" s="3347">
        <f>SUM(L108)</f>
        <v>30</v>
      </c>
      <c r="M109" s="3340"/>
      <c r="N109" s="3339"/>
      <c r="O109" s="3338"/>
      <c r="P109" s="3162"/>
      <c r="Q109" s="3162"/>
      <c r="R109" s="3162"/>
      <c r="S109" s="3162"/>
      <c r="T109" s="3162"/>
      <c r="U109" s="3162"/>
      <c r="V109" s="3162"/>
      <c r="W109" s="3162"/>
      <c r="X109" s="3162"/>
      <c r="Y109" s="3162"/>
    </row>
    <row r="110" spans="1:25" ht="12.75" customHeight="1" thickBot="1" x14ac:dyDescent="0.25">
      <c r="A110" s="4992" t="s">
        <v>37</v>
      </c>
      <c r="B110" s="4990" t="s">
        <v>37</v>
      </c>
      <c r="C110" s="5042" t="s">
        <v>84</v>
      </c>
      <c r="D110" s="5058" t="s">
        <v>92</v>
      </c>
      <c r="E110" s="3239"/>
      <c r="F110" s="5044" t="s">
        <v>1247</v>
      </c>
      <c r="G110" s="5003" t="s">
        <v>1246</v>
      </c>
      <c r="H110" s="5035"/>
      <c r="I110" s="3225" t="s">
        <v>1221</v>
      </c>
      <c r="J110" s="3312" t="s">
        <v>61</v>
      </c>
      <c r="K110" s="3324" t="s">
        <v>124</v>
      </c>
      <c r="L110" s="3346">
        <v>20</v>
      </c>
      <c r="M110" s="3345"/>
      <c r="N110" s="3344"/>
      <c r="O110" s="3343"/>
      <c r="P110" s="3206"/>
      <c r="Q110" s="3162"/>
      <c r="R110" s="3162"/>
      <c r="S110" s="3162"/>
      <c r="T110" s="3162"/>
      <c r="U110" s="3162"/>
      <c r="V110" s="3162"/>
      <c r="W110" s="3162"/>
      <c r="X110" s="3162"/>
      <c r="Y110" s="3162"/>
    </row>
    <row r="111" spans="1:25" ht="18" customHeight="1" thickBot="1" x14ac:dyDescent="0.25">
      <c r="A111" s="4993"/>
      <c r="B111" s="4991"/>
      <c r="C111" s="5043"/>
      <c r="D111" s="5060"/>
      <c r="E111" s="3203"/>
      <c r="F111" s="5046"/>
      <c r="G111" s="5005"/>
      <c r="H111" s="5036"/>
      <c r="I111" s="3202"/>
      <c r="J111" s="3342"/>
      <c r="K111" s="3201" t="s">
        <v>33</v>
      </c>
      <c r="L111" s="3341">
        <f>SUM(L110)</f>
        <v>20</v>
      </c>
      <c r="M111" s="3340"/>
      <c r="N111" s="3339"/>
      <c r="O111" s="3338"/>
      <c r="P111" s="3162"/>
      <c r="Q111" s="3162"/>
      <c r="R111" s="3162"/>
      <c r="S111" s="3162"/>
      <c r="T111" s="3162"/>
      <c r="U111" s="3162"/>
      <c r="V111" s="3162"/>
      <c r="W111" s="3162"/>
      <c r="X111" s="3162"/>
      <c r="Y111" s="3162"/>
    </row>
    <row r="112" spans="1:25" ht="19.5" customHeight="1" x14ac:dyDescent="0.2">
      <c r="A112" s="5152" t="s">
        <v>37</v>
      </c>
      <c r="B112" s="5155" t="s">
        <v>37</v>
      </c>
      <c r="C112" s="3267" t="s">
        <v>72</v>
      </c>
      <c r="D112" s="5009" t="s">
        <v>1245</v>
      </c>
      <c r="E112" s="5009"/>
      <c r="F112" s="5010"/>
      <c r="G112" s="5003" t="s">
        <v>1231</v>
      </c>
      <c r="H112" s="5034" t="s">
        <v>44</v>
      </c>
      <c r="I112" s="3256" t="s">
        <v>1244</v>
      </c>
      <c r="J112" s="3337"/>
      <c r="K112" s="3254" t="s">
        <v>124</v>
      </c>
      <c r="L112" s="3336">
        <f>L117+L121+L125+L127</f>
        <v>1351.8</v>
      </c>
      <c r="M112" s="5112" t="s">
        <v>1243</v>
      </c>
      <c r="N112" s="3264" t="s">
        <v>79</v>
      </c>
      <c r="O112" s="3325">
        <v>99</v>
      </c>
      <c r="P112" s="3162"/>
      <c r="Q112" s="3249"/>
      <c r="R112" s="3240"/>
      <c r="S112" s="3162"/>
      <c r="T112" s="3162"/>
      <c r="U112" s="3162"/>
      <c r="V112" s="3162"/>
      <c r="W112" s="3162"/>
      <c r="X112" s="3162"/>
      <c r="Y112" s="3162"/>
    </row>
    <row r="113" spans="1:29" ht="20.25" customHeight="1" x14ac:dyDescent="0.2">
      <c r="A113" s="5153"/>
      <c r="B113" s="5156"/>
      <c r="C113" s="3248"/>
      <c r="D113" s="5012"/>
      <c r="E113" s="5012"/>
      <c r="F113" s="5013"/>
      <c r="G113" s="5004"/>
      <c r="H113" s="5035"/>
      <c r="I113" s="3333"/>
      <c r="J113" s="3312" t="s">
        <v>61</v>
      </c>
      <c r="K113" s="3332" t="s">
        <v>140</v>
      </c>
      <c r="L113" s="3335">
        <f>L123</f>
        <v>128.6</v>
      </c>
      <c r="M113" s="5113"/>
      <c r="N113" s="5115"/>
      <c r="O113" s="5110"/>
      <c r="P113" s="3162"/>
      <c r="Q113" s="3249"/>
      <c r="R113" s="3240"/>
      <c r="S113" s="3162"/>
      <c r="T113" s="3162"/>
      <c r="U113" s="3162"/>
      <c r="V113" s="3162"/>
      <c r="W113" s="3162"/>
      <c r="X113" s="3162"/>
      <c r="Y113" s="3162"/>
    </row>
    <row r="114" spans="1:29" ht="18.75" customHeight="1" x14ac:dyDescent="0.2">
      <c r="A114" s="5153"/>
      <c r="B114" s="5156"/>
      <c r="C114" s="3248"/>
      <c r="D114" s="5012"/>
      <c r="E114" s="5012"/>
      <c r="F114" s="5013"/>
      <c r="G114" s="5004"/>
      <c r="H114" s="5035"/>
      <c r="I114" s="3333"/>
      <c r="J114" s="3234"/>
      <c r="K114" s="3334" t="s">
        <v>40</v>
      </c>
      <c r="L114" s="3331">
        <f>L118</f>
        <v>4714.5</v>
      </c>
      <c r="M114" s="5113"/>
      <c r="N114" s="5116"/>
      <c r="O114" s="5111"/>
      <c r="P114" s="3162"/>
      <c r="Q114" s="3249"/>
      <c r="R114" s="3240"/>
      <c r="S114" s="3162"/>
      <c r="T114" s="3162"/>
      <c r="U114" s="3162"/>
      <c r="V114" s="3162"/>
      <c r="W114" s="3162"/>
      <c r="X114" s="3162"/>
      <c r="Y114" s="3162"/>
    </row>
    <row r="115" spans="1:29" ht="10.5" customHeight="1" x14ac:dyDescent="0.2">
      <c r="A115" s="5153"/>
      <c r="B115" s="5156"/>
      <c r="C115" s="3248"/>
      <c r="D115" s="5012"/>
      <c r="E115" s="5012"/>
      <c r="F115" s="5013"/>
      <c r="G115" s="5004"/>
      <c r="H115" s="5035"/>
      <c r="I115" s="3333"/>
      <c r="J115" s="3234"/>
      <c r="K115" s="3332" t="s">
        <v>141</v>
      </c>
      <c r="L115" s="3331">
        <f>L119+L122</f>
        <v>0</v>
      </c>
      <c r="M115" s="5113"/>
      <c r="N115" s="5116"/>
      <c r="O115" s="5111"/>
      <c r="P115" s="3162"/>
      <c r="Q115" s="3249"/>
      <c r="R115" s="3240"/>
      <c r="S115" s="3162"/>
      <c r="T115" s="3162"/>
      <c r="U115" s="3162"/>
      <c r="V115" s="3162"/>
      <c r="W115" s="3162"/>
      <c r="X115" s="3162"/>
      <c r="Y115" s="3162"/>
    </row>
    <row r="116" spans="1:29" ht="13.5" customHeight="1" thickBot="1" x14ac:dyDescent="0.25">
      <c r="A116" s="5154"/>
      <c r="B116" s="5157"/>
      <c r="C116" s="3292"/>
      <c r="D116" s="5015"/>
      <c r="E116" s="5015"/>
      <c r="F116" s="5016"/>
      <c r="G116" s="5005"/>
      <c r="H116" s="5035"/>
      <c r="I116" s="3247"/>
      <c r="J116" s="3229"/>
      <c r="K116" s="3330" t="s">
        <v>33</v>
      </c>
      <c r="L116" s="3329">
        <f>SUM(L112:L115)</f>
        <v>6194.9</v>
      </c>
      <c r="M116" s="5114"/>
      <c r="N116" s="5116"/>
      <c r="O116" s="5111"/>
      <c r="P116" s="3162"/>
      <c r="Q116" s="3241"/>
      <c r="R116" s="3328"/>
      <c r="S116" s="3162"/>
      <c r="T116" s="3162"/>
      <c r="U116" s="3162"/>
      <c r="V116" s="3162"/>
      <c r="W116" s="3162"/>
      <c r="X116" s="3162"/>
      <c r="Y116" s="3162"/>
    </row>
    <row r="117" spans="1:29" ht="23.25" customHeight="1" x14ac:dyDescent="0.2">
      <c r="A117" s="5152" t="s">
        <v>37</v>
      </c>
      <c r="B117" s="5155" t="s">
        <v>37</v>
      </c>
      <c r="C117" s="3267" t="s">
        <v>72</v>
      </c>
      <c r="D117" s="5058" t="s">
        <v>37</v>
      </c>
      <c r="E117" s="3297"/>
      <c r="F117" s="5066" t="s">
        <v>1242</v>
      </c>
      <c r="G117" s="5003" t="s">
        <v>1231</v>
      </c>
      <c r="H117" s="5035"/>
      <c r="I117" s="4987" t="s">
        <v>1221</v>
      </c>
      <c r="J117" s="3560" t="s">
        <v>61</v>
      </c>
      <c r="K117" s="3223" t="s">
        <v>124</v>
      </c>
      <c r="L117" s="3238">
        <v>1190</v>
      </c>
      <c r="M117" s="3327" t="s">
        <v>1241</v>
      </c>
      <c r="N117" s="3326" t="s">
        <v>1240</v>
      </c>
      <c r="O117" s="3325">
        <v>31</v>
      </c>
      <c r="P117" s="3206"/>
      <c r="Q117" s="3162"/>
      <c r="R117" s="3206"/>
      <c r="S117" s="3162"/>
      <c r="T117" s="3162"/>
      <c r="U117" s="3162"/>
      <c r="V117" s="3162"/>
      <c r="W117" s="3162"/>
      <c r="X117" s="3162"/>
      <c r="Y117" s="3162"/>
    </row>
    <row r="118" spans="1:29" ht="22.5" customHeight="1" x14ac:dyDescent="0.2">
      <c r="A118" s="5153"/>
      <c r="B118" s="5156"/>
      <c r="C118" s="3248"/>
      <c r="D118" s="5059"/>
      <c r="E118" s="3297"/>
      <c r="F118" s="5067"/>
      <c r="G118" s="5004"/>
      <c r="H118" s="5035"/>
      <c r="I118" s="4988"/>
      <c r="J118" s="4356"/>
      <c r="K118" s="3324" t="s">
        <v>40</v>
      </c>
      <c r="L118" s="3233">
        <v>4714.5</v>
      </c>
      <c r="M118" s="3323" t="s">
        <v>1239</v>
      </c>
      <c r="N118" s="3319" t="s">
        <v>231</v>
      </c>
      <c r="O118" s="3318">
        <v>550</v>
      </c>
      <c r="P118" s="3317"/>
      <c r="Q118" s="3162"/>
      <c r="R118" s="3218"/>
      <c r="S118" s="3162"/>
      <c r="T118" s="3162"/>
      <c r="U118" s="3162"/>
      <c r="V118" s="3162"/>
      <c r="W118" s="3162"/>
      <c r="X118" s="3162"/>
      <c r="Y118" s="3162"/>
      <c r="AC118" s="3218"/>
    </row>
    <row r="119" spans="1:29" ht="15.75" customHeight="1" thickBot="1" x14ac:dyDescent="0.25">
      <c r="A119" s="5153"/>
      <c r="B119" s="5156"/>
      <c r="C119" s="3248"/>
      <c r="D119" s="5059"/>
      <c r="E119" s="3297"/>
      <c r="F119" s="5067"/>
      <c r="G119" s="5004"/>
      <c r="H119" s="5035"/>
      <c r="I119" s="4988"/>
      <c r="J119" s="4356"/>
      <c r="K119" s="3322" t="s">
        <v>141</v>
      </c>
      <c r="L119" s="3321">
        <v>0</v>
      </c>
      <c r="M119" s="3320"/>
      <c r="N119" s="3319"/>
      <c r="O119" s="3318"/>
      <c r="P119" s="3317"/>
      <c r="Q119" s="3162"/>
      <c r="R119" s="3162"/>
      <c r="S119" s="3162"/>
      <c r="T119" s="3162"/>
      <c r="U119" s="3162"/>
      <c r="V119" s="3162"/>
      <c r="W119" s="3162"/>
      <c r="X119" s="3162"/>
      <c r="Y119" s="3162"/>
    </row>
    <row r="120" spans="1:29" ht="16.5" customHeight="1" thickBot="1" x14ac:dyDescent="0.25">
      <c r="A120" s="5154"/>
      <c r="B120" s="5157"/>
      <c r="C120" s="3292"/>
      <c r="D120" s="5060"/>
      <c r="E120" s="3297"/>
      <c r="F120" s="5068"/>
      <c r="G120" s="5005"/>
      <c r="H120" s="5035"/>
      <c r="I120" s="4989"/>
      <c r="J120" s="3561"/>
      <c r="K120" s="3316" t="s">
        <v>33</v>
      </c>
      <c r="L120" s="3288">
        <f>SUM(L117:L119)</f>
        <v>5904.5</v>
      </c>
      <c r="M120" s="3315"/>
      <c r="N120" s="3314"/>
      <c r="O120" s="3313"/>
      <c r="P120" s="3162"/>
      <c r="Q120" s="3162"/>
      <c r="R120" s="3162"/>
      <c r="S120" s="3162"/>
      <c r="T120" s="3162"/>
      <c r="U120" s="3162"/>
      <c r="V120" s="3162"/>
      <c r="W120" s="3162"/>
      <c r="X120" s="3162"/>
      <c r="Y120" s="3162"/>
    </row>
    <row r="121" spans="1:29" ht="21" customHeight="1" x14ac:dyDescent="0.2">
      <c r="A121" s="5152" t="s">
        <v>37</v>
      </c>
      <c r="B121" s="5155" t="s">
        <v>37</v>
      </c>
      <c r="C121" s="3267" t="s">
        <v>72</v>
      </c>
      <c r="D121" s="5058" t="s">
        <v>39</v>
      </c>
      <c r="E121" s="3297"/>
      <c r="F121" s="5066" t="s">
        <v>1238</v>
      </c>
      <c r="G121" s="5003" t="s">
        <v>1231</v>
      </c>
      <c r="H121" s="5035"/>
      <c r="I121" s="3295" t="s">
        <v>1221</v>
      </c>
      <c r="J121" s="3312" t="s">
        <v>61</v>
      </c>
      <c r="K121" s="3311" t="s">
        <v>124</v>
      </c>
      <c r="L121" s="3222">
        <v>149.80000000000001</v>
      </c>
      <c r="M121" s="3310" t="s">
        <v>1237</v>
      </c>
      <c r="N121" s="3299" t="s">
        <v>231</v>
      </c>
      <c r="O121" s="3298">
        <v>200</v>
      </c>
      <c r="P121" s="3218"/>
      <c r="Q121" s="3162"/>
      <c r="R121" s="3162"/>
      <c r="S121" s="3162"/>
      <c r="T121" s="3162"/>
      <c r="U121" s="3162"/>
      <c r="V121" s="3162"/>
      <c r="W121" s="3162"/>
      <c r="X121" s="3162"/>
      <c r="Y121" s="3162"/>
    </row>
    <row r="122" spans="1:29" ht="21" customHeight="1" x14ac:dyDescent="0.2">
      <c r="A122" s="5153"/>
      <c r="B122" s="5156"/>
      <c r="C122" s="3248"/>
      <c r="D122" s="5059"/>
      <c r="E122" s="3297"/>
      <c r="F122" s="5067"/>
      <c r="G122" s="5004"/>
      <c r="H122" s="5035"/>
      <c r="I122" s="3307"/>
      <c r="J122" s="3309"/>
      <c r="K122" s="3213" t="s">
        <v>141</v>
      </c>
      <c r="L122" s="3308">
        <v>0</v>
      </c>
      <c r="M122" s="3304"/>
      <c r="N122" s="3303"/>
      <c r="O122" s="3302"/>
      <c r="P122" s="3162"/>
      <c r="Q122" s="3162"/>
      <c r="R122" s="3162"/>
      <c r="S122" s="3162"/>
      <c r="T122" s="3162"/>
      <c r="U122" s="3162"/>
      <c r="V122" s="3162"/>
      <c r="W122" s="3162"/>
      <c r="X122" s="3162"/>
      <c r="Y122" s="3162"/>
    </row>
    <row r="123" spans="1:29" ht="21.75" customHeight="1" thickBot="1" x14ac:dyDescent="0.25">
      <c r="A123" s="5153"/>
      <c r="B123" s="5156"/>
      <c r="C123" s="3248"/>
      <c r="D123" s="5059"/>
      <c r="E123" s="3297"/>
      <c r="F123" s="5067"/>
      <c r="G123" s="5004"/>
      <c r="H123" s="5035"/>
      <c r="I123" s="3307"/>
      <c r="J123" s="3174"/>
      <c r="K123" s="3306" t="s">
        <v>140</v>
      </c>
      <c r="L123" s="3305">
        <v>128.6</v>
      </c>
      <c r="M123" s="3304"/>
      <c r="N123" s="3303"/>
      <c r="O123" s="3302"/>
      <c r="P123" s="3162"/>
      <c r="Q123" s="3162"/>
      <c r="R123" s="3162"/>
      <c r="S123" s="3162"/>
      <c r="T123" s="3162"/>
      <c r="U123" s="3162"/>
      <c r="V123" s="3162"/>
      <c r="W123" s="3162"/>
      <c r="X123" s="3162"/>
      <c r="Y123" s="3162"/>
    </row>
    <row r="124" spans="1:29" ht="14.25" customHeight="1" thickBot="1" x14ac:dyDescent="0.25">
      <c r="A124" s="5154"/>
      <c r="B124" s="5157"/>
      <c r="C124" s="3292"/>
      <c r="D124" s="5060"/>
      <c r="E124" s="3297"/>
      <c r="F124" s="5068"/>
      <c r="G124" s="5005"/>
      <c r="H124" s="5035"/>
      <c r="I124" s="3290"/>
      <c r="J124" s="3301"/>
      <c r="K124" s="3289" t="s">
        <v>33</v>
      </c>
      <c r="L124" s="3288">
        <f>SUM(L121:L123)</f>
        <v>278.39999999999998</v>
      </c>
      <c r="M124" s="3244"/>
      <c r="N124" s="3287"/>
      <c r="O124" s="3269"/>
      <c r="P124" s="3162"/>
      <c r="Q124" s="3162"/>
      <c r="R124" s="3162"/>
      <c r="S124" s="3162"/>
      <c r="T124" s="3162"/>
      <c r="U124" s="3162"/>
      <c r="V124" s="3162"/>
      <c r="W124" s="3162"/>
      <c r="X124" s="3162"/>
      <c r="Y124" s="3162"/>
    </row>
    <row r="125" spans="1:29" ht="20.25" customHeight="1" thickBot="1" x14ac:dyDescent="0.25">
      <c r="A125" s="5152" t="s">
        <v>37</v>
      </c>
      <c r="B125" s="5155" t="s">
        <v>37</v>
      </c>
      <c r="C125" s="3267" t="s">
        <v>72</v>
      </c>
      <c r="D125" s="5058" t="s">
        <v>109</v>
      </c>
      <c r="E125" s="3297"/>
      <c r="F125" s="5066" t="s">
        <v>1236</v>
      </c>
      <c r="G125" s="5003" t="s">
        <v>1231</v>
      </c>
      <c r="H125" s="5035"/>
      <c r="I125" s="4987" t="s">
        <v>1235</v>
      </c>
      <c r="J125" s="3560" t="s">
        <v>1234</v>
      </c>
      <c r="K125" s="3223" t="s">
        <v>124</v>
      </c>
      <c r="L125" s="3300">
        <v>11</v>
      </c>
      <c r="M125" s="3252" t="s">
        <v>1233</v>
      </c>
      <c r="N125" s="3299" t="s">
        <v>50</v>
      </c>
      <c r="O125" s="3298">
        <v>3</v>
      </c>
      <c r="P125" s="3206"/>
      <c r="Q125" s="3162"/>
      <c r="R125" s="3162"/>
      <c r="S125" s="3162"/>
      <c r="T125" s="3162"/>
      <c r="U125" s="3162"/>
      <c r="V125" s="3162"/>
      <c r="W125" s="3162"/>
      <c r="X125" s="3162"/>
      <c r="Y125" s="3162"/>
      <c r="AC125" s="3218"/>
    </row>
    <row r="126" spans="1:29" ht="35.25" customHeight="1" thickBot="1" x14ac:dyDescent="0.25">
      <c r="A126" s="5154"/>
      <c r="B126" s="5157"/>
      <c r="C126" s="3292"/>
      <c r="D126" s="5060"/>
      <c r="E126" s="3297"/>
      <c r="F126" s="5068"/>
      <c r="G126" s="5005"/>
      <c r="H126" s="5035"/>
      <c r="I126" s="4989"/>
      <c r="J126" s="3561"/>
      <c r="K126" s="3289" t="s">
        <v>33</v>
      </c>
      <c r="L126" s="3296">
        <f>SUM(L125)</f>
        <v>11</v>
      </c>
      <c r="M126" s="3244"/>
      <c r="N126" s="3287"/>
      <c r="O126" s="3269"/>
      <c r="P126" s="3162"/>
      <c r="Q126" s="3162"/>
      <c r="R126" s="3162"/>
      <c r="S126" s="3162"/>
      <c r="T126" s="3162"/>
      <c r="U126" s="3162"/>
      <c r="V126" s="3162"/>
      <c r="W126" s="3162"/>
      <c r="X126" s="3162"/>
      <c r="Y126" s="3162"/>
    </row>
    <row r="127" spans="1:29" ht="36" customHeight="1" thickBot="1" x14ac:dyDescent="0.25">
      <c r="A127" s="5152" t="s">
        <v>37</v>
      </c>
      <c r="B127" s="5155" t="s">
        <v>37</v>
      </c>
      <c r="C127" s="3267" t="s">
        <v>72</v>
      </c>
      <c r="D127" s="5058" t="s">
        <v>107</v>
      </c>
      <c r="E127" s="3291"/>
      <c r="F127" s="5172" t="s">
        <v>1232</v>
      </c>
      <c r="G127" s="5003" t="s">
        <v>1231</v>
      </c>
      <c r="H127" s="5035"/>
      <c r="I127" s="3295" t="s">
        <v>43</v>
      </c>
      <c r="J127" s="3560" t="s">
        <v>1230</v>
      </c>
      <c r="K127" s="3294" t="s">
        <v>124</v>
      </c>
      <c r="L127" s="3293">
        <v>1</v>
      </c>
      <c r="M127" s="3244" t="s">
        <v>1229</v>
      </c>
      <c r="N127" s="3287" t="s">
        <v>231</v>
      </c>
      <c r="O127" s="3286">
        <v>10</v>
      </c>
      <c r="P127" s="3162"/>
      <c r="Q127" s="3162"/>
      <c r="R127" s="3162"/>
      <c r="S127" s="3162"/>
      <c r="T127" s="3162"/>
      <c r="U127" s="3162"/>
      <c r="V127" s="3162"/>
      <c r="W127" s="3162"/>
      <c r="X127" s="3162"/>
      <c r="Y127" s="3162"/>
    </row>
    <row r="128" spans="1:29" ht="17.25" customHeight="1" thickBot="1" x14ac:dyDescent="0.25">
      <c r="A128" s="5154"/>
      <c r="B128" s="5157"/>
      <c r="C128" s="3292"/>
      <c r="D128" s="5060"/>
      <c r="E128" s="3291"/>
      <c r="F128" s="5173"/>
      <c r="G128" s="5005"/>
      <c r="H128" s="5035"/>
      <c r="I128" s="3290"/>
      <c r="J128" s="3561"/>
      <c r="K128" s="3289" t="s">
        <v>33</v>
      </c>
      <c r="L128" s="3288"/>
      <c r="M128" s="3244"/>
      <c r="N128" s="3287"/>
      <c r="O128" s="3286"/>
      <c r="P128" s="3162"/>
      <c r="Q128" s="3162"/>
      <c r="R128" s="3162"/>
      <c r="S128" s="3162"/>
      <c r="T128" s="3162"/>
      <c r="U128" s="3162"/>
      <c r="V128" s="3162"/>
      <c r="W128" s="3162"/>
      <c r="X128" s="3162"/>
      <c r="Y128" s="3162"/>
    </row>
    <row r="129" spans="1:25" ht="24" customHeight="1" thickBot="1" x14ac:dyDescent="0.25">
      <c r="A129" s="3196" t="s">
        <v>37</v>
      </c>
      <c r="B129" s="3195" t="s">
        <v>37</v>
      </c>
      <c r="C129" s="5118" t="s">
        <v>38</v>
      </c>
      <c r="D129" s="5119"/>
      <c r="E129" s="5119"/>
      <c r="F129" s="5119"/>
      <c r="G129" s="5119"/>
      <c r="H129" s="5119"/>
      <c r="I129" s="5120"/>
      <c r="J129" s="5121"/>
      <c r="K129" s="3194" t="s">
        <v>33</v>
      </c>
      <c r="L129" s="3285">
        <f>SUM(L16,L42,L65,L84,L94,L116)</f>
        <v>57600.799999999996</v>
      </c>
      <c r="M129" s="3284"/>
      <c r="N129" s="3283"/>
      <c r="O129" s="3282"/>
      <c r="P129" s="3162"/>
      <c r="Q129" s="3162"/>
      <c r="R129" s="3162"/>
      <c r="S129" s="3162"/>
      <c r="T129" s="3162"/>
      <c r="U129" s="3162"/>
      <c r="V129" s="3162"/>
      <c r="W129" s="3162"/>
      <c r="X129" s="3162"/>
      <c r="Y129" s="3162"/>
    </row>
    <row r="130" spans="1:25" ht="21" customHeight="1" thickBot="1" x14ac:dyDescent="0.25">
      <c r="A130" s="3196" t="s">
        <v>37</v>
      </c>
      <c r="B130" s="3195" t="s">
        <v>39</v>
      </c>
      <c r="C130" s="3281" t="s">
        <v>1228</v>
      </c>
      <c r="D130" s="3280"/>
      <c r="E130" s="3279"/>
      <c r="F130" s="3278"/>
      <c r="G130" s="3278"/>
      <c r="H130" s="3278"/>
      <c r="I130" s="3278"/>
      <c r="J130" s="3278"/>
      <c r="K130" s="3278"/>
      <c r="L130" s="3278"/>
      <c r="M130" s="3278"/>
      <c r="N130" s="3278"/>
      <c r="O130" s="3277"/>
      <c r="P130" s="3162"/>
      <c r="Q130" s="3162"/>
      <c r="R130" s="3162"/>
      <c r="S130" s="3162"/>
      <c r="T130" s="3162"/>
      <c r="U130" s="3162"/>
      <c r="V130" s="3162"/>
      <c r="W130" s="3162"/>
      <c r="X130" s="3162"/>
      <c r="Y130" s="3162"/>
    </row>
    <row r="131" spans="1:25" ht="39" thickBot="1" x14ac:dyDescent="0.25">
      <c r="A131" s="3276"/>
      <c r="B131" s="3268"/>
      <c r="C131" s="3275"/>
      <c r="D131" s="3274"/>
      <c r="E131" s="3273"/>
      <c r="F131" s="3272"/>
      <c r="G131" s="3272"/>
      <c r="H131" s="3272"/>
      <c r="I131" s="3272"/>
      <c r="J131" s="3272"/>
      <c r="K131" s="3272"/>
      <c r="L131" s="3272"/>
      <c r="M131" s="3271" t="s">
        <v>1227</v>
      </c>
      <c r="N131" s="3270" t="s">
        <v>231</v>
      </c>
      <c r="O131" s="3269">
        <v>330</v>
      </c>
      <c r="P131" s="3162"/>
      <c r="Q131" s="3162"/>
      <c r="R131" s="3162"/>
      <c r="S131" s="3162"/>
      <c r="T131" s="3162"/>
      <c r="U131" s="3162"/>
      <c r="V131" s="3162"/>
      <c r="W131" s="3162"/>
      <c r="X131" s="3162"/>
      <c r="Y131" s="3162"/>
    </row>
    <row r="132" spans="1:25" ht="26.45" customHeight="1" x14ac:dyDescent="0.2">
      <c r="A132" s="4992" t="s">
        <v>37</v>
      </c>
      <c r="B132" s="5160" t="s">
        <v>39</v>
      </c>
      <c r="C132" s="3267" t="s">
        <v>37</v>
      </c>
      <c r="D132" s="5162" t="s">
        <v>1226</v>
      </c>
      <c r="E132" s="5162"/>
      <c r="F132" s="5163"/>
      <c r="G132" s="5003" t="s">
        <v>121</v>
      </c>
      <c r="H132" s="5034" t="s">
        <v>44</v>
      </c>
      <c r="I132" s="3256"/>
      <c r="J132" s="3266"/>
      <c r="K132" s="3254" t="s">
        <v>124</v>
      </c>
      <c r="L132" s="3253">
        <f>L136</f>
        <v>200</v>
      </c>
      <c r="M132" s="3265"/>
      <c r="N132" s="3264"/>
      <c r="O132" s="3263"/>
      <c r="P132" s="3162"/>
      <c r="Q132" s="3249"/>
      <c r="R132" s="3240"/>
      <c r="S132" s="3162"/>
      <c r="T132" s="3162"/>
      <c r="U132" s="3162"/>
      <c r="V132" s="3162"/>
      <c r="W132" s="3162"/>
      <c r="X132" s="3162"/>
      <c r="Y132" s="3162"/>
    </row>
    <row r="133" spans="1:25" ht="23.25" customHeight="1" thickBot="1" x14ac:dyDescent="0.25">
      <c r="A133" s="4997"/>
      <c r="B133" s="4999"/>
      <c r="C133" s="3248"/>
      <c r="D133" s="5164"/>
      <c r="E133" s="5164"/>
      <c r="F133" s="5165"/>
      <c r="G133" s="5004"/>
      <c r="H133" s="5035"/>
      <c r="I133" s="3215" t="s">
        <v>1221</v>
      </c>
      <c r="J133" s="3262" t="s">
        <v>61</v>
      </c>
      <c r="K133" s="3261" t="s">
        <v>40</v>
      </c>
      <c r="L133" s="3260">
        <f>L137+L140</f>
        <v>157.69999999999999</v>
      </c>
      <c r="M133" s="3259"/>
      <c r="N133" s="3258"/>
      <c r="O133" s="3257"/>
      <c r="P133" s="3162"/>
      <c r="Q133" s="3249"/>
      <c r="R133" s="3240"/>
      <c r="S133" s="3162"/>
      <c r="T133" s="3162"/>
      <c r="U133" s="3162"/>
      <c r="V133" s="3162"/>
      <c r="W133" s="3162"/>
      <c r="X133" s="3162"/>
      <c r="Y133" s="3162"/>
    </row>
    <row r="134" spans="1:25" ht="20.25" customHeight="1" x14ac:dyDescent="0.2">
      <c r="A134" s="4997"/>
      <c r="B134" s="4999"/>
      <c r="C134" s="3248"/>
      <c r="D134" s="5164"/>
      <c r="E134" s="5164"/>
      <c r="F134" s="5165"/>
      <c r="G134" s="5004"/>
      <c r="H134" s="5035"/>
      <c r="I134" s="3256"/>
      <c r="J134" s="3255"/>
      <c r="K134" s="3254" t="s">
        <v>161</v>
      </c>
      <c r="L134" s="3253">
        <f>L139</f>
        <v>0</v>
      </c>
      <c r="M134" s="3252"/>
      <c r="N134" s="3251"/>
      <c r="O134" s="3250"/>
      <c r="P134" s="3162"/>
      <c r="Q134" s="3249"/>
      <c r="R134" s="3240"/>
      <c r="S134" s="3162"/>
      <c r="T134" s="3162"/>
      <c r="U134" s="3162"/>
      <c r="V134" s="3162"/>
      <c r="W134" s="3162"/>
      <c r="X134" s="3162"/>
      <c r="Y134" s="3162"/>
    </row>
    <row r="135" spans="1:25" ht="24" customHeight="1" thickBot="1" x14ac:dyDescent="0.25">
      <c r="A135" s="4993"/>
      <c r="B135" s="5161"/>
      <c r="C135" s="3248"/>
      <c r="D135" s="5166"/>
      <c r="E135" s="5166"/>
      <c r="F135" s="5167"/>
      <c r="G135" s="5004"/>
      <c r="H135" s="5035"/>
      <c r="I135" s="3247"/>
      <c r="J135" s="3229"/>
      <c r="K135" s="3246" t="s">
        <v>33</v>
      </c>
      <c r="L135" s="3245">
        <f>SUM(L132:L134)</f>
        <v>357.7</v>
      </c>
      <c r="M135" s="3244"/>
      <c r="N135" s="3243"/>
      <c r="O135" s="3242"/>
      <c r="P135" s="3162"/>
      <c r="Q135" s="3241"/>
      <c r="R135" s="3240"/>
      <c r="S135" s="3162"/>
      <c r="T135" s="3162"/>
      <c r="U135" s="3162"/>
      <c r="V135" s="3162"/>
      <c r="W135" s="3162"/>
      <c r="X135" s="3162"/>
      <c r="Y135" s="3162"/>
    </row>
    <row r="136" spans="1:25" ht="21" customHeight="1" x14ac:dyDescent="0.2">
      <c r="A136" s="4992" t="s">
        <v>37</v>
      </c>
      <c r="B136" s="4990" t="s">
        <v>39</v>
      </c>
      <c r="C136" s="5006" t="s">
        <v>37</v>
      </c>
      <c r="D136" s="5058" t="s">
        <v>37</v>
      </c>
      <c r="E136" s="5169"/>
      <c r="F136" s="5047" t="s">
        <v>1225</v>
      </c>
      <c r="G136" s="5004"/>
      <c r="H136" s="5035"/>
      <c r="I136" s="3225" t="s">
        <v>1221</v>
      </c>
      <c r="J136" s="3214" t="s">
        <v>61</v>
      </c>
      <c r="K136" s="3223" t="s">
        <v>124</v>
      </c>
      <c r="L136" s="3238">
        <v>200</v>
      </c>
      <c r="M136" s="3237"/>
      <c r="N136" s="3236"/>
      <c r="O136" s="3235"/>
      <c r="P136" s="3206"/>
      <c r="Q136" s="3162"/>
      <c r="R136" s="3162"/>
      <c r="S136" s="3162"/>
      <c r="T136" s="3162"/>
      <c r="U136" s="3162"/>
      <c r="V136" s="3162"/>
      <c r="W136" s="3162"/>
      <c r="X136" s="3162"/>
      <c r="Y136" s="3162"/>
    </row>
    <row r="137" spans="1:25" ht="20.25" customHeight="1" x14ac:dyDescent="0.2">
      <c r="A137" s="4997"/>
      <c r="B137" s="5002"/>
      <c r="C137" s="5065"/>
      <c r="D137" s="5059"/>
      <c r="E137" s="5170"/>
      <c r="F137" s="5048"/>
      <c r="G137" s="5004"/>
      <c r="H137" s="5035"/>
      <c r="I137" s="3215"/>
      <c r="J137" s="3234"/>
      <c r="K137" s="3213" t="s">
        <v>40</v>
      </c>
      <c r="L137" s="3233">
        <v>95.4</v>
      </c>
      <c r="M137" s="3232" t="s">
        <v>1224</v>
      </c>
      <c r="N137" s="3231" t="s">
        <v>231</v>
      </c>
      <c r="O137" s="3230">
        <v>34</v>
      </c>
      <c r="P137" s="3206"/>
      <c r="Q137" s="3162"/>
      <c r="R137" s="3162"/>
      <c r="S137" s="3162"/>
      <c r="T137" s="3162"/>
      <c r="U137" s="3162"/>
      <c r="V137" s="3162"/>
      <c r="W137" s="3162"/>
      <c r="X137" s="3162"/>
      <c r="Y137" s="3162"/>
    </row>
    <row r="138" spans="1:25" ht="20.25" customHeight="1" thickBot="1" x14ac:dyDescent="0.25">
      <c r="A138" s="4993"/>
      <c r="B138" s="4991"/>
      <c r="C138" s="5168"/>
      <c r="D138" s="5060"/>
      <c r="E138" s="5170"/>
      <c r="F138" s="5049"/>
      <c r="G138" s="5004"/>
      <c r="H138" s="5035"/>
      <c r="I138" s="3202"/>
      <c r="J138" s="3229"/>
      <c r="K138" s="3201" t="s">
        <v>33</v>
      </c>
      <c r="L138" s="3228">
        <f>SUM(L136:L137)</f>
        <v>295.39999999999998</v>
      </c>
      <c r="M138" s="3227"/>
      <c r="N138" s="3198"/>
      <c r="O138" s="3226"/>
      <c r="P138" s="3162"/>
      <c r="Q138" s="3162"/>
      <c r="R138" s="3162"/>
      <c r="S138" s="3162"/>
      <c r="T138" s="3162"/>
      <c r="U138" s="3162"/>
      <c r="V138" s="3162"/>
      <c r="W138" s="3162"/>
      <c r="X138" s="3162"/>
      <c r="Y138" s="3162"/>
    </row>
    <row r="139" spans="1:25" ht="27" customHeight="1" x14ac:dyDescent="0.2">
      <c r="A139" s="4992" t="s">
        <v>37</v>
      </c>
      <c r="B139" s="4990" t="s">
        <v>39</v>
      </c>
      <c r="C139" s="5042" t="s">
        <v>37</v>
      </c>
      <c r="D139" s="5058" t="s">
        <v>39</v>
      </c>
      <c r="E139" s="5170"/>
      <c r="F139" s="5047" t="s">
        <v>1223</v>
      </c>
      <c r="G139" s="5004"/>
      <c r="H139" s="5035"/>
      <c r="I139" s="3225"/>
      <c r="J139" s="3224"/>
      <c r="K139" s="3223" t="s">
        <v>161</v>
      </c>
      <c r="L139" s="3222">
        <v>0</v>
      </c>
      <c r="M139" s="3221" t="s">
        <v>1222</v>
      </c>
      <c r="N139" s="3220" t="s">
        <v>231</v>
      </c>
      <c r="O139" s="3219">
        <v>672</v>
      </c>
      <c r="P139" s="3218"/>
      <c r="Q139" s="3162"/>
      <c r="R139" s="3162"/>
      <c r="S139" s="3162"/>
      <c r="T139" s="3162"/>
      <c r="U139" s="3162"/>
      <c r="V139" s="3162"/>
      <c r="W139" s="3162"/>
      <c r="X139" s="3162"/>
      <c r="Y139" s="3162"/>
    </row>
    <row r="140" spans="1:25" ht="51" customHeight="1" thickBot="1" x14ac:dyDescent="0.25">
      <c r="A140" s="4997"/>
      <c r="B140" s="5002"/>
      <c r="C140" s="5042"/>
      <c r="D140" s="5059"/>
      <c r="E140" s="5170"/>
      <c r="F140" s="5048"/>
      <c r="G140" s="5004"/>
      <c r="H140" s="5035"/>
      <c r="I140" s="3215" t="s">
        <v>1221</v>
      </c>
      <c r="J140" s="3214" t="s">
        <v>61</v>
      </c>
      <c r="K140" s="3213" t="s">
        <v>40</v>
      </c>
      <c r="L140" s="3212">
        <v>62.3</v>
      </c>
      <c r="M140" s="3211" t="s">
        <v>1220</v>
      </c>
      <c r="N140" s="3210" t="s">
        <v>721</v>
      </c>
      <c r="O140" s="3209" t="s">
        <v>1219</v>
      </c>
      <c r="P140" s="3208"/>
      <c r="Q140" s="3207"/>
      <c r="R140" s="3207"/>
      <c r="S140" s="3207"/>
      <c r="T140" s="3207"/>
      <c r="U140" s="3207"/>
      <c r="V140" s="3207"/>
      <c r="W140" s="3162"/>
      <c r="X140" s="3206"/>
      <c r="Y140" s="3162"/>
    </row>
    <row r="141" spans="1:25" ht="23.25" customHeight="1" thickBot="1" x14ac:dyDescent="0.25">
      <c r="A141" s="4993"/>
      <c r="B141" s="4991"/>
      <c r="C141" s="5043"/>
      <c r="D141" s="5060"/>
      <c r="E141" s="5171"/>
      <c r="F141" s="5049"/>
      <c r="G141" s="5005"/>
      <c r="H141" s="5035"/>
      <c r="I141" s="3202"/>
      <c r="J141" s="3162"/>
      <c r="K141" s="3201" t="s">
        <v>33</v>
      </c>
      <c r="L141" s="3200">
        <f>SUM(L139+L140)</f>
        <v>62.3</v>
      </c>
      <c r="M141" s="3199"/>
      <c r="N141" s="3198"/>
      <c r="O141" s="3197"/>
      <c r="P141" s="3162"/>
      <c r="Q141" s="3162"/>
      <c r="R141" s="3162"/>
      <c r="S141" s="3162"/>
      <c r="T141" s="3162"/>
      <c r="U141" s="3162"/>
      <c r="V141" s="3162"/>
      <c r="W141" s="3162"/>
      <c r="X141" s="3162"/>
      <c r="Y141" s="3162"/>
    </row>
    <row r="142" spans="1:25" ht="23.25" customHeight="1" thickBot="1" x14ac:dyDescent="0.25">
      <c r="A142" s="3196" t="s">
        <v>37</v>
      </c>
      <c r="B142" s="3195" t="s">
        <v>39</v>
      </c>
      <c r="C142" s="5118" t="s">
        <v>38</v>
      </c>
      <c r="D142" s="5119"/>
      <c r="E142" s="5119"/>
      <c r="F142" s="5119"/>
      <c r="G142" s="5119"/>
      <c r="H142" s="5119"/>
      <c r="I142" s="5120"/>
      <c r="J142" s="5121"/>
      <c r="K142" s="3194" t="s">
        <v>33</v>
      </c>
      <c r="L142" s="3193">
        <f>L135</f>
        <v>357.7</v>
      </c>
      <c r="M142" s="3192"/>
      <c r="N142" s="3191"/>
      <c r="O142" s="3190"/>
      <c r="P142" s="3162"/>
      <c r="Q142" s="3162"/>
      <c r="R142" s="3162"/>
      <c r="S142" s="3162"/>
      <c r="T142" s="3162"/>
      <c r="U142" s="3162"/>
      <c r="V142" s="3162"/>
      <c r="W142" s="3162"/>
      <c r="X142" s="3162"/>
      <c r="Y142" s="3162"/>
    </row>
    <row r="143" spans="1:25" ht="21" customHeight="1" thickBot="1" x14ac:dyDescent="0.25">
      <c r="A143" s="3189" t="s">
        <v>37</v>
      </c>
      <c r="B143" s="4931" t="s">
        <v>758</v>
      </c>
      <c r="C143" s="4932"/>
      <c r="D143" s="4932"/>
      <c r="E143" s="4932"/>
      <c r="F143" s="4932"/>
      <c r="G143" s="4932"/>
      <c r="H143" s="4932"/>
      <c r="I143" s="4932"/>
      <c r="J143" s="4932"/>
      <c r="K143" s="4933"/>
      <c r="L143" s="3188">
        <f>SUM(L129,L142)</f>
        <v>57958.499999999993</v>
      </c>
      <c r="M143" s="3187"/>
      <c r="N143" s="3186"/>
      <c r="O143" s="3185"/>
      <c r="P143" s="3162"/>
      <c r="Q143" s="3162"/>
      <c r="R143" s="3162"/>
      <c r="S143" s="3162"/>
      <c r="T143" s="3162"/>
      <c r="U143" s="3162"/>
      <c r="V143" s="3162"/>
      <c r="W143" s="3162"/>
      <c r="X143" s="3162"/>
      <c r="Y143" s="3162"/>
    </row>
    <row r="144" spans="1:25" ht="19.5" customHeight="1" thickBot="1" x14ac:dyDescent="0.25">
      <c r="A144" s="4969" t="s">
        <v>34</v>
      </c>
      <c r="B144" s="4970"/>
      <c r="C144" s="4970"/>
      <c r="D144" s="4970"/>
      <c r="E144" s="4970"/>
      <c r="F144" s="4970"/>
      <c r="G144" s="4970"/>
      <c r="H144" s="4970"/>
      <c r="I144" s="4970"/>
      <c r="J144" s="4970"/>
      <c r="K144" s="4971"/>
      <c r="L144" s="3184">
        <f>SUM(L143)</f>
        <v>57958.499999999993</v>
      </c>
      <c r="M144" s="3183"/>
      <c r="N144" s="3182"/>
      <c r="O144" s="3181"/>
      <c r="P144" s="3162"/>
      <c r="Q144" s="3162"/>
      <c r="R144" s="3162"/>
      <c r="S144" s="3162"/>
      <c r="T144" s="3162"/>
      <c r="U144" s="3162"/>
      <c r="V144" s="3162"/>
      <c r="W144" s="3162"/>
      <c r="X144" s="3162"/>
      <c r="Y144" s="3162"/>
    </row>
    <row r="145" spans="1:25" x14ac:dyDescent="0.2">
      <c r="A145" s="3179" t="s">
        <v>32</v>
      </c>
      <c r="B145" s="3179"/>
      <c r="C145" s="3179"/>
      <c r="D145" s="3179"/>
      <c r="E145" s="3179"/>
      <c r="F145" s="3179"/>
      <c r="G145" s="3179"/>
      <c r="H145" s="3180"/>
      <c r="I145" s="3179"/>
      <c r="J145" s="3179"/>
      <c r="K145" s="3179"/>
      <c r="L145" s="3179"/>
      <c r="M145" s="3179"/>
      <c r="N145" s="3174"/>
      <c r="O145" s="3175"/>
      <c r="P145" s="3162"/>
      <c r="Q145" s="3162"/>
      <c r="R145" s="3162"/>
      <c r="S145" s="3162"/>
      <c r="T145" s="3162"/>
      <c r="U145" s="3162"/>
      <c r="V145" s="3162"/>
      <c r="W145" s="3162"/>
      <c r="X145" s="3162"/>
      <c r="Y145" s="3162"/>
    </row>
    <row r="146" spans="1:25" ht="12.75" customHeight="1" x14ac:dyDescent="0.2">
      <c r="A146" s="3174"/>
      <c r="B146" s="3174"/>
      <c r="C146" s="3174"/>
      <c r="D146" s="3174"/>
      <c r="E146" s="3174"/>
      <c r="F146" s="3174"/>
      <c r="G146" s="3174"/>
      <c r="H146" s="3174"/>
      <c r="I146" s="3174"/>
      <c r="J146" s="3174"/>
      <c r="K146" s="3174"/>
      <c r="L146" s="3174"/>
      <c r="M146" s="3174"/>
      <c r="N146" s="3174"/>
      <c r="O146" s="3175"/>
      <c r="P146" s="3162"/>
      <c r="Q146" s="3162"/>
      <c r="R146" s="3162"/>
      <c r="S146" s="3162"/>
      <c r="T146" s="3162"/>
      <c r="U146" s="3162"/>
      <c r="V146" s="3162"/>
      <c r="W146" s="3162"/>
      <c r="X146" s="3162"/>
      <c r="Y146" s="3162"/>
    </row>
    <row r="147" spans="1:25" ht="32.25" hidden="1" customHeight="1" x14ac:dyDescent="0.2">
      <c r="A147" s="3174"/>
      <c r="B147" s="3174"/>
      <c r="C147" s="3174"/>
      <c r="D147" s="3174"/>
      <c r="E147" s="3174"/>
      <c r="F147" s="3174"/>
      <c r="G147" s="3174"/>
      <c r="H147" s="3174"/>
      <c r="I147" s="3174"/>
      <c r="J147" s="3174"/>
      <c r="K147" s="3174"/>
      <c r="L147" s="3174"/>
      <c r="M147" s="3174"/>
      <c r="N147" s="3174"/>
      <c r="O147" s="3175"/>
      <c r="P147" s="3162"/>
      <c r="Q147" s="3162"/>
      <c r="R147" s="3162"/>
      <c r="S147" s="3162"/>
      <c r="T147" s="3162"/>
      <c r="U147" s="3162"/>
      <c r="V147" s="3162"/>
      <c r="W147" s="3162"/>
      <c r="X147" s="3162"/>
      <c r="Y147" s="3162"/>
    </row>
    <row r="148" spans="1:25" ht="16.5" customHeight="1" x14ac:dyDescent="0.2">
      <c r="A148" s="3559" t="s">
        <v>31</v>
      </c>
      <c r="B148" s="3559"/>
      <c r="C148" s="3559"/>
      <c r="D148" s="3559"/>
      <c r="E148" s="3559"/>
      <c r="F148" s="3559"/>
      <c r="G148" s="3559"/>
      <c r="H148" s="3559"/>
      <c r="I148" s="3559"/>
      <c r="J148" s="3559"/>
      <c r="K148" s="3559"/>
      <c r="L148" s="3559"/>
      <c r="M148" s="3174"/>
      <c r="N148" s="3174"/>
      <c r="O148" s="3175"/>
      <c r="P148" s="3162"/>
      <c r="Q148" s="3162"/>
      <c r="R148" s="3162"/>
      <c r="S148" s="3162"/>
      <c r="T148" s="3162"/>
      <c r="U148" s="3162"/>
      <c r="V148" s="3162"/>
      <c r="W148" s="3162"/>
      <c r="X148" s="3162"/>
      <c r="Y148" s="3162"/>
    </row>
    <row r="149" spans="1:25" ht="16.5" customHeight="1" thickBot="1" x14ac:dyDescent="0.25">
      <c r="A149" s="28"/>
      <c r="B149" s="26"/>
      <c r="C149" s="26"/>
      <c r="D149" s="26"/>
      <c r="E149" s="26"/>
      <c r="F149" s="26"/>
      <c r="G149" s="26"/>
      <c r="H149" s="26"/>
      <c r="I149" s="26"/>
      <c r="J149" s="26"/>
      <c r="K149" s="17"/>
      <c r="L149" s="24" t="s">
        <v>30</v>
      </c>
      <c r="M149" s="3174"/>
      <c r="N149" s="3174"/>
      <c r="O149" s="3175"/>
      <c r="P149" s="3162"/>
      <c r="Q149" s="3162"/>
      <c r="R149" s="3162"/>
      <c r="S149" s="3162"/>
      <c r="T149" s="3162"/>
      <c r="U149" s="3162"/>
      <c r="V149" s="3162"/>
      <c r="W149" s="3162"/>
      <c r="X149" s="3162"/>
      <c r="Y149" s="3162"/>
    </row>
    <row r="150" spans="1:25" ht="42" customHeight="1" thickBot="1" x14ac:dyDescent="0.25">
      <c r="A150" s="22"/>
      <c r="B150" s="21"/>
      <c r="C150" s="3512" t="s">
        <v>606</v>
      </c>
      <c r="D150" s="3512"/>
      <c r="E150" s="3512"/>
      <c r="F150" s="3512"/>
      <c r="G150" s="3512"/>
      <c r="H150" s="3512"/>
      <c r="I150" s="3512"/>
      <c r="J150" s="3512"/>
      <c r="K150" s="3512"/>
      <c r="L150" s="20" t="s">
        <v>28</v>
      </c>
      <c r="M150" s="3174"/>
      <c r="N150" s="3174"/>
      <c r="O150" s="3175"/>
      <c r="P150" s="3162"/>
      <c r="Q150" s="3162"/>
      <c r="R150" s="3162"/>
      <c r="S150" s="3162"/>
      <c r="T150" s="3162"/>
      <c r="U150" s="3162"/>
      <c r="V150" s="3162"/>
      <c r="W150" s="3162"/>
      <c r="X150" s="3162"/>
      <c r="Y150" s="3162"/>
    </row>
    <row r="151" spans="1:25" ht="16.5" customHeight="1" x14ac:dyDescent="0.2">
      <c r="A151" s="4312" t="s">
        <v>27</v>
      </c>
      <c r="B151" s="4313"/>
      <c r="C151" s="4313"/>
      <c r="D151" s="4313"/>
      <c r="E151" s="4313"/>
      <c r="F151" s="4313"/>
      <c r="G151" s="4313"/>
      <c r="H151" s="4313"/>
      <c r="I151" s="4313"/>
      <c r="J151" s="4313"/>
      <c r="K151" s="4314"/>
      <c r="L151" s="3178">
        <f>L152+L156</f>
        <v>23457.599999999999</v>
      </c>
      <c r="M151" s="3174"/>
      <c r="N151" s="3174"/>
      <c r="O151" s="3175"/>
      <c r="P151" s="3162"/>
      <c r="Q151" s="3162"/>
      <c r="R151" s="3162"/>
      <c r="S151" s="3162"/>
      <c r="T151" s="3162"/>
      <c r="U151" s="3162"/>
      <c r="V151" s="3162"/>
      <c r="W151" s="3162"/>
      <c r="X151" s="3162"/>
      <c r="Y151" s="3162"/>
    </row>
    <row r="152" spans="1:25" ht="16.5" customHeight="1" x14ac:dyDescent="0.2">
      <c r="A152" s="4188" t="s">
        <v>604</v>
      </c>
      <c r="B152" s="4189"/>
      <c r="C152" s="4189"/>
      <c r="D152" s="4189"/>
      <c r="E152" s="4189"/>
      <c r="F152" s="4189"/>
      <c r="G152" s="4189"/>
      <c r="H152" s="4189"/>
      <c r="I152" s="4189"/>
      <c r="J152" s="4189"/>
      <c r="K152" s="4190"/>
      <c r="L152" s="13">
        <f>L153</f>
        <v>14512.1</v>
      </c>
      <c r="M152" s="3174"/>
      <c r="N152" s="3174"/>
      <c r="O152" s="3175"/>
      <c r="P152" s="3162"/>
      <c r="Q152" s="3162"/>
      <c r="R152" s="3162"/>
      <c r="S152" s="3162"/>
      <c r="T152" s="3162"/>
      <c r="U152" s="3162"/>
      <c r="V152" s="3162"/>
      <c r="W152" s="3162"/>
      <c r="X152" s="3162"/>
      <c r="Y152" s="3162"/>
    </row>
    <row r="153" spans="1:25" ht="16.5" customHeight="1" x14ac:dyDescent="0.2">
      <c r="A153" s="4963" t="s">
        <v>756</v>
      </c>
      <c r="B153" s="4964"/>
      <c r="C153" s="4964"/>
      <c r="D153" s="4964"/>
      <c r="E153" s="4964"/>
      <c r="F153" s="4964"/>
      <c r="G153" s="4964"/>
      <c r="H153" s="4964"/>
      <c r="I153" s="4964"/>
      <c r="J153" s="4964"/>
      <c r="K153" s="4965"/>
      <c r="L153" s="13">
        <f>L39+L61+L80+L90+L112+L132</f>
        <v>14512.1</v>
      </c>
      <c r="M153" s="3174"/>
      <c r="N153" s="3174"/>
      <c r="O153" s="3175"/>
      <c r="P153" s="3162"/>
      <c r="Q153" s="3162"/>
      <c r="R153" s="3162"/>
      <c r="S153" s="3162"/>
      <c r="T153" s="3162"/>
      <c r="U153" s="3162"/>
      <c r="V153" s="3162"/>
      <c r="W153" s="3162"/>
      <c r="X153" s="3162"/>
      <c r="Y153" s="3162"/>
    </row>
    <row r="154" spans="1:25" ht="16.5" customHeight="1" x14ac:dyDescent="0.2">
      <c r="A154" s="4188" t="s">
        <v>602</v>
      </c>
      <c r="B154" s="4189"/>
      <c r="C154" s="4189"/>
      <c r="D154" s="4189"/>
      <c r="E154" s="4301"/>
      <c r="F154" s="4301"/>
      <c r="G154" s="4301"/>
      <c r="H154" s="4301"/>
      <c r="I154" s="4301"/>
      <c r="J154" s="4301"/>
      <c r="K154" s="4302"/>
      <c r="L154" s="11"/>
      <c r="M154" s="3174"/>
      <c r="N154" s="3174"/>
      <c r="O154" s="3175"/>
      <c r="P154" s="3162"/>
      <c r="Q154" s="3162"/>
      <c r="R154" s="3162"/>
      <c r="S154" s="3162"/>
      <c r="T154" s="3162"/>
      <c r="U154" s="3162"/>
      <c r="V154" s="3162"/>
      <c r="W154" s="3162"/>
      <c r="X154" s="3162"/>
      <c r="Y154" s="3162"/>
    </row>
    <row r="155" spans="1:25" ht="29.25" customHeight="1" x14ac:dyDescent="0.2">
      <c r="A155" s="4188" t="s">
        <v>601</v>
      </c>
      <c r="B155" s="4189"/>
      <c r="C155" s="4189"/>
      <c r="D155" s="4189"/>
      <c r="E155" s="4189"/>
      <c r="F155" s="4189"/>
      <c r="G155" s="4189"/>
      <c r="H155" s="4189"/>
      <c r="I155" s="4189"/>
      <c r="J155" s="4189"/>
      <c r="K155" s="4190"/>
      <c r="L155" s="11"/>
      <c r="M155" s="3174"/>
      <c r="N155" s="3174"/>
      <c r="O155" s="3175"/>
      <c r="P155" s="3162"/>
      <c r="Q155" s="3162"/>
      <c r="R155" s="3162"/>
      <c r="S155" s="3162"/>
      <c r="T155" s="3162"/>
      <c r="U155" s="3162"/>
      <c r="V155" s="3162"/>
      <c r="W155" s="3162"/>
      <c r="X155" s="3162"/>
      <c r="Y155" s="3162"/>
    </row>
    <row r="156" spans="1:25" ht="16.5" customHeight="1" x14ac:dyDescent="0.2">
      <c r="A156" s="4963" t="s">
        <v>22</v>
      </c>
      <c r="B156" s="4964"/>
      <c r="C156" s="4964"/>
      <c r="D156" s="4964"/>
      <c r="E156" s="4964"/>
      <c r="F156" s="4964"/>
      <c r="G156" s="4964"/>
      <c r="H156" s="4964"/>
      <c r="I156" s="4964"/>
      <c r="J156" s="4964"/>
      <c r="K156" s="4965"/>
      <c r="L156" s="13">
        <f>L157+L158</f>
        <v>8945.5</v>
      </c>
      <c r="M156" s="3174"/>
      <c r="N156" s="3174"/>
      <c r="O156" s="3175"/>
      <c r="P156" s="3162"/>
      <c r="Q156" s="3162"/>
      <c r="R156" s="3162"/>
      <c r="S156" s="3162"/>
      <c r="T156" s="3162"/>
      <c r="U156" s="3162"/>
      <c r="V156" s="3162"/>
      <c r="W156" s="3162"/>
      <c r="X156" s="3162"/>
      <c r="Y156" s="3162"/>
    </row>
    <row r="157" spans="1:25" ht="16.5" customHeight="1" x14ac:dyDescent="0.2">
      <c r="A157" s="4188" t="s">
        <v>600</v>
      </c>
      <c r="B157" s="4189"/>
      <c r="C157" s="4189"/>
      <c r="D157" s="4189"/>
      <c r="E157" s="4301"/>
      <c r="F157" s="4301"/>
      <c r="G157" s="4301"/>
      <c r="H157" s="4301"/>
      <c r="I157" s="4301"/>
      <c r="J157" s="4301"/>
      <c r="K157" s="4302"/>
      <c r="L157" s="13">
        <f>L15+L40+L62+L82+L91+L113</f>
        <v>1108.0999999999999</v>
      </c>
      <c r="M157" s="3174"/>
      <c r="N157" s="3174"/>
      <c r="O157" s="3175"/>
      <c r="P157" s="3162"/>
      <c r="Q157" s="3162"/>
      <c r="R157" s="3162"/>
      <c r="S157" s="3162"/>
      <c r="T157" s="3162"/>
      <c r="U157" s="3162"/>
      <c r="V157" s="3162"/>
      <c r="W157" s="3162"/>
      <c r="X157" s="3162"/>
      <c r="Y157" s="3162"/>
    </row>
    <row r="158" spans="1:25" ht="16.5" customHeight="1" x14ac:dyDescent="0.2">
      <c r="A158" s="4188" t="s">
        <v>599</v>
      </c>
      <c r="B158" s="4189"/>
      <c r="C158" s="4189"/>
      <c r="D158" s="4189"/>
      <c r="E158" s="4301"/>
      <c r="F158" s="4301"/>
      <c r="G158" s="4301"/>
      <c r="H158" s="4301"/>
      <c r="I158" s="4301"/>
      <c r="J158" s="4301"/>
      <c r="K158" s="4302"/>
      <c r="L158" s="13">
        <f>L13+L63+L81+L114+L133</f>
        <v>7837.4</v>
      </c>
      <c r="M158" s="3174"/>
      <c r="N158" s="3174"/>
      <c r="O158" s="3175"/>
      <c r="P158" s="3162"/>
      <c r="Q158" s="3162"/>
      <c r="R158" s="3162"/>
      <c r="S158" s="3162"/>
      <c r="T158" s="3162"/>
      <c r="U158" s="3162"/>
      <c r="V158" s="3162"/>
      <c r="W158" s="3162"/>
      <c r="X158" s="3162"/>
      <c r="Y158" s="3162"/>
    </row>
    <row r="159" spans="1:25" ht="16.5" customHeight="1" x14ac:dyDescent="0.2">
      <c r="A159" s="4188" t="s">
        <v>598</v>
      </c>
      <c r="B159" s="4189"/>
      <c r="C159" s="4189"/>
      <c r="D159" s="4189"/>
      <c r="E159" s="4301"/>
      <c r="F159" s="4301"/>
      <c r="G159" s="4301"/>
      <c r="H159" s="4301"/>
      <c r="I159" s="4301"/>
      <c r="J159" s="4301"/>
      <c r="K159" s="4302"/>
      <c r="L159" s="11"/>
      <c r="M159" s="3174"/>
      <c r="N159" s="3174"/>
      <c r="O159" s="3175"/>
      <c r="P159" s="3162"/>
      <c r="Q159" s="3162"/>
      <c r="R159" s="3162"/>
      <c r="S159" s="3162"/>
      <c r="T159" s="3162"/>
      <c r="U159" s="3162"/>
      <c r="V159" s="3162"/>
      <c r="W159" s="3162"/>
      <c r="X159" s="3162"/>
      <c r="Y159" s="3162"/>
    </row>
    <row r="160" spans="1:25" ht="16.5" customHeight="1" x14ac:dyDescent="0.2">
      <c r="A160" s="4188" t="s">
        <v>704</v>
      </c>
      <c r="B160" s="4189"/>
      <c r="C160" s="4189"/>
      <c r="D160" s="4189"/>
      <c r="E160" s="4189"/>
      <c r="F160" s="4189"/>
      <c r="G160" s="4189"/>
      <c r="H160" s="4189"/>
      <c r="I160" s="4189"/>
      <c r="J160" s="4189"/>
      <c r="K160" s="4190"/>
      <c r="L160" s="11"/>
      <c r="M160" s="3174"/>
      <c r="N160" s="3174"/>
      <c r="O160" s="3175"/>
      <c r="P160" s="3162"/>
      <c r="Q160" s="3162"/>
      <c r="R160" s="3162"/>
      <c r="S160" s="3162"/>
      <c r="T160" s="3162"/>
      <c r="U160" s="3162"/>
      <c r="V160" s="3162"/>
      <c r="W160" s="3162"/>
      <c r="X160" s="3162"/>
      <c r="Y160" s="3162"/>
    </row>
    <row r="161" spans="1:25" ht="16.5" customHeight="1" x14ac:dyDescent="0.2">
      <c r="A161" s="4188" t="s">
        <v>596</v>
      </c>
      <c r="B161" s="4189"/>
      <c r="C161" s="4189"/>
      <c r="D161" s="4189"/>
      <c r="E161" s="4301"/>
      <c r="F161" s="4301"/>
      <c r="G161" s="4301"/>
      <c r="H161" s="4301"/>
      <c r="I161" s="4301"/>
      <c r="J161" s="4301"/>
      <c r="K161" s="4302"/>
      <c r="L161" s="11"/>
      <c r="M161" s="3174"/>
      <c r="N161" s="3174"/>
      <c r="O161" s="3175"/>
      <c r="P161" s="3162"/>
      <c r="Q161" s="3162"/>
      <c r="R161" s="3162"/>
      <c r="S161" s="3162"/>
      <c r="T161" s="3162"/>
      <c r="U161" s="3162"/>
      <c r="V161" s="3162"/>
      <c r="W161" s="3162"/>
      <c r="X161" s="3162"/>
      <c r="Y161" s="3162"/>
    </row>
    <row r="162" spans="1:25" ht="16.5" customHeight="1" x14ac:dyDescent="0.2">
      <c r="A162" s="4325" t="s">
        <v>595</v>
      </c>
      <c r="B162" s="4326"/>
      <c r="C162" s="4326"/>
      <c r="D162" s="4326"/>
      <c r="E162" s="4301"/>
      <c r="F162" s="4301"/>
      <c r="G162" s="4301"/>
      <c r="H162" s="4301"/>
      <c r="I162" s="4301"/>
      <c r="J162" s="4301"/>
      <c r="K162" s="4302"/>
      <c r="L162" s="11"/>
      <c r="M162" s="3174"/>
      <c r="N162" s="3174"/>
      <c r="O162" s="3175"/>
      <c r="P162" s="3162"/>
      <c r="Q162" s="3162"/>
      <c r="R162" s="3162"/>
      <c r="S162" s="3162"/>
      <c r="T162" s="3162"/>
      <c r="U162" s="3162"/>
      <c r="V162" s="3162"/>
      <c r="W162" s="3162"/>
      <c r="X162" s="3162"/>
      <c r="Y162" s="3162"/>
    </row>
    <row r="163" spans="1:25" ht="16.5" customHeight="1" x14ac:dyDescent="0.2">
      <c r="A163" s="4188" t="s">
        <v>15</v>
      </c>
      <c r="B163" s="4301"/>
      <c r="C163" s="4301"/>
      <c r="D163" s="4301"/>
      <c r="E163" s="4301"/>
      <c r="F163" s="4301"/>
      <c r="G163" s="4301"/>
      <c r="H163" s="4301"/>
      <c r="I163" s="4301"/>
      <c r="J163" s="4301"/>
      <c r="K163" s="4302"/>
      <c r="L163" s="11"/>
      <c r="M163" s="3174"/>
      <c r="N163" s="3174"/>
      <c r="O163" s="3175"/>
      <c r="P163" s="3162"/>
      <c r="Q163" s="3162"/>
      <c r="R163" s="3162"/>
      <c r="S163" s="3162"/>
      <c r="T163" s="3162"/>
      <c r="U163" s="3162"/>
      <c r="V163" s="3162"/>
      <c r="W163" s="3162"/>
      <c r="X163" s="3162"/>
      <c r="Y163" s="3162"/>
    </row>
    <row r="164" spans="1:25" ht="16.5" customHeight="1" x14ac:dyDescent="0.2">
      <c r="A164" s="4188" t="s">
        <v>594</v>
      </c>
      <c r="B164" s="4189"/>
      <c r="C164" s="4189"/>
      <c r="D164" s="4189"/>
      <c r="E164" s="4189"/>
      <c r="F164" s="4189"/>
      <c r="G164" s="4189"/>
      <c r="H164" s="4189"/>
      <c r="I164" s="4189"/>
      <c r="J164" s="4189"/>
      <c r="K164" s="4190"/>
      <c r="L164" s="11"/>
      <c r="M164" s="3174"/>
      <c r="N164" s="3174"/>
      <c r="O164" s="3175"/>
      <c r="P164" s="3162"/>
      <c r="Q164" s="3162"/>
      <c r="R164" s="3162"/>
      <c r="S164" s="3162"/>
      <c r="T164" s="3162"/>
      <c r="U164" s="3162"/>
      <c r="V164" s="3162"/>
      <c r="W164" s="3162"/>
      <c r="X164" s="3162"/>
      <c r="Y164" s="3162"/>
    </row>
    <row r="165" spans="1:25" ht="16.5" customHeight="1" x14ac:dyDescent="0.2">
      <c r="A165" s="4963" t="s">
        <v>593</v>
      </c>
      <c r="B165" s="4964"/>
      <c r="C165" s="4964"/>
      <c r="D165" s="4964"/>
      <c r="E165" s="4964"/>
      <c r="F165" s="4964"/>
      <c r="G165" s="4964"/>
      <c r="H165" s="4964"/>
      <c r="I165" s="4964"/>
      <c r="J165" s="4964"/>
      <c r="K165" s="4965"/>
      <c r="L165" s="11"/>
      <c r="M165" s="3174"/>
      <c r="N165" s="3174"/>
      <c r="O165" s="3175"/>
      <c r="P165" s="3162"/>
      <c r="Q165" s="3162"/>
      <c r="R165" s="3162"/>
      <c r="S165" s="3162"/>
      <c r="T165" s="3162"/>
      <c r="U165" s="3162"/>
      <c r="V165" s="3162"/>
      <c r="W165" s="3162"/>
      <c r="X165" s="3162"/>
      <c r="Y165" s="3162"/>
    </row>
    <row r="166" spans="1:25" ht="16.5" customHeight="1" x14ac:dyDescent="0.2">
      <c r="A166" s="4963" t="s">
        <v>592</v>
      </c>
      <c r="B166" s="4964"/>
      <c r="C166" s="4964"/>
      <c r="D166" s="4964"/>
      <c r="E166" s="4964"/>
      <c r="F166" s="4964"/>
      <c r="G166" s="4964"/>
      <c r="H166" s="4964"/>
      <c r="I166" s="4964"/>
      <c r="J166" s="4964"/>
      <c r="K166" s="4965"/>
      <c r="L166" s="11"/>
      <c r="M166" s="3174"/>
      <c r="N166" s="3174"/>
      <c r="O166" s="3175"/>
      <c r="P166" s="3162"/>
      <c r="Q166" s="3162"/>
      <c r="R166" s="3162"/>
      <c r="S166" s="3162"/>
      <c r="T166" s="3162"/>
      <c r="U166" s="3162"/>
      <c r="V166" s="3162"/>
      <c r="W166" s="3162"/>
      <c r="X166" s="3162"/>
      <c r="Y166" s="3162"/>
    </row>
    <row r="167" spans="1:25" ht="16.5" customHeight="1" x14ac:dyDescent="0.2">
      <c r="A167" s="4188" t="s">
        <v>11</v>
      </c>
      <c r="B167" s="4189"/>
      <c r="C167" s="4189"/>
      <c r="D167" s="4189"/>
      <c r="E167" s="4301"/>
      <c r="F167" s="4301"/>
      <c r="G167" s="4301"/>
      <c r="H167" s="4301"/>
      <c r="I167" s="4301"/>
      <c r="J167" s="4301"/>
      <c r="K167" s="4302"/>
      <c r="L167" s="11"/>
      <c r="M167" s="3174"/>
      <c r="N167" s="3174"/>
      <c r="O167" s="3175"/>
      <c r="P167" s="3162"/>
      <c r="Q167" s="3162"/>
      <c r="R167" s="3162"/>
      <c r="S167" s="3162"/>
      <c r="T167" s="3162"/>
      <c r="U167" s="3162"/>
      <c r="V167" s="3162"/>
      <c r="W167" s="3162"/>
      <c r="X167" s="3162"/>
      <c r="Y167" s="3162"/>
    </row>
    <row r="168" spans="1:25" ht="16.5" customHeight="1" x14ac:dyDescent="0.2">
      <c r="A168" s="4188" t="s">
        <v>1218</v>
      </c>
      <c r="B168" s="4189"/>
      <c r="C168" s="4189"/>
      <c r="D168" s="4189"/>
      <c r="E168" s="4301"/>
      <c r="F168" s="4301"/>
      <c r="G168" s="4301"/>
      <c r="H168" s="4301"/>
      <c r="I168" s="4301"/>
      <c r="J168" s="4301"/>
      <c r="K168" s="4302"/>
      <c r="L168" s="11"/>
      <c r="M168" s="3174"/>
      <c r="N168" s="3174"/>
      <c r="O168" s="3175"/>
      <c r="P168" s="3162"/>
      <c r="Q168" s="3162"/>
      <c r="R168" s="3162"/>
      <c r="S168" s="3162"/>
      <c r="T168" s="3162"/>
      <c r="U168" s="3162"/>
      <c r="V168" s="3162"/>
      <c r="W168" s="3162"/>
      <c r="X168" s="3162"/>
      <c r="Y168" s="3162"/>
    </row>
    <row r="169" spans="1:25" ht="16.5" customHeight="1" thickBot="1" x14ac:dyDescent="0.25">
      <c r="A169" s="4188" t="s">
        <v>754</v>
      </c>
      <c r="B169" s="4189"/>
      <c r="C169" s="4189"/>
      <c r="D169" s="4189"/>
      <c r="E169" s="4189"/>
      <c r="F169" s="4189"/>
      <c r="G169" s="4189"/>
      <c r="H169" s="4189"/>
      <c r="I169" s="4189"/>
      <c r="J169" s="4189"/>
      <c r="K169" s="4190"/>
      <c r="L169" s="11"/>
      <c r="M169" s="3174"/>
      <c r="N169" s="3174"/>
      <c r="O169" s="3175"/>
      <c r="P169" s="3162"/>
      <c r="Q169" s="3162"/>
      <c r="R169" s="3162"/>
      <c r="S169" s="3162"/>
      <c r="T169" s="3162"/>
      <c r="U169" s="3162"/>
      <c r="V169" s="3162"/>
      <c r="W169" s="3162"/>
      <c r="X169" s="3162"/>
      <c r="Y169" s="3162"/>
    </row>
    <row r="170" spans="1:25" ht="32.25" customHeight="1" thickBot="1" x14ac:dyDescent="0.25">
      <c r="A170" s="4957" t="s">
        <v>8</v>
      </c>
      <c r="B170" s="4958"/>
      <c r="C170" s="4958"/>
      <c r="D170" s="4958"/>
      <c r="E170" s="4958"/>
      <c r="F170" s="4958"/>
      <c r="G170" s="4958"/>
      <c r="H170" s="4958"/>
      <c r="I170" s="4958"/>
      <c r="J170" s="4958"/>
      <c r="K170" s="4959"/>
      <c r="L170" s="3177">
        <f>L171+L172</f>
        <v>34500.899999999994</v>
      </c>
      <c r="M170" s="3174"/>
      <c r="N170" s="3174"/>
      <c r="O170" s="3175"/>
      <c r="P170" s="3162"/>
      <c r="Q170" s="3162"/>
      <c r="R170" s="3162"/>
      <c r="S170" s="3162"/>
      <c r="T170" s="3162"/>
      <c r="U170" s="3162"/>
      <c r="V170" s="3162"/>
      <c r="W170" s="3162"/>
      <c r="X170" s="3162"/>
      <c r="Y170" s="3162"/>
    </row>
    <row r="171" spans="1:25" ht="16.5" customHeight="1" x14ac:dyDescent="0.2">
      <c r="A171" s="4315" t="s">
        <v>1217</v>
      </c>
      <c r="B171" s="4316"/>
      <c r="C171" s="4316"/>
      <c r="D171" s="4316"/>
      <c r="E171" s="4317"/>
      <c r="F171" s="4317"/>
      <c r="G171" s="4317"/>
      <c r="H171" s="4317"/>
      <c r="I171" s="4317"/>
      <c r="J171" s="4317"/>
      <c r="K171" s="4318"/>
      <c r="L171" s="3176">
        <f>L14</f>
        <v>34500.899999999994</v>
      </c>
      <c r="M171" s="3174"/>
      <c r="N171" s="3174"/>
      <c r="O171" s="3175"/>
      <c r="P171" s="3162"/>
      <c r="Q171" s="3162"/>
      <c r="R171" s="3162"/>
      <c r="S171" s="3162"/>
      <c r="T171" s="3162"/>
      <c r="U171" s="3162"/>
      <c r="V171" s="3162"/>
      <c r="W171" s="3162"/>
      <c r="X171" s="3162"/>
      <c r="Y171" s="3162"/>
    </row>
    <row r="172" spans="1:25" ht="16.5" customHeight="1" x14ac:dyDescent="0.2">
      <c r="A172" s="4960" t="s">
        <v>6</v>
      </c>
      <c r="B172" s="4961"/>
      <c r="C172" s="4961"/>
      <c r="D172" s="4961"/>
      <c r="E172" s="4961"/>
      <c r="F172" s="4961"/>
      <c r="G172" s="4961"/>
      <c r="H172" s="4961"/>
      <c r="I172" s="4961"/>
      <c r="J172" s="4961"/>
      <c r="K172" s="4962"/>
      <c r="L172" s="11"/>
      <c r="M172" s="3174"/>
      <c r="N172" s="3174"/>
      <c r="O172" s="3175"/>
      <c r="P172" s="3162"/>
      <c r="Q172" s="3162"/>
      <c r="R172" s="3162"/>
      <c r="S172" s="3162"/>
      <c r="T172" s="3162"/>
      <c r="U172" s="3162"/>
      <c r="V172" s="3162"/>
      <c r="W172" s="3162"/>
      <c r="X172" s="3162"/>
      <c r="Y172" s="3162"/>
    </row>
    <row r="173" spans="1:25" ht="16.5" customHeight="1" x14ac:dyDescent="0.2">
      <c r="A173" s="4972" t="s">
        <v>589</v>
      </c>
      <c r="B173" s="4973"/>
      <c r="C173" s="4973"/>
      <c r="D173" s="4973"/>
      <c r="E173" s="4973"/>
      <c r="F173" s="4973"/>
      <c r="G173" s="4973"/>
      <c r="H173" s="4973"/>
      <c r="I173" s="4973"/>
      <c r="J173" s="4973"/>
      <c r="K173" s="4974"/>
      <c r="L173" s="8"/>
      <c r="M173" s="3174"/>
      <c r="N173" s="3174"/>
      <c r="O173" s="3175"/>
      <c r="P173" s="3162"/>
      <c r="Q173" s="3162"/>
      <c r="R173" s="3162"/>
      <c r="S173" s="3162"/>
      <c r="T173" s="3162"/>
      <c r="U173" s="3162"/>
      <c r="V173" s="3162"/>
      <c r="W173" s="3162"/>
      <c r="X173" s="3162"/>
      <c r="Y173" s="3162"/>
    </row>
    <row r="174" spans="1:25" ht="16.5" customHeight="1" x14ac:dyDescent="0.2">
      <c r="A174" s="4975" t="s">
        <v>588</v>
      </c>
      <c r="B174" s="4976"/>
      <c r="C174" s="4976"/>
      <c r="D174" s="4976"/>
      <c r="E174" s="4976"/>
      <c r="F174" s="4976"/>
      <c r="G174" s="4976"/>
      <c r="H174" s="4976"/>
      <c r="I174" s="4976"/>
      <c r="J174" s="4976"/>
      <c r="K174" s="4977"/>
      <c r="L174" s="11"/>
      <c r="M174" s="3174"/>
      <c r="N174" s="3174"/>
      <c r="O174" s="3175"/>
      <c r="P174" s="3162"/>
      <c r="Q174" s="3162"/>
      <c r="R174" s="3162"/>
      <c r="S174" s="3162"/>
      <c r="T174" s="3162"/>
      <c r="U174" s="3162"/>
      <c r="V174" s="3162"/>
      <c r="W174" s="3162"/>
      <c r="X174" s="3162"/>
      <c r="Y174" s="3162"/>
    </row>
    <row r="175" spans="1:25" ht="16.5" customHeight="1" thickBot="1" x14ac:dyDescent="0.25">
      <c r="A175" s="4978" t="s">
        <v>3</v>
      </c>
      <c r="B175" s="4979"/>
      <c r="C175" s="4979"/>
      <c r="D175" s="4979"/>
      <c r="E175" s="4979"/>
      <c r="F175" s="4979"/>
      <c r="G175" s="4979"/>
      <c r="H175" s="4979"/>
      <c r="I175" s="4979"/>
      <c r="J175" s="4979"/>
      <c r="K175" s="4980"/>
      <c r="L175" s="1406"/>
      <c r="M175" s="3174"/>
      <c r="N175" s="3174"/>
      <c r="O175" s="3175"/>
      <c r="P175" s="3162"/>
      <c r="Q175" s="3162"/>
      <c r="R175" s="3162"/>
      <c r="S175" s="3162"/>
      <c r="T175" s="3162"/>
      <c r="U175" s="3162"/>
      <c r="V175" s="3162"/>
      <c r="W175" s="3162"/>
      <c r="X175" s="3162"/>
      <c r="Y175" s="3162"/>
    </row>
    <row r="176" spans="1:25" ht="16.5" customHeight="1" thickBot="1" x14ac:dyDescent="0.25">
      <c r="A176" s="4966" t="s">
        <v>587</v>
      </c>
      <c r="B176" s="4967"/>
      <c r="C176" s="4967"/>
      <c r="D176" s="4967"/>
      <c r="E176" s="4967"/>
      <c r="F176" s="4967"/>
      <c r="G176" s="4967"/>
      <c r="H176" s="4967"/>
      <c r="I176" s="4967"/>
      <c r="J176" s="4967"/>
      <c r="K176" s="4968"/>
      <c r="L176" s="1408">
        <f>L151+L170</f>
        <v>57958.499999999993</v>
      </c>
      <c r="M176" s="3174"/>
      <c r="N176" s="3174"/>
      <c r="O176" s="3175"/>
      <c r="P176" s="3162"/>
      <c r="Q176" s="3162"/>
      <c r="R176" s="3162"/>
      <c r="S176" s="3162"/>
      <c r="T176" s="3162"/>
      <c r="U176" s="3162"/>
      <c r="V176" s="3162"/>
      <c r="W176" s="3162"/>
      <c r="X176" s="3162"/>
      <c r="Y176" s="3162"/>
    </row>
    <row r="177" spans="1:25" ht="16.5" customHeight="1" x14ac:dyDescent="0.2">
      <c r="A177" s="4981" t="s">
        <v>1</v>
      </c>
      <c r="B177" s="4982"/>
      <c r="C177" s="4982"/>
      <c r="D177" s="4982"/>
      <c r="E177" s="4982"/>
      <c r="F177" s="4982"/>
      <c r="G177" s="4982"/>
      <c r="H177" s="4982"/>
      <c r="I177" s="4982"/>
      <c r="J177" s="4982"/>
      <c r="K177" s="4983"/>
      <c r="L177" s="1804"/>
      <c r="M177" s="3174"/>
      <c r="N177" s="3174"/>
      <c r="O177" s="3175"/>
      <c r="P177" s="3162"/>
      <c r="Q177" s="3162"/>
      <c r="R177" s="3162"/>
      <c r="S177" s="3162"/>
      <c r="T177" s="3162"/>
      <c r="U177" s="3162"/>
      <c r="V177" s="3162"/>
      <c r="W177" s="3162"/>
      <c r="X177" s="3162"/>
      <c r="Y177" s="3162"/>
    </row>
    <row r="178" spans="1:25" ht="16.5" customHeight="1" thickBot="1" x14ac:dyDescent="0.25">
      <c r="A178" s="4984" t="s">
        <v>0</v>
      </c>
      <c r="B178" s="4985"/>
      <c r="C178" s="4985"/>
      <c r="D178" s="4985"/>
      <c r="E178" s="4985"/>
      <c r="F178" s="4985"/>
      <c r="G178" s="4985"/>
      <c r="H178" s="4985"/>
      <c r="I178" s="4985"/>
      <c r="J178" s="4985"/>
      <c r="K178" s="4986"/>
      <c r="L178" s="1406">
        <v>11000.3</v>
      </c>
      <c r="M178" s="3174"/>
      <c r="N178" s="3174"/>
      <c r="O178" s="3175"/>
      <c r="P178" s="3162"/>
      <c r="Q178" s="3162"/>
      <c r="R178" s="3162"/>
      <c r="S178" s="3162"/>
      <c r="T178" s="3162"/>
      <c r="U178" s="3162"/>
      <c r="V178" s="3162"/>
      <c r="W178" s="3162"/>
      <c r="X178" s="3162"/>
      <c r="Y178" s="3162"/>
    </row>
    <row r="179" spans="1:25" ht="16.5" customHeight="1" x14ac:dyDescent="0.2">
      <c r="A179" s="3174"/>
      <c r="B179" s="3174"/>
      <c r="C179" s="3174"/>
      <c r="D179" s="3174"/>
      <c r="E179" s="3174"/>
      <c r="F179" s="3174"/>
      <c r="G179" s="3174"/>
      <c r="H179" s="3174"/>
      <c r="I179" s="3174"/>
      <c r="J179" s="3174"/>
      <c r="K179" s="3174"/>
      <c r="L179" s="3174"/>
      <c r="M179" s="3174"/>
      <c r="N179" s="3174"/>
      <c r="O179" s="3175"/>
      <c r="P179" s="3162"/>
      <c r="Q179" s="3162"/>
      <c r="R179" s="3162"/>
      <c r="S179" s="3162"/>
      <c r="T179" s="3162"/>
      <c r="U179" s="3162"/>
      <c r="V179" s="3162"/>
      <c r="W179" s="3162"/>
      <c r="X179" s="3162"/>
      <c r="Y179" s="3162"/>
    </row>
    <row r="180" spans="1:25" ht="16.5" customHeight="1" x14ac:dyDescent="0.2">
      <c r="A180" s="3174"/>
      <c r="B180" s="3174"/>
      <c r="C180" s="3174"/>
      <c r="D180" s="3174"/>
      <c r="E180" s="3174"/>
      <c r="F180" s="3174"/>
      <c r="G180" s="3174"/>
      <c r="H180" s="3174"/>
      <c r="I180" s="3174"/>
      <c r="J180" s="3174"/>
      <c r="K180" s="3174"/>
      <c r="L180" s="3173"/>
      <c r="M180" s="3173"/>
      <c r="N180" s="3173"/>
      <c r="O180" s="3172"/>
    </row>
    <row r="181" spans="1:25" ht="81" customHeight="1" x14ac:dyDescent="0.2">
      <c r="A181" s="3167"/>
      <c r="B181" s="3166"/>
      <c r="C181" s="3166"/>
      <c r="D181" s="3166"/>
      <c r="E181" s="3166"/>
      <c r="F181" s="3171"/>
      <c r="G181" s="3171"/>
      <c r="H181" s="3165"/>
    </row>
    <row r="182" spans="1:25" ht="33.75" customHeight="1" x14ac:dyDescent="0.2">
      <c r="A182" s="3167"/>
      <c r="B182" s="3166"/>
      <c r="C182" s="3166"/>
      <c r="D182" s="3166"/>
      <c r="E182" s="3166"/>
      <c r="F182" s="2776"/>
      <c r="G182" s="2776"/>
      <c r="H182" s="3165"/>
      <c r="I182" s="3170"/>
    </row>
    <row r="183" spans="1:25" x14ac:dyDescent="0.2">
      <c r="A183" s="3167"/>
      <c r="B183" s="3166"/>
      <c r="C183" s="3166"/>
      <c r="D183" s="3166"/>
      <c r="E183" s="3166"/>
      <c r="F183" s="3163"/>
      <c r="G183" s="3163"/>
      <c r="H183" s="3165"/>
      <c r="I183" s="3163"/>
    </row>
    <row r="184" spans="1:25" x14ac:dyDescent="0.2">
      <c r="A184" s="3167"/>
      <c r="B184" s="3166"/>
      <c r="C184" s="3166"/>
      <c r="D184" s="3166"/>
      <c r="E184" s="3166"/>
      <c r="F184" s="3164"/>
      <c r="G184" s="3164"/>
      <c r="H184" s="3165"/>
      <c r="I184" s="3164"/>
    </row>
    <row r="185" spans="1:25" x14ac:dyDescent="0.2">
      <c r="A185" s="3167"/>
      <c r="B185" s="3166"/>
      <c r="C185" s="3166"/>
      <c r="D185" s="3166"/>
      <c r="E185" s="3166"/>
      <c r="F185" s="3164"/>
      <c r="G185" s="3164"/>
      <c r="H185" s="3165"/>
      <c r="I185" s="3164"/>
    </row>
    <row r="186" spans="1:25" x14ac:dyDescent="0.2">
      <c r="A186" s="3167"/>
      <c r="B186" s="3166"/>
      <c r="C186" s="3166"/>
      <c r="D186" s="3166"/>
      <c r="E186" s="3166"/>
      <c r="F186" s="3164"/>
      <c r="G186" s="3164"/>
      <c r="H186" s="3165"/>
      <c r="I186" s="3164"/>
    </row>
    <row r="187" spans="1:25" ht="13.15" customHeight="1" x14ac:dyDescent="0.2">
      <c r="A187" s="3167"/>
      <c r="B187" s="3166"/>
      <c r="C187" s="3166"/>
      <c r="D187" s="3166"/>
      <c r="E187" s="3166"/>
      <c r="F187" s="3164"/>
      <c r="G187" s="3164"/>
      <c r="H187" s="3165"/>
      <c r="I187" s="3164"/>
    </row>
    <row r="188" spans="1:25" x14ac:dyDescent="0.2">
      <c r="A188" s="3167"/>
      <c r="B188" s="3166"/>
      <c r="C188" s="3166"/>
      <c r="D188" s="3166"/>
      <c r="E188" s="3166"/>
      <c r="F188" s="3169"/>
      <c r="G188" s="3169"/>
      <c r="H188" s="3165"/>
      <c r="I188" s="3169"/>
    </row>
    <row r="189" spans="1:25" x14ac:dyDescent="0.2">
      <c r="A189" s="3167"/>
      <c r="B189" s="3166"/>
      <c r="C189" s="3166"/>
      <c r="D189" s="3166"/>
      <c r="E189" s="3166"/>
      <c r="F189" s="3164"/>
      <c r="G189" s="3164"/>
      <c r="H189" s="3165"/>
      <c r="I189" s="3164"/>
    </row>
    <row r="190" spans="1:25" ht="13.15" customHeight="1" x14ac:dyDescent="0.2">
      <c r="A190" s="3167"/>
      <c r="B190" s="3166"/>
      <c r="C190" s="3166"/>
      <c r="D190" s="3166"/>
      <c r="E190" s="3166"/>
      <c r="F190" s="3164"/>
      <c r="G190" s="3164"/>
      <c r="H190" s="3168"/>
      <c r="I190" s="3164"/>
    </row>
    <row r="191" spans="1:25" ht="13.15" customHeight="1" x14ac:dyDescent="0.2">
      <c r="A191" s="3167"/>
      <c r="B191" s="3166"/>
      <c r="C191" s="3166"/>
      <c r="D191" s="3166"/>
      <c r="E191" s="3166"/>
      <c r="F191" s="3164"/>
      <c r="G191" s="3164"/>
      <c r="H191" s="3165"/>
      <c r="I191" s="3164"/>
    </row>
    <row r="192" spans="1:25" ht="13.15" customHeight="1" x14ac:dyDescent="0.2">
      <c r="A192" s="3167"/>
      <c r="B192" s="3166"/>
      <c r="C192" s="3166"/>
      <c r="D192" s="3166"/>
      <c r="E192" s="3166"/>
      <c r="F192" s="3164"/>
      <c r="G192" s="3164"/>
      <c r="H192" s="3165"/>
      <c r="I192" s="3164"/>
    </row>
    <row r="193" spans="1:9" x14ac:dyDescent="0.2">
      <c r="A193" s="3167"/>
      <c r="B193" s="3166"/>
      <c r="C193" s="3166"/>
      <c r="D193" s="3166"/>
      <c r="E193" s="3166"/>
      <c r="F193" s="3164"/>
      <c r="G193" s="3164"/>
      <c r="H193" s="3165"/>
      <c r="I193" s="3164"/>
    </row>
    <row r="194" spans="1:9" x14ac:dyDescent="0.2">
      <c r="B194" s="3162"/>
      <c r="C194" s="3162"/>
      <c r="D194" s="3162"/>
      <c r="E194" s="3162"/>
      <c r="F194" s="3164"/>
      <c r="G194" s="3164"/>
      <c r="I194" s="3164"/>
    </row>
    <row r="195" spans="1:9" x14ac:dyDescent="0.2">
      <c r="B195" s="3162"/>
      <c r="C195" s="3162"/>
      <c r="D195" s="3162"/>
      <c r="E195" s="3162"/>
      <c r="F195" s="3163"/>
      <c r="G195" s="3163"/>
      <c r="I195" s="3163"/>
    </row>
    <row r="196" spans="1:9" ht="13.9" customHeight="1" x14ac:dyDescent="0.2">
      <c r="B196" s="3162"/>
      <c r="C196" s="3162"/>
      <c r="D196" s="3162"/>
      <c r="E196" s="3162"/>
      <c r="F196" s="3164"/>
      <c r="G196" s="3164"/>
      <c r="I196" s="3164"/>
    </row>
    <row r="197" spans="1:9" x14ac:dyDescent="0.2">
      <c r="B197" s="3162"/>
      <c r="C197" s="3162"/>
      <c r="D197" s="3162"/>
      <c r="E197" s="3162"/>
      <c r="F197" s="3163"/>
      <c r="G197" s="3163"/>
      <c r="I197" s="3163"/>
    </row>
  </sheetData>
  <mergeCells count="403">
    <mergeCell ref="C136:C138"/>
    <mergeCell ref="A132:A135"/>
    <mergeCell ref="A139:A141"/>
    <mergeCell ref="B139:B141"/>
    <mergeCell ref="G39:G42"/>
    <mergeCell ref="A108:A109"/>
    <mergeCell ref="A90:A94"/>
    <mergeCell ref="B90:B94"/>
    <mergeCell ref="A136:A138"/>
    <mergeCell ref="B136:B138"/>
    <mergeCell ref="E136:E141"/>
    <mergeCell ref="F125:F126"/>
    <mergeCell ref="G117:G120"/>
    <mergeCell ref="G121:G124"/>
    <mergeCell ref="G125:G126"/>
    <mergeCell ref="D121:D124"/>
    <mergeCell ref="D125:D126"/>
    <mergeCell ref="C139:C141"/>
    <mergeCell ref="F127:F128"/>
    <mergeCell ref="G127:G128"/>
    <mergeCell ref="A127:A128"/>
    <mergeCell ref="B127:B128"/>
    <mergeCell ref="D127:D128"/>
    <mergeCell ref="A125:A126"/>
    <mergeCell ref="A3:O3"/>
    <mergeCell ref="A4:O4"/>
    <mergeCell ref="F43:F46"/>
    <mergeCell ref="G25:G28"/>
    <mergeCell ref="G29:G33"/>
    <mergeCell ref="G34:G35"/>
    <mergeCell ref="N25:N26"/>
    <mergeCell ref="B132:B135"/>
    <mergeCell ref="D117:D120"/>
    <mergeCell ref="A117:A120"/>
    <mergeCell ref="B117:B120"/>
    <mergeCell ref="A121:A124"/>
    <mergeCell ref="B121:B124"/>
    <mergeCell ref="D110:D111"/>
    <mergeCell ref="C129:J129"/>
    <mergeCell ref="J127:J128"/>
    <mergeCell ref="D132:F135"/>
    <mergeCell ref="D112:F116"/>
    <mergeCell ref="J125:J126"/>
    <mergeCell ref="G112:G116"/>
    <mergeCell ref="H112:H128"/>
    <mergeCell ref="I125:I126"/>
    <mergeCell ref="B125:B126"/>
    <mergeCell ref="W21:W22"/>
    <mergeCell ref="W34:W35"/>
    <mergeCell ref="H90:H94"/>
    <mergeCell ref="K92:K93"/>
    <mergeCell ref="L92:L93"/>
    <mergeCell ref="M93:M94"/>
    <mergeCell ref="N93:N94"/>
    <mergeCell ref="O93:O94"/>
    <mergeCell ref="M81:M84"/>
    <mergeCell ref="H43:H46"/>
    <mergeCell ref="H17:H38"/>
    <mergeCell ref="M43:M46"/>
    <mergeCell ref="N27:N28"/>
    <mergeCell ref="N29:N30"/>
    <mergeCell ref="M25:M26"/>
    <mergeCell ref="M27:M28"/>
    <mergeCell ref="M29:M30"/>
    <mergeCell ref="N43:N46"/>
    <mergeCell ref="M39:M42"/>
    <mergeCell ref="M36:M38"/>
    <mergeCell ref="H72:H75"/>
    <mergeCell ref="C142:J142"/>
    <mergeCell ref="O102:O103"/>
    <mergeCell ref="G132:G141"/>
    <mergeCell ref="M102:M103"/>
    <mergeCell ref="N102:N103"/>
    <mergeCell ref="R92:R93"/>
    <mergeCell ref="O72:O75"/>
    <mergeCell ref="N72:N75"/>
    <mergeCell ref="N19:N20"/>
    <mergeCell ref="N23:N24"/>
    <mergeCell ref="Q92:Q93"/>
    <mergeCell ref="N64:N65"/>
    <mergeCell ref="O64:O65"/>
    <mergeCell ref="O43:O46"/>
    <mergeCell ref="N81:N84"/>
    <mergeCell ref="O81:O84"/>
    <mergeCell ref="Q58:Q60"/>
    <mergeCell ref="H61:H65"/>
    <mergeCell ref="I39:I42"/>
    <mergeCell ref="N51:N54"/>
    <mergeCell ref="N55:N57"/>
    <mergeCell ref="N47:N50"/>
    <mergeCell ref="H76:H79"/>
    <mergeCell ref="H39:H42"/>
    <mergeCell ref="F121:F124"/>
    <mergeCell ref="H132:H141"/>
    <mergeCell ref="F139:F141"/>
    <mergeCell ref="D136:D138"/>
    <mergeCell ref="D139:D141"/>
    <mergeCell ref="N5:O5"/>
    <mergeCell ref="M23:M24"/>
    <mergeCell ref="M47:M50"/>
    <mergeCell ref="M51:M54"/>
    <mergeCell ref="H47:H50"/>
    <mergeCell ref="O13:O16"/>
    <mergeCell ref="G43:G46"/>
    <mergeCell ref="F21:F22"/>
    <mergeCell ref="F34:F35"/>
    <mergeCell ref="F36:F38"/>
    <mergeCell ref="D39:F42"/>
    <mergeCell ref="F17:F18"/>
    <mergeCell ref="F19:F20"/>
    <mergeCell ref="F136:F138"/>
    <mergeCell ref="H104:H111"/>
    <mergeCell ref="B110:B111"/>
    <mergeCell ref="B108:B109"/>
    <mergeCell ref="A106:A107"/>
    <mergeCell ref="A110:A111"/>
    <mergeCell ref="F102:F103"/>
    <mergeCell ref="O113:O116"/>
    <mergeCell ref="M112:M116"/>
    <mergeCell ref="N113:N116"/>
    <mergeCell ref="C108:C109"/>
    <mergeCell ref="D108:D109"/>
    <mergeCell ref="F108:F109"/>
    <mergeCell ref="G108:G109"/>
    <mergeCell ref="D106:D107"/>
    <mergeCell ref="F106:F107"/>
    <mergeCell ref="G106:G107"/>
    <mergeCell ref="A112:A116"/>
    <mergeCell ref="B112:B116"/>
    <mergeCell ref="F117:F120"/>
    <mergeCell ref="C95:C98"/>
    <mergeCell ref="D95:D98"/>
    <mergeCell ref="D104:D105"/>
    <mergeCell ref="F95:F98"/>
    <mergeCell ref="F99:F101"/>
    <mergeCell ref="F110:F111"/>
    <mergeCell ref="C110:C111"/>
    <mergeCell ref="C104:C105"/>
    <mergeCell ref="B106:B107"/>
    <mergeCell ref="A104:A105"/>
    <mergeCell ref="B104:B105"/>
    <mergeCell ref="A99:A101"/>
    <mergeCell ref="B99:B101"/>
    <mergeCell ref="C106:C107"/>
    <mergeCell ref="F104:F105"/>
    <mergeCell ref="A76:A79"/>
    <mergeCell ref="B76:B79"/>
    <mergeCell ref="C76:C79"/>
    <mergeCell ref="D76:D79"/>
    <mergeCell ref="A102:A103"/>
    <mergeCell ref="B102:B103"/>
    <mergeCell ref="A95:A98"/>
    <mergeCell ref="B95:B98"/>
    <mergeCell ref="D102:D103"/>
    <mergeCell ref="C99:C101"/>
    <mergeCell ref="A85:A89"/>
    <mergeCell ref="B85:B89"/>
    <mergeCell ref="D85:D89"/>
    <mergeCell ref="B80:B84"/>
    <mergeCell ref="C80:C84"/>
    <mergeCell ref="D99:D101"/>
    <mergeCell ref="G6:G8"/>
    <mergeCell ref="J6:J8"/>
    <mergeCell ref="M6:O6"/>
    <mergeCell ref="O7:O8"/>
    <mergeCell ref="G13:G16"/>
    <mergeCell ref="I6:I8"/>
    <mergeCell ref="H13:H16"/>
    <mergeCell ref="D72:D75"/>
    <mergeCell ref="H6:H8"/>
    <mergeCell ref="N13:N16"/>
    <mergeCell ref="C19:C20"/>
    <mergeCell ref="C23:C24"/>
    <mergeCell ref="C34:C35"/>
    <mergeCell ref="B58:B60"/>
    <mergeCell ref="C58:C60"/>
    <mergeCell ref="D31:D33"/>
    <mergeCell ref="D34:D35"/>
    <mergeCell ref="D19:D20"/>
    <mergeCell ref="I13:I16"/>
    <mergeCell ref="M13:M16"/>
    <mergeCell ref="K6:K8"/>
    <mergeCell ref="L6:L8"/>
    <mergeCell ref="N7:N8"/>
    <mergeCell ref="B31:B33"/>
    <mergeCell ref="A66:A68"/>
    <mergeCell ref="A72:A75"/>
    <mergeCell ref="B72:B75"/>
    <mergeCell ref="C72:C75"/>
    <mergeCell ref="A55:A57"/>
    <mergeCell ref="A58:A60"/>
    <mergeCell ref="B66:B68"/>
    <mergeCell ref="B69:B71"/>
    <mergeCell ref="C69:C71"/>
    <mergeCell ref="D6:D8"/>
    <mergeCell ref="D13:F16"/>
    <mergeCell ref="A6:A8"/>
    <mergeCell ref="B6:B8"/>
    <mergeCell ref="C6:C8"/>
    <mergeCell ref="E6:E8"/>
    <mergeCell ref="F6:F8"/>
    <mergeCell ref="B29:B30"/>
    <mergeCell ref="A29:A30"/>
    <mergeCell ref="F23:F24"/>
    <mergeCell ref="F25:F26"/>
    <mergeCell ref="B17:B18"/>
    <mergeCell ref="C25:C26"/>
    <mergeCell ref="C27:C28"/>
    <mergeCell ref="I61:I65"/>
    <mergeCell ref="D66:D68"/>
    <mergeCell ref="C47:C50"/>
    <mergeCell ref="G51:G54"/>
    <mergeCell ref="H51:H54"/>
    <mergeCell ref="B43:B46"/>
    <mergeCell ref="C43:C46"/>
    <mergeCell ref="A61:A65"/>
    <mergeCell ref="B55:B57"/>
    <mergeCell ref="B61:B65"/>
    <mergeCell ref="C61:C65"/>
    <mergeCell ref="D43:D46"/>
    <mergeCell ref="D47:D50"/>
    <mergeCell ref="F47:F50"/>
    <mergeCell ref="D51:D54"/>
    <mergeCell ref="A43:A46"/>
    <mergeCell ref="A51:A54"/>
    <mergeCell ref="B51:B54"/>
    <mergeCell ref="C85:C89"/>
    <mergeCell ref="F72:F75"/>
    <mergeCell ref="F58:F60"/>
    <mergeCell ref="C51:C54"/>
    <mergeCell ref="H95:H103"/>
    <mergeCell ref="H58:H60"/>
    <mergeCell ref="H66:H68"/>
    <mergeCell ref="H69:H71"/>
    <mergeCell ref="G66:G68"/>
    <mergeCell ref="G61:G65"/>
    <mergeCell ref="D90:F94"/>
    <mergeCell ref="F85:F89"/>
    <mergeCell ref="C102:C103"/>
    <mergeCell ref="F51:F54"/>
    <mergeCell ref="F66:F68"/>
    <mergeCell ref="D69:D71"/>
    <mergeCell ref="D55:D57"/>
    <mergeCell ref="F55:F57"/>
    <mergeCell ref="F69:F71"/>
    <mergeCell ref="C66:C68"/>
    <mergeCell ref="D61:F65"/>
    <mergeCell ref="C55:C57"/>
    <mergeCell ref="D58:D60"/>
    <mergeCell ref="G69:G71"/>
    <mergeCell ref="A2:O2"/>
    <mergeCell ref="B13:B16"/>
    <mergeCell ref="A13:A16"/>
    <mergeCell ref="M19:M20"/>
    <mergeCell ref="O19:O20"/>
    <mergeCell ref="O39:O42"/>
    <mergeCell ref="O29:O30"/>
    <mergeCell ref="N39:N42"/>
    <mergeCell ref="M55:M57"/>
    <mergeCell ref="G55:G57"/>
    <mergeCell ref="H55:H57"/>
    <mergeCell ref="G47:G50"/>
    <mergeCell ref="C36:C38"/>
    <mergeCell ref="C39:C42"/>
    <mergeCell ref="A31:A33"/>
    <mergeCell ref="D36:D38"/>
    <mergeCell ref="C31:C33"/>
    <mergeCell ref="F31:F33"/>
    <mergeCell ref="C29:C30"/>
    <mergeCell ref="F29:F30"/>
    <mergeCell ref="D29:D30"/>
    <mergeCell ref="A25:A26"/>
    <mergeCell ref="A19:A20"/>
    <mergeCell ref="B25:B26"/>
    <mergeCell ref="A23:A24"/>
    <mergeCell ref="G21:G24"/>
    <mergeCell ref="O23:O24"/>
    <mergeCell ref="A17:A18"/>
    <mergeCell ref="B19:B20"/>
    <mergeCell ref="G36:G38"/>
    <mergeCell ref="O25:O26"/>
    <mergeCell ref="O27:O28"/>
    <mergeCell ref="G17:G20"/>
    <mergeCell ref="C17:C18"/>
    <mergeCell ref="C21:C22"/>
    <mergeCell ref="F27:F28"/>
    <mergeCell ref="D27:D28"/>
    <mergeCell ref="B21:B22"/>
    <mergeCell ref="B23:B24"/>
    <mergeCell ref="A21:A22"/>
    <mergeCell ref="D21:D22"/>
    <mergeCell ref="D17:D18"/>
    <mergeCell ref="D23:D24"/>
    <mergeCell ref="D25:D26"/>
    <mergeCell ref="B36:B38"/>
    <mergeCell ref="A36:A38"/>
    <mergeCell ref="B34:B35"/>
    <mergeCell ref="A34:A35"/>
    <mergeCell ref="A177:K177"/>
    <mergeCell ref="A178:K178"/>
    <mergeCell ref="J117:J120"/>
    <mergeCell ref="I117:I120"/>
    <mergeCell ref="A159:K159"/>
    <mergeCell ref="A160:K160"/>
    <mergeCell ref="A161:K161"/>
    <mergeCell ref="B27:B28"/>
    <mergeCell ref="A27:A28"/>
    <mergeCell ref="A80:A84"/>
    <mergeCell ref="A69:A71"/>
    <mergeCell ref="B39:B42"/>
    <mergeCell ref="A39:A42"/>
    <mergeCell ref="A47:A50"/>
    <mergeCell ref="B47:B50"/>
    <mergeCell ref="D80:F84"/>
    <mergeCell ref="F76:F79"/>
    <mergeCell ref="I80:I89"/>
    <mergeCell ref="J80:J89"/>
    <mergeCell ref="H80:H89"/>
    <mergeCell ref="G80:G89"/>
    <mergeCell ref="G58:G60"/>
    <mergeCell ref="G72:G75"/>
    <mergeCell ref="G90:G94"/>
    <mergeCell ref="A176:K176"/>
    <mergeCell ref="B143:K143"/>
    <mergeCell ref="A144:K144"/>
    <mergeCell ref="A164:K164"/>
    <mergeCell ref="A173:K173"/>
    <mergeCell ref="A174:K174"/>
    <mergeCell ref="A175:K175"/>
    <mergeCell ref="A148:L148"/>
    <mergeCell ref="C150:K150"/>
    <mergeCell ref="A151:K151"/>
    <mergeCell ref="A152:K152"/>
    <mergeCell ref="A153:K153"/>
    <mergeCell ref="A154:K154"/>
    <mergeCell ref="A162:K162"/>
    <mergeCell ref="A163:K163"/>
    <mergeCell ref="A165:K165"/>
    <mergeCell ref="A166:K166"/>
    <mergeCell ref="A167:K167"/>
    <mergeCell ref="A168:K168"/>
    <mergeCell ref="A169:K169"/>
    <mergeCell ref="A170:K170"/>
    <mergeCell ref="A171:K171"/>
    <mergeCell ref="A172:K172"/>
    <mergeCell ref="A155:K155"/>
    <mergeCell ref="Y47:Y50"/>
    <mergeCell ref="X47:X50"/>
    <mergeCell ref="U55:U57"/>
    <mergeCell ref="V55:V57"/>
    <mergeCell ref="W55:W57"/>
    <mergeCell ref="A156:K156"/>
    <mergeCell ref="A157:K157"/>
    <mergeCell ref="A158:K158"/>
    <mergeCell ref="O47:O50"/>
    <mergeCell ref="O51:O54"/>
    <mergeCell ref="O55:O57"/>
    <mergeCell ref="M72:M75"/>
    <mergeCell ref="M64:M65"/>
    <mergeCell ref="G76:G79"/>
    <mergeCell ref="G99:G101"/>
    <mergeCell ref="G102:G103"/>
    <mergeCell ref="G110:G111"/>
    <mergeCell ref="G95:G98"/>
    <mergeCell ref="G104:G105"/>
    <mergeCell ref="V43:V46"/>
    <mergeCell ref="W43:W46"/>
    <mergeCell ref="P47:P50"/>
    <mergeCell ref="Q47:Q50"/>
    <mergeCell ref="R47:R50"/>
    <mergeCell ref="S47:S50"/>
    <mergeCell ref="T47:T50"/>
    <mergeCell ref="U47:U50"/>
    <mergeCell ref="V47:V50"/>
    <mergeCell ref="W47:W50"/>
    <mergeCell ref="P43:P46"/>
    <mergeCell ref="Q43:Q46"/>
    <mergeCell ref="R43:R46"/>
    <mergeCell ref="S43:S46"/>
    <mergeCell ref="T43:T46"/>
    <mergeCell ref="U43:U46"/>
    <mergeCell ref="AE47:AE50"/>
    <mergeCell ref="AE51:AE54"/>
    <mergeCell ref="AE55:AE58"/>
    <mergeCell ref="AE59:AE61"/>
    <mergeCell ref="Y51:Y54"/>
    <mergeCell ref="P55:P57"/>
    <mergeCell ref="Q55:Q57"/>
    <mergeCell ref="R55:R57"/>
    <mergeCell ref="S55:S57"/>
    <mergeCell ref="T55:T57"/>
    <mergeCell ref="S58:S60"/>
    <mergeCell ref="X51:X54"/>
    <mergeCell ref="X55:X57"/>
    <mergeCell ref="Y55:Y57"/>
    <mergeCell ref="P51:P54"/>
    <mergeCell ref="Q51:Q54"/>
    <mergeCell ref="R51:R54"/>
    <mergeCell ref="S51:S54"/>
    <mergeCell ref="T51:T54"/>
    <mergeCell ref="U51:U54"/>
    <mergeCell ref="V51:V54"/>
    <mergeCell ref="W51:W54"/>
  </mergeCells>
  <pageMargins left="0.70866141732283472" right="0.70866141732283472" top="0.74803149606299213" bottom="0.74803149606299213" header="0.31496062992125984" footer="0.31496062992125984"/>
  <pageSetup paperSize="9" scale="65" firstPageNumber="54" fitToHeight="0" orientation="landscape" useFirstPageNumber="1" r:id="rId1"/>
  <headerFooter>
    <oddHeader>&amp;C&amp;P</oddHeader>
  </headerFooter>
  <rowBreaks count="1" manualBreakCount="1">
    <brk id="100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33ED-9898-4A40-918F-8607721DC304}">
  <dimension ref="B3:C27"/>
  <sheetViews>
    <sheetView topLeftCell="A16" workbookViewId="0">
      <selection activeCell="J15" sqref="J15"/>
    </sheetView>
  </sheetViews>
  <sheetFormatPr defaultColWidth="9.140625" defaultRowHeight="15" x14ac:dyDescent="0.25"/>
  <cols>
    <col min="1" max="1" width="9.140625" style="352"/>
    <col min="2" max="2" width="9" style="352" customWidth="1"/>
    <col min="3" max="3" width="51.7109375" style="352" customWidth="1"/>
    <col min="4" max="16384" width="9.140625" style="352"/>
  </cols>
  <sheetData>
    <row r="3" spans="2:3" ht="29.25" customHeight="1" x14ac:dyDescent="0.25">
      <c r="B3" s="3559" t="s">
        <v>209</v>
      </c>
      <c r="C3" s="3559"/>
    </row>
    <row r="4" spans="2:3" ht="16.5" thickBot="1" x14ac:dyDescent="0.3">
      <c r="C4" s="361"/>
    </row>
    <row r="5" spans="2:3" ht="59.25" customHeight="1" thickBot="1" x14ac:dyDescent="0.3">
      <c r="B5" s="360" t="s">
        <v>208</v>
      </c>
      <c r="C5" s="359" t="s">
        <v>207</v>
      </c>
    </row>
    <row r="6" spans="2:3" ht="21.75" customHeight="1" x14ac:dyDescent="0.25">
      <c r="B6" s="358">
        <v>0</v>
      </c>
      <c r="C6" s="357" t="s">
        <v>42</v>
      </c>
    </row>
    <row r="7" spans="2:3" ht="23.25" customHeight="1" x14ac:dyDescent="0.25">
      <c r="B7" s="356">
        <v>1</v>
      </c>
      <c r="C7" s="355" t="s">
        <v>98</v>
      </c>
    </row>
    <row r="8" spans="2:3" ht="24.75" customHeight="1" x14ac:dyDescent="0.25">
      <c r="B8" s="356">
        <v>2</v>
      </c>
      <c r="C8" s="355" t="s">
        <v>206</v>
      </c>
    </row>
    <row r="9" spans="2:3" ht="15.75" customHeight="1" x14ac:dyDescent="0.25">
      <c r="B9" s="356">
        <v>3</v>
      </c>
      <c r="C9" s="355" t="s">
        <v>115</v>
      </c>
    </row>
    <row r="10" spans="2:3" ht="24" customHeight="1" x14ac:dyDescent="0.25">
      <c r="B10" s="356">
        <v>4</v>
      </c>
      <c r="C10" s="355" t="s">
        <v>205</v>
      </c>
    </row>
    <row r="11" spans="2:3" ht="15" customHeight="1" x14ac:dyDescent="0.25">
      <c r="B11" s="356">
        <v>5</v>
      </c>
      <c r="C11" s="355" t="s">
        <v>204</v>
      </c>
    </row>
    <row r="12" spans="2:3" ht="30.75" customHeight="1" x14ac:dyDescent="0.25">
      <c r="B12" s="356">
        <v>6</v>
      </c>
      <c r="C12" s="355" t="s">
        <v>203</v>
      </c>
    </row>
    <row r="13" spans="2:3" ht="23.25" customHeight="1" x14ac:dyDescent="0.25">
      <c r="B13" s="356">
        <v>7</v>
      </c>
      <c r="C13" s="355" t="s">
        <v>202</v>
      </c>
    </row>
    <row r="14" spans="2:3" ht="24" customHeight="1" x14ac:dyDescent="0.25">
      <c r="B14" s="356">
        <v>8</v>
      </c>
      <c r="C14" s="355" t="s">
        <v>201</v>
      </c>
    </row>
    <row r="15" spans="2:3" ht="24" customHeight="1" x14ac:dyDescent="0.25">
      <c r="B15" s="356">
        <v>9</v>
      </c>
      <c r="C15" s="355" t="s">
        <v>61</v>
      </c>
    </row>
    <row r="16" spans="2:3" ht="18" customHeight="1" x14ac:dyDescent="0.25">
      <c r="B16" s="356">
        <v>10</v>
      </c>
      <c r="C16" s="355" t="s">
        <v>200</v>
      </c>
    </row>
    <row r="17" spans="2:3" ht="24.75" customHeight="1" x14ac:dyDescent="0.25">
      <c r="B17" s="356">
        <v>11</v>
      </c>
      <c r="C17" s="355" t="s">
        <v>199</v>
      </c>
    </row>
    <row r="18" spans="2:3" ht="22.5" customHeight="1" x14ac:dyDescent="0.25">
      <c r="B18" s="356">
        <v>12</v>
      </c>
      <c r="C18" s="355" t="s">
        <v>198</v>
      </c>
    </row>
    <row r="19" spans="2:3" ht="21" customHeight="1" x14ac:dyDescent="0.25">
      <c r="B19" s="356">
        <v>13</v>
      </c>
      <c r="C19" s="355" t="s">
        <v>68</v>
      </c>
    </row>
    <row r="20" spans="2:3" ht="28.5" customHeight="1" x14ac:dyDescent="0.25">
      <c r="B20" s="356">
        <v>14</v>
      </c>
      <c r="C20" s="355" t="s">
        <v>52</v>
      </c>
    </row>
    <row r="21" spans="2:3" ht="24" customHeight="1" x14ac:dyDescent="0.25">
      <c r="B21" s="356">
        <v>15</v>
      </c>
      <c r="C21" s="355" t="s">
        <v>197</v>
      </c>
    </row>
    <row r="22" spans="2:3" ht="18.75" customHeight="1" x14ac:dyDescent="0.25">
      <c r="B22" s="356">
        <v>16</v>
      </c>
      <c r="C22" s="355" t="s">
        <v>196</v>
      </c>
    </row>
    <row r="23" spans="2:3" ht="21" customHeight="1" x14ac:dyDescent="0.25">
      <c r="B23" s="356">
        <v>17</v>
      </c>
      <c r="C23" s="355" t="s">
        <v>195</v>
      </c>
    </row>
    <row r="24" spans="2:3" ht="21" customHeight="1" x14ac:dyDescent="0.25">
      <c r="B24" s="356">
        <v>18</v>
      </c>
      <c r="C24" s="355" t="s">
        <v>194</v>
      </c>
    </row>
    <row r="25" spans="2:3" ht="21" customHeight="1" x14ac:dyDescent="0.25">
      <c r="B25" s="356">
        <v>19</v>
      </c>
      <c r="C25" s="355" t="s">
        <v>193</v>
      </c>
    </row>
    <row r="26" spans="2:3" ht="21" customHeight="1" x14ac:dyDescent="0.25">
      <c r="B26" s="356">
        <v>20</v>
      </c>
      <c r="C26" s="355" t="s">
        <v>192</v>
      </c>
    </row>
    <row r="27" spans="2:3" ht="26.25" customHeight="1" thickBot="1" x14ac:dyDescent="0.3">
      <c r="B27" s="354">
        <v>21</v>
      </c>
      <c r="C27" s="353" t="s">
        <v>191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4</vt:i4>
      </vt:variant>
    </vt:vector>
  </HeadingPairs>
  <TitlesOfParts>
    <vt:vector size="12" baseType="lpstr">
      <vt:lpstr>1 Programa</vt:lpstr>
      <vt:lpstr>2 programa </vt:lpstr>
      <vt:lpstr>3 programa</vt:lpstr>
      <vt:lpstr>6 programa</vt:lpstr>
      <vt:lpstr>10 programa</vt:lpstr>
      <vt:lpstr>13 programa</vt:lpstr>
      <vt:lpstr>15 programa</vt:lpstr>
      <vt:lpstr>Priemonių vykdytojų kodai  </vt:lpstr>
      <vt:lpstr>'1 Programa'!Print_Area</vt:lpstr>
      <vt:lpstr>'10 programa'!Print_Area</vt:lpstr>
      <vt:lpstr>'15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2025-09-29T13:38:07Z</dcterms:created>
  <dcterms:modified xsi:type="dcterms:W3CDTF">2025-09-29T13:46:32Z</dcterms:modified>
</cp:coreProperties>
</file>