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iana2\Desktop\MVP 2025\7 keitimas\"/>
    </mc:Choice>
  </mc:AlternateContent>
  <xr:revisionPtr revIDLastSave="0" documentId="13_ncr:1_{DB64D45E-4EC8-4A8F-9ECE-A711EA06EFD0}" xr6:coauthVersionLast="47" xr6:coauthVersionMax="47" xr10:uidLastSave="{00000000-0000-0000-0000-000000000000}"/>
  <bookViews>
    <workbookView xWindow="-120" yWindow="-120" windowWidth="29040" windowHeight="15720" xr2:uid="{C042DA23-2DEB-4CDB-8BC4-01C787F82845}"/>
  </bookViews>
  <sheets>
    <sheet name="1 Programa" sheetId="1" r:id="rId1"/>
    <sheet name="4 programa" sheetId="2" r:id="rId2"/>
    <sheet name="8 programa" sheetId="3" r:id="rId3"/>
    <sheet name="10 programa" sheetId="4" r:id="rId4"/>
    <sheet name="12 programa" sheetId="5" r:id="rId5"/>
    <sheet name="14 programa" sheetId="6" r:id="rId6"/>
    <sheet name="15 programa" sheetId="8" r:id="rId7"/>
    <sheet name="Priemonių vykdytojų kodai  " sheetId="7" r:id="rId8"/>
  </sheets>
  <definedNames>
    <definedName name="_xlnm._FilterDatabase" localSheetId="3" hidden="1">'10 programa'!$A$6:$L$591</definedName>
    <definedName name="_xlnm.Print_Area" localSheetId="0">'1 Programa'!$A$1:$O$141</definedName>
    <definedName name="_xlnm.Print_Area" localSheetId="3">'10 programa'!$A$1:$O$644</definedName>
    <definedName name="_xlnm.Print_Area" localSheetId="6">'15 programa'!$A$1:$X$178</definedName>
    <definedName name="_xlnm.Print_Area" localSheetId="2">'8 programa'!$A$1:$Q$88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8" l="1"/>
  <c r="L14" i="8"/>
  <c r="L15" i="8"/>
  <c r="L16" i="8"/>
  <c r="L18" i="8"/>
  <c r="L20" i="8"/>
  <c r="L22" i="8"/>
  <c r="L24" i="8"/>
  <c r="L26" i="8"/>
  <c r="L28" i="8"/>
  <c r="L30" i="8"/>
  <c r="L33" i="8"/>
  <c r="L35" i="8"/>
  <c r="L38" i="8"/>
  <c r="L39" i="8"/>
  <c r="L40" i="8"/>
  <c r="L42" i="8" s="1"/>
  <c r="L41" i="8"/>
  <c r="L46" i="8"/>
  <c r="L50" i="8"/>
  <c r="L54" i="8"/>
  <c r="L57" i="8"/>
  <c r="L60" i="8"/>
  <c r="L61" i="8"/>
  <c r="L65" i="8" s="1"/>
  <c r="L62" i="8"/>
  <c r="L63" i="8"/>
  <c r="L64" i="8"/>
  <c r="L68" i="8"/>
  <c r="L71" i="8"/>
  <c r="L75" i="8"/>
  <c r="L79" i="8"/>
  <c r="L80" i="8"/>
  <c r="L84" i="8" s="1"/>
  <c r="L81" i="8"/>
  <c r="L158" i="8" s="1"/>
  <c r="L82" i="8"/>
  <c r="L83" i="8"/>
  <c r="L89" i="8"/>
  <c r="L90" i="8"/>
  <c r="L91" i="8"/>
  <c r="L92" i="8"/>
  <c r="L94" i="8"/>
  <c r="L98" i="8"/>
  <c r="L101" i="8"/>
  <c r="L103" i="8"/>
  <c r="L105" i="8"/>
  <c r="L107" i="8"/>
  <c r="L109" i="8"/>
  <c r="L111" i="8"/>
  <c r="L112" i="8"/>
  <c r="L113" i="8"/>
  <c r="L114" i="8"/>
  <c r="L115" i="8"/>
  <c r="L116" i="8"/>
  <c r="L120" i="8"/>
  <c r="L124" i="8"/>
  <c r="L126" i="8"/>
  <c r="L132" i="8"/>
  <c r="L135" i="8" s="1"/>
  <c r="L142" i="8" s="1"/>
  <c r="L133" i="8"/>
  <c r="L134" i="8"/>
  <c r="L138" i="8"/>
  <c r="L141" i="8"/>
  <c r="L157" i="8"/>
  <c r="L156" i="8" s="1"/>
  <c r="L171" i="8"/>
  <c r="L170" i="8" s="1"/>
  <c r="L129" i="8" l="1"/>
  <c r="L143" i="8" s="1"/>
  <c r="L144" i="8" s="1"/>
  <c r="L153" i="8"/>
  <c r="L152" i="8" s="1"/>
  <c r="L151" i="8" s="1"/>
  <c r="L176" i="8" s="1"/>
  <c r="L16" i="6"/>
  <c r="L19" i="6"/>
  <c r="L48" i="6" s="1"/>
  <c r="L102" i="6" s="1"/>
  <c r="L103" i="6" s="1"/>
  <c r="L21" i="6"/>
  <c r="L22" i="6"/>
  <c r="L23" i="6"/>
  <c r="L24" i="6"/>
  <c r="L27" i="6"/>
  <c r="L28" i="6"/>
  <c r="L31" i="6"/>
  <c r="L33" i="6"/>
  <c r="L35" i="6"/>
  <c r="L37" i="6"/>
  <c r="L39" i="6"/>
  <c r="L41" i="6"/>
  <c r="L43" i="6"/>
  <c r="L45" i="6"/>
  <c r="L47" i="6"/>
  <c r="L52" i="6"/>
  <c r="L53" i="6"/>
  <c r="L55" i="6"/>
  <c r="L58" i="6"/>
  <c r="L61" i="6"/>
  <c r="L63" i="6"/>
  <c r="L65" i="6"/>
  <c r="L67" i="6"/>
  <c r="L69" i="6"/>
  <c r="L71" i="6"/>
  <c r="L72" i="6"/>
  <c r="L77" i="6"/>
  <c r="L79" i="6"/>
  <c r="L80" i="6"/>
  <c r="L81" i="6"/>
  <c r="L82" i="6"/>
  <c r="L85" i="6"/>
  <c r="L88" i="6"/>
  <c r="L89" i="6"/>
  <c r="L91" i="6"/>
  <c r="L110" i="6" s="1"/>
  <c r="L109" i="6" s="1"/>
  <c r="L108" i="6" s="1"/>
  <c r="L133" i="6" s="1"/>
  <c r="L93" i="6"/>
  <c r="L101" i="6" s="1"/>
  <c r="L95" i="6"/>
  <c r="L96" i="6"/>
  <c r="L98" i="6"/>
  <c r="L100" i="6"/>
  <c r="L114" i="6"/>
  <c r="L127" i="6"/>
  <c r="L17" i="5" l="1"/>
  <c r="L57" i="5" s="1"/>
  <c r="L56" i="5" s="1"/>
  <c r="L81" i="5" s="1"/>
  <c r="L23" i="5"/>
  <c r="L20" i="5" s="1"/>
  <c r="L34" i="5" s="1"/>
  <c r="L24" i="5"/>
  <c r="L27" i="5"/>
  <c r="L29" i="5"/>
  <c r="L30" i="5"/>
  <c r="L31" i="5"/>
  <c r="L33" i="5"/>
  <c r="L37" i="5"/>
  <c r="L38" i="5"/>
  <c r="L49" i="5" s="1"/>
  <c r="L40" i="5"/>
  <c r="L41" i="5"/>
  <c r="L58" i="5" s="1"/>
  <c r="L42" i="5"/>
  <c r="L44" i="5"/>
  <c r="L45" i="5"/>
  <c r="L46" i="5"/>
  <c r="L48" i="5"/>
  <c r="L75" i="5"/>
  <c r="L50" i="5" l="1"/>
  <c r="L51" i="5" s="1"/>
  <c r="L17" i="4"/>
  <c r="L21" i="4"/>
  <c r="L26" i="4"/>
  <c r="L31" i="4"/>
  <c r="L35" i="4"/>
  <c r="L36" i="4"/>
  <c r="L37" i="4"/>
  <c r="L38" i="4"/>
  <c r="L39" i="4"/>
  <c r="L40" i="4"/>
  <c r="L41" i="4"/>
  <c r="L51" i="4"/>
  <c r="L56" i="4"/>
  <c r="L60" i="4"/>
  <c r="L64" i="4"/>
  <c r="L68" i="4"/>
  <c r="L72" i="4"/>
  <c r="L76" i="4"/>
  <c r="L77" i="4"/>
  <c r="L78" i="4"/>
  <c r="L79" i="4"/>
  <c r="L80" i="4"/>
  <c r="L82" i="4"/>
  <c r="L87" i="4"/>
  <c r="L91" i="4"/>
  <c r="L93" i="4"/>
  <c r="L96" i="4" s="1"/>
  <c r="L95" i="4"/>
  <c r="L101" i="4"/>
  <c r="L103" i="4" s="1"/>
  <c r="L106" i="4" s="1"/>
  <c r="L105" i="4"/>
  <c r="L110" i="4"/>
  <c r="L111" i="4"/>
  <c r="L112" i="4"/>
  <c r="L117" i="4"/>
  <c r="L121" i="4"/>
  <c r="L122" i="4"/>
  <c r="L123" i="4"/>
  <c r="L124" i="4"/>
  <c r="L127" i="4"/>
  <c r="L134" i="4"/>
  <c r="L137" i="4" s="1"/>
  <c r="L139" i="4"/>
  <c r="L140" i="4"/>
  <c r="L141" i="4"/>
  <c r="L142" i="4"/>
  <c r="L143" i="4"/>
  <c r="L149" i="4"/>
  <c r="L144" i="4" s="1"/>
  <c r="L150" i="4"/>
  <c r="L151" i="4"/>
  <c r="L152" i="4"/>
  <c r="L153" i="4"/>
  <c r="L157" i="4"/>
  <c r="L159" i="4"/>
  <c r="L160" i="4"/>
  <c r="L161" i="4"/>
  <c r="L162" i="4"/>
  <c r="L166" i="4"/>
  <c r="L171" i="4"/>
  <c r="L174" i="4" s="1"/>
  <c r="L172" i="4"/>
  <c r="L177" i="4"/>
  <c r="L178" i="4"/>
  <c r="L179" i="4"/>
  <c r="L180" i="4"/>
  <c r="L186" i="4"/>
  <c r="L190" i="4"/>
  <c r="L194" i="4"/>
  <c r="L200" i="4"/>
  <c r="L204" i="4"/>
  <c r="L208" i="4"/>
  <c r="L212" i="4"/>
  <c r="L216" i="4"/>
  <c r="L220" i="4"/>
  <c r="L224" i="4"/>
  <c r="L228" i="4"/>
  <c r="L232" i="4"/>
  <c r="L236" i="4"/>
  <c r="L238" i="4"/>
  <c r="L239" i="4"/>
  <c r="L240" i="4"/>
  <c r="L241" i="4"/>
  <c r="L245" i="4"/>
  <c r="L249" i="4"/>
  <c r="L253" i="4"/>
  <c r="L257" i="4"/>
  <c r="L261" i="4"/>
  <c r="L265" i="4"/>
  <c r="L269" i="4"/>
  <c r="L273" i="4"/>
  <c r="L277" i="4"/>
  <c r="L281" i="4"/>
  <c r="L285" i="4"/>
  <c r="L290" i="4"/>
  <c r="L293" i="4"/>
  <c r="L297" i="4"/>
  <c r="L304" i="4"/>
  <c r="L305" i="4"/>
  <c r="L306" i="4"/>
  <c r="L307" i="4"/>
  <c r="L312" i="4"/>
  <c r="L316" i="4"/>
  <c r="L320" i="4"/>
  <c r="L324" i="4"/>
  <c r="L328" i="4"/>
  <c r="L333" i="4"/>
  <c r="L338" i="4"/>
  <c r="L342" i="4"/>
  <c r="L346" i="4"/>
  <c r="L352" i="4"/>
  <c r="L356" i="4"/>
  <c r="L360" i="4"/>
  <c r="L364" i="4"/>
  <c r="L368" i="4"/>
  <c r="L372" i="4"/>
  <c r="L376" i="4"/>
  <c r="L380" i="4"/>
  <c r="L384" i="4"/>
  <c r="L388" i="4"/>
  <c r="L392" i="4"/>
  <c r="L396" i="4"/>
  <c r="L400" i="4"/>
  <c r="L404" i="4"/>
  <c r="L409" i="4"/>
  <c r="L414" i="4"/>
  <c r="L419" i="4"/>
  <c r="L420" i="4"/>
  <c r="L421" i="4"/>
  <c r="L422" i="4"/>
  <c r="L423" i="4"/>
  <c r="L427" i="4"/>
  <c r="L431" i="4"/>
  <c r="L435" i="4"/>
  <c r="L439" i="4"/>
  <c r="L440" i="4"/>
  <c r="L442" i="4"/>
  <c r="L446" i="4"/>
  <c r="L447" i="4"/>
  <c r="L448" i="4"/>
  <c r="L449" i="4"/>
  <c r="L450" i="4"/>
  <c r="L454" i="4"/>
  <c r="L455" i="4"/>
  <c r="L458" i="4" s="1"/>
  <c r="L456" i="4"/>
  <c r="L457" i="4"/>
  <c r="L462" i="4"/>
  <c r="L466" i="4"/>
  <c r="L470" i="4"/>
  <c r="L471" i="4"/>
  <c r="L472" i="4"/>
  <c r="L473" i="4"/>
  <c r="L474" i="4"/>
  <c r="L478" i="4"/>
  <c r="L482" i="4"/>
  <c r="L486" i="4"/>
  <c r="L490" i="4"/>
  <c r="L493" i="4"/>
  <c r="L495" i="4"/>
  <c r="L496" i="4"/>
  <c r="L499" i="4"/>
  <c r="L501" i="4"/>
  <c r="L502" i="4"/>
  <c r="L504" i="4"/>
  <c r="L506" i="4"/>
  <c r="L507" i="4"/>
  <c r="L508" i="4"/>
  <c r="L509" i="4"/>
  <c r="L608" i="4" s="1"/>
  <c r="L510" i="4"/>
  <c r="L514" i="4"/>
  <c r="L519" i="4"/>
  <c r="L520" i="4"/>
  <c r="L526" i="4"/>
  <c r="L529" i="4"/>
  <c r="L532" i="4"/>
  <c r="L535" i="4"/>
  <c r="L538" i="4"/>
  <c r="L541" i="4"/>
  <c r="L544" i="4"/>
  <c r="L547" i="4"/>
  <c r="L550" i="4"/>
  <c r="L553" i="4"/>
  <c r="L556" i="4"/>
  <c r="L560" i="4"/>
  <c r="L564" i="4"/>
  <c r="L568" i="4"/>
  <c r="L572" i="4"/>
  <c r="L576" i="4"/>
  <c r="L580" i="4"/>
  <c r="L584" i="4"/>
  <c r="L588" i="4"/>
  <c r="L607" i="4"/>
  <c r="L616" i="4"/>
  <c r="L511" i="4" l="1"/>
  <c r="L113" i="4"/>
  <c r="L128" i="4" s="1"/>
  <c r="L599" i="4"/>
  <c r="L598" i="4" s="1"/>
  <c r="L597" i="4" s="1"/>
  <c r="L622" i="4" s="1"/>
  <c r="L614" i="4"/>
  <c r="L613" i="4" s="1"/>
  <c r="L443" i="4"/>
  <c r="L589" i="4"/>
  <c r="L308" i="4"/>
  <c r="L182" i="4"/>
  <c r="L298" i="4" s="1"/>
  <c r="L602" i="4"/>
  <c r="L85" i="4"/>
  <c r="L88" i="4" s="1"/>
  <c r="L129" i="4" s="1"/>
  <c r="L487" i="4"/>
  <c r="L590" i="4" s="1"/>
  <c r="L167" i="4"/>
  <c r="L13" i="3"/>
  <c r="L62" i="3" s="1"/>
  <c r="L61" i="3" s="1"/>
  <c r="L60" i="3" s="1"/>
  <c r="L85" i="3" s="1"/>
  <c r="L15" i="3"/>
  <c r="L27" i="3" s="1"/>
  <c r="L28" i="3" s="1"/>
  <c r="L17" i="3"/>
  <c r="L18" i="3"/>
  <c r="L24" i="3"/>
  <c r="L26" i="3"/>
  <c r="L32" i="3"/>
  <c r="L33" i="3"/>
  <c r="L35" i="3"/>
  <c r="L36" i="3"/>
  <c r="L37" i="3" s="1"/>
  <c r="L39" i="3"/>
  <c r="L40" i="3"/>
  <c r="L41" i="3"/>
  <c r="L43" i="3"/>
  <c r="L47" i="3"/>
  <c r="L50" i="3"/>
  <c r="L52" i="3"/>
  <c r="L53" i="3"/>
  <c r="L79" i="3"/>
  <c r="L299" i="4" l="1"/>
  <c r="L591" i="4" s="1"/>
  <c r="L44" i="3"/>
  <c r="L54" i="3" s="1"/>
  <c r="L55" i="3" s="1"/>
  <c r="L13" i="2"/>
  <c r="L17" i="2" s="1"/>
  <c r="L14" i="2"/>
  <c r="L15" i="2"/>
  <c r="L195" i="2" s="1"/>
  <c r="L193" i="2" s="1"/>
  <c r="L16" i="2"/>
  <c r="L169" i="2" s="1"/>
  <c r="L22" i="2"/>
  <c r="L27" i="2"/>
  <c r="L32" i="2"/>
  <c r="L37" i="2"/>
  <c r="L42" i="2"/>
  <c r="L47" i="2"/>
  <c r="L52" i="2"/>
  <c r="L53" i="2"/>
  <c r="L57" i="2" s="1"/>
  <c r="L54" i="2"/>
  <c r="L55" i="2"/>
  <c r="L56" i="2"/>
  <c r="L62" i="2"/>
  <c r="L67" i="2"/>
  <c r="L72" i="2"/>
  <c r="L77" i="2"/>
  <c r="L78" i="2"/>
  <c r="L82" i="2" s="1"/>
  <c r="L79" i="2"/>
  <c r="L80" i="2"/>
  <c r="L81" i="2"/>
  <c r="L87" i="2"/>
  <c r="L92" i="2"/>
  <c r="L97" i="2"/>
  <c r="L102" i="2"/>
  <c r="L107" i="2"/>
  <c r="L112" i="2"/>
  <c r="L116" i="2" s="1"/>
  <c r="L167" i="2" s="1"/>
  <c r="L113" i="2"/>
  <c r="L114" i="2"/>
  <c r="L115" i="2"/>
  <c r="L121" i="2"/>
  <c r="L126" i="2"/>
  <c r="L131" i="2"/>
  <c r="L136" i="2"/>
  <c r="L141" i="2"/>
  <c r="L146" i="2"/>
  <c r="L147" i="2"/>
  <c r="L148" i="2"/>
  <c r="L149" i="2"/>
  <c r="L150" i="2"/>
  <c r="L151" i="2"/>
  <c r="L156" i="2"/>
  <c r="L161" i="2"/>
  <c r="L166" i="2"/>
  <c r="L180" i="2"/>
  <c r="L178" i="2" s="1"/>
  <c r="L177" i="2" s="1"/>
  <c r="L202" i="2" s="1"/>
  <c r="L196" i="2"/>
  <c r="L108" i="2" l="1"/>
  <c r="L168" i="2" s="1"/>
  <c r="L171" i="2" s="1"/>
  <c r="L170" i="2"/>
  <c r="L15" i="1"/>
  <c r="L17" i="1"/>
  <c r="L18" i="1"/>
  <c r="L19" i="1"/>
  <c r="L21" i="1"/>
  <c r="L32" i="1"/>
  <c r="L33" i="1"/>
  <c r="L37" i="1" s="1"/>
  <c r="L34" i="1"/>
  <c r="L35" i="1"/>
  <c r="L44" i="1"/>
  <c r="L45" i="1"/>
  <c r="L46" i="1" s="1"/>
  <c r="L52" i="1"/>
  <c r="L53" i="1"/>
  <c r="L54" i="1"/>
  <c r="L56" i="1"/>
  <c r="L58" i="1"/>
  <c r="L64" i="1"/>
  <c r="L66" i="1"/>
  <c r="L67" i="1"/>
  <c r="L68" i="1" s="1"/>
  <c r="L71" i="1"/>
  <c r="L73" i="1"/>
  <c r="L75" i="1"/>
  <c r="L77" i="1"/>
  <c r="L79" i="1"/>
  <c r="L80" i="1"/>
  <c r="L81" i="1" s="1"/>
  <c r="L84" i="1"/>
  <c r="L86" i="1"/>
  <c r="L88" i="1"/>
  <c r="L90" i="1"/>
  <c r="L92" i="1"/>
  <c r="L94" i="1"/>
  <c r="L96" i="1"/>
  <c r="L97" i="1"/>
  <c r="L98" i="1" s="1"/>
  <c r="L100" i="1"/>
  <c r="L101" i="1"/>
  <c r="L102" i="1" s="1"/>
  <c r="L104" i="1"/>
  <c r="L114" i="1"/>
  <c r="L115" i="1"/>
  <c r="L119" i="1"/>
  <c r="L105" i="1" l="1"/>
  <c r="L61" i="1"/>
  <c r="L106" i="1" l="1"/>
  <c r="L108" i="1" s="1"/>
  <c r="L107" i="1" s="1"/>
  <c r="L120" i="1"/>
  <c r="L118" i="1" s="1"/>
  <c r="L113" i="1" s="1"/>
  <c r="L138" i="1" s="1"/>
</calcChain>
</file>

<file path=xl/sharedStrings.xml><?xml version="1.0" encoding="utf-8"?>
<sst xmlns="http://schemas.openxmlformats.org/spreadsheetml/2006/main" count="4579" uniqueCount="937">
  <si>
    <t>Asignavimų ir kitų lėšų pokytis, palyginti su ankstesnių metų patvirtintų asignavimų ir kitų lėšų planu</t>
  </si>
  <si>
    <t>Iš jų: regioninių pažangos priemonių lėšos</t>
  </si>
  <si>
    <r>
      <t xml:space="preserve">IŠ VISO programai finansuoti pagal finansavimo šaltinius </t>
    </r>
    <r>
      <rPr>
        <b/>
        <i/>
        <sz val="11"/>
        <color theme="1"/>
        <rFont val="Times New Roman"/>
        <family val="1"/>
        <charset val="186"/>
      </rPr>
      <t>(1 ir 2 punktai)</t>
    </r>
  </si>
  <si>
    <t>2.5. Kitos</t>
  </si>
  <si>
    <r>
      <t xml:space="preserve">2.4. Rėmėjų lėšos </t>
    </r>
    <r>
      <rPr>
        <b/>
        <sz val="11"/>
        <rFont val="Times New Roman"/>
        <family val="1"/>
        <charset val="186"/>
      </rPr>
      <t>(RL)</t>
    </r>
  </si>
  <si>
    <r>
      <t>2.3. Gyventojų pajamų mokestis</t>
    </r>
    <r>
      <rPr>
        <b/>
        <sz val="11"/>
        <rFont val="Times New Roman"/>
        <family val="1"/>
        <charset val="186"/>
      </rPr>
      <t xml:space="preserve"> (GPM)</t>
    </r>
  </si>
  <si>
    <t>2.2. Kitos ES lėšos, kurios neapskaitomos biudžete</t>
  </si>
  <si>
    <r>
      <t>2.1. Valstybės biudžeto lėšos, kurios neapskaitytos biudžete (</t>
    </r>
    <r>
      <rPr>
        <b/>
        <sz val="11"/>
        <rFont val="Times New Roman"/>
        <family val="1"/>
        <charset val="186"/>
      </rPr>
      <t>VBN</t>
    </r>
    <r>
      <rPr>
        <sz val="11"/>
        <rFont val="Times New Roman"/>
        <family val="1"/>
      </rPr>
      <t>)</t>
    </r>
  </si>
  <si>
    <t>2. KITI ŠALTINIAI (Europos Sąjungos finansinė parama projektams įgyvendinti ir kitos teisėtai gautos lėšos, nurodant atskirus šaltinius)</t>
  </si>
  <si>
    <r>
      <t>1.6.2. Savivaldybės aplinkos apsaugos rėmimo specialiosios programos lėšų likutis (</t>
    </r>
    <r>
      <rPr>
        <b/>
        <sz val="11"/>
        <rFont val="Times New Roman"/>
        <family val="1"/>
        <charset val="186"/>
      </rPr>
      <t>SBAAL</t>
    </r>
    <r>
      <rPr>
        <sz val="11"/>
        <rFont val="Times New Roman"/>
        <family val="1"/>
        <charset val="186"/>
      </rPr>
      <t>)</t>
    </r>
  </si>
  <si>
    <r>
      <t>1.6.1. Ankstesnių metų lėšų likutis (</t>
    </r>
    <r>
      <rPr>
        <b/>
        <sz val="11"/>
        <rFont val="Times New Roman"/>
        <family val="1"/>
        <charset val="186"/>
      </rPr>
      <t>L</t>
    </r>
    <r>
      <rPr>
        <sz val="11"/>
        <rFont val="Times New Roman"/>
        <family val="1"/>
        <charset val="186"/>
      </rPr>
      <t>)</t>
    </r>
  </si>
  <si>
    <t xml:space="preserve"> 1.6. Ankstesnių metų lėšų likučiai</t>
  </si>
  <si>
    <r>
      <t xml:space="preserve">1.5. Skolintos lėšos </t>
    </r>
    <r>
      <rPr>
        <b/>
        <sz val="11"/>
        <rFont val="Times New Roman"/>
        <family val="1"/>
        <charset val="186"/>
      </rPr>
      <t>(P)</t>
    </r>
  </si>
  <si>
    <r>
      <t xml:space="preserve">1.4. Europos Sąjungos ir kitos tarptautinės finansinės paramos lėšos </t>
    </r>
    <r>
      <rPr>
        <b/>
        <sz val="11"/>
        <rFont val="Times New Roman"/>
        <family val="1"/>
        <charset val="186"/>
      </rPr>
      <t>(ES)</t>
    </r>
  </si>
  <si>
    <r>
      <t xml:space="preserve">iš jų: 1.3.1 Pajamos už prekes ir paslaugas </t>
    </r>
    <r>
      <rPr>
        <b/>
        <sz val="11"/>
        <rFont val="Times New Roman"/>
        <family val="1"/>
        <charset val="186"/>
      </rPr>
      <t>(SP)</t>
    </r>
  </si>
  <si>
    <t xml:space="preserve">1.3. Lėšos iš pajamų už prekes ir paslaugas </t>
  </si>
  <si>
    <r>
      <t>1.2.6.Valstybės lėšos kapitalo investicijoms (</t>
    </r>
    <r>
      <rPr>
        <b/>
        <sz val="11"/>
        <rFont val="Times New Roman"/>
        <family val="1"/>
        <charset val="186"/>
      </rPr>
      <t>VKI)</t>
    </r>
  </si>
  <si>
    <r>
      <t>1.2.5. 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</si>
  <si>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1.2.4. Valstybės lėšos ugdymo reikmėms finansuoti (</t>
    </r>
    <r>
      <rPr>
        <b/>
        <sz val="11"/>
        <rFont val="Times New Roman"/>
        <family val="1"/>
        <charset val="186"/>
      </rPr>
      <t>ML</t>
    </r>
    <r>
      <rPr>
        <sz val="11"/>
        <rFont val="Times New Roman"/>
        <family val="1"/>
        <charset val="186"/>
      </rPr>
      <t>)</t>
    </r>
  </si>
  <si>
    <r>
      <t>1.2.3. Valstybės regioninėms įstaigoms ir klasėms finansuoti (</t>
    </r>
    <r>
      <rPr>
        <b/>
        <sz val="11"/>
        <rFont val="Times New Roman"/>
        <family val="1"/>
        <charset val="186"/>
      </rPr>
      <t>VBSR)</t>
    </r>
  </si>
  <si>
    <r>
      <t>1.2.2. Valstybės lėšos valstybinėms (valstybės perduotoms savivaldybėms) funkcijoms atlikti (</t>
    </r>
    <r>
      <rPr>
        <b/>
        <sz val="11"/>
        <rFont val="Times New Roman"/>
        <family val="1"/>
        <charset val="186"/>
      </rPr>
      <t>VBSF)</t>
    </r>
  </si>
  <si>
    <r>
      <t>iš jų: 1.2.1. Valstybės lėšos kitoms dotacijoms (</t>
    </r>
    <r>
      <rPr>
        <b/>
        <sz val="11"/>
        <rFont val="Times New Roman"/>
        <family val="1"/>
        <charset val="186"/>
      </rPr>
      <t>VB)</t>
    </r>
  </si>
  <si>
    <t xml:space="preserve">1.2. Lietuvos Respublikos valstybės biudžeto dotacijos </t>
  </si>
  <si>
    <r>
      <t xml:space="preserve">1.1.3. Grąžintos biudžeto lėšos baigus projektus, finansuojamus Europos Sąjungos, kitos tarptautinės finansinės paramos ir bendrojo finansavimo lėšomis </t>
    </r>
    <r>
      <rPr>
        <b/>
        <sz val="11"/>
        <rFont val="Times New Roman"/>
        <family val="1"/>
        <charset val="186"/>
      </rPr>
      <t>(SBES)</t>
    </r>
  </si>
  <si>
    <r>
      <t>1.1.2.Savivaldybės aplinkos apsaugos rėmimo specialiosios programos lėšos (</t>
    </r>
    <r>
      <rPr>
        <b/>
        <sz val="11"/>
        <rFont val="Times New Roman"/>
        <family val="1"/>
        <charset val="186"/>
      </rPr>
      <t>SBAA</t>
    </r>
    <r>
      <rPr>
        <sz val="11"/>
        <rFont val="Times New Roman"/>
        <family val="1"/>
        <charset val="186"/>
      </rPr>
      <t>)</t>
    </r>
  </si>
  <si>
    <r>
      <t xml:space="preserve">iš jų: 1.1.1. Savivaldybės biudžeto lėšos </t>
    </r>
    <r>
      <rPr>
        <b/>
        <sz val="11"/>
        <rFont val="Times New Roman"/>
        <family val="1"/>
        <charset val="186"/>
      </rPr>
      <t>(SB)</t>
    </r>
  </si>
  <si>
    <r>
      <t>iš jo: 1.1.Savivaldybės biudžeto lėšos (nuosavos, be ankstesnių metų likučio)</t>
    </r>
    <r>
      <rPr>
        <b/>
        <sz val="11"/>
        <rFont val="Times New Roman"/>
        <family val="1"/>
        <charset val="186"/>
      </rPr>
      <t xml:space="preserve"> </t>
    </r>
  </si>
  <si>
    <t xml:space="preserve">1.SAVIVALDYBĖS BIUDŽETAS (įskaitant skolintas lėšas) </t>
  </si>
  <si>
    <t>Lėšos 2025 metams</t>
  </si>
  <si>
    <r>
      <t>Finansavimo šaltiniai</t>
    </r>
    <r>
      <rPr>
        <b/>
        <sz val="10"/>
        <color rgb="FFFF0000"/>
        <rFont val="Times New Roman"/>
        <family val="1"/>
        <charset val="186"/>
      </rPr>
      <t xml:space="preserve"> </t>
    </r>
  </si>
  <si>
    <t>tūkst. Eur</t>
  </si>
  <si>
    <t>FINANSAVIMO ŠALTINIŲ SUVESTINĖ</t>
  </si>
  <si>
    <t>*Priemonės požymis –  pažangos priemonė/projektas (P), regioninė pažangos priemonė (PR), valstybinė pažangos priemonė (PV) ,tęstinė priemonė / projektas (T)</t>
  </si>
  <si>
    <t>Iš viso:</t>
  </si>
  <si>
    <t xml:space="preserve">Iš viso  programai: </t>
  </si>
  <si>
    <t>Iš viso programai be likučio</t>
  </si>
  <si>
    <t>Iš viso tikslui</t>
  </si>
  <si>
    <t>01</t>
  </si>
  <si>
    <t>Iš viso uždaviniui</t>
  </si>
  <si>
    <t>02</t>
  </si>
  <si>
    <t>VBSF</t>
  </si>
  <si>
    <t>Savivaldybės teritorijoje perduotos valstybinės žemės patikėtinio funkcijai vykdyti</t>
  </si>
  <si>
    <t>Panevėžio miesto savivaldybės administracija</t>
  </si>
  <si>
    <t>0</t>
  </si>
  <si>
    <t>288724610</t>
  </si>
  <si>
    <t>1.2.16.</t>
  </si>
  <si>
    <t>16</t>
  </si>
  <si>
    <t>Finansuoti tarpinstitucinio bendradarbiavimo koordinavimą (TBK)</t>
  </si>
  <si>
    <t>15</t>
  </si>
  <si>
    <t>1.2.15.</t>
  </si>
  <si>
    <t>vnt.</t>
  </si>
  <si>
    <t>Suderintų į Savivaldybės erdvinių duomenų rinkinį integruotų planų skaičius</t>
  </si>
  <si>
    <t>Teritorijų planavimo ir architektūros skyrius</t>
  </si>
  <si>
    <t>0;14</t>
  </si>
  <si>
    <t>1.2.14.</t>
  </si>
  <si>
    <t>Tvarkyti erdvinių duomenų rinkinį</t>
  </si>
  <si>
    <t>14</t>
  </si>
  <si>
    <t>Tikslingas savivaldybei perduotų pagal nustatytą tikslą ir poreikį sklypų skaičius</t>
  </si>
  <si>
    <t>1.2.13.</t>
  </si>
  <si>
    <t>Savivaldybei priskirtai valstybinei žemei ir kitam valstybiniam turtui valdyti, naudoti ir disponuoti  juo patikėjimo teise</t>
  </si>
  <si>
    <t>13</t>
  </si>
  <si>
    <t>Socialinių reikalų skyrius</t>
  </si>
  <si>
    <t>0;9</t>
  </si>
  <si>
    <t>1.2.12.</t>
  </si>
  <si>
    <t>Administruoti socialines išmokas, paslaugas ir kompensacijas</t>
  </si>
  <si>
    <t>12</t>
  </si>
  <si>
    <t>Proc.</t>
  </si>
  <si>
    <t>Pateikta duomenų Suteiktos valstybės pagalbos registrui (proc. registre įregistruotos valstybės ir nereikšmingos pagalbos nuo visos suteiktos valstybės ir nereikšmingos pagalbos)</t>
  </si>
  <si>
    <t>Teisės skyrius</t>
  </si>
  <si>
    <t>0;13</t>
  </si>
  <si>
    <t>1.2.11.</t>
  </si>
  <si>
    <t>Teikti duomenis Valstybės suteiktos pagalbos registrui</t>
  </si>
  <si>
    <t>11</t>
  </si>
  <si>
    <t>Savivaldybėje elektroniniu būdu pateiktų gyvenamosios vietos deklaracijų dalis nuo visų pateiktų deklaracijų, ne mažiau kaip, proc.</t>
  </si>
  <si>
    <t>Žmogiškųjų išteklių ir dokumentų valdymo skyrius</t>
  </si>
  <si>
    <t>0;16</t>
  </si>
  <si>
    <t>1.2.10.</t>
  </si>
  <si>
    <t>Organizuoti gyventojų gyvenamosios vietos deklaravimą</t>
  </si>
  <si>
    <t>10</t>
  </si>
  <si>
    <t>proc.</t>
  </si>
  <si>
    <t>Asm.</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</si>
  <si>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t>
  </si>
  <si>
    <t>1.2.9.</t>
  </si>
  <si>
    <t>Teikti pirminę teisinę pagalbą</t>
  </si>
  <si>
    <t>09</t>
  </si>
  <si>
    <t>Vykdyti jaunimo teisių apsaugą</t>
  </si>
  <si>
    <t>Vykdyti vaikų teisių apsaugą</t>
  </si>
  <si>
    <t>08</t>
  </si>
  <si>
    <t xml:space="preserve">Jaunimo reikalų koordinatoriams savivaldybėse rekomenduotų atlikti užduočių įgyvendinimas (ne mažiau, kaip) </t>
  </si>
  <si>
    <t>1.2.8.</t>
  </si>
  <si>
    <t>1.2.7.</t>
  </si>
  <si>
    <t>Administruoti laikinuosius darbus</t>
  </si>
  <si>
    <t>07</t>
  </si>
  <si>
    <t>Savivaldybės panaudotų dotacijų dalis nuo visų savivaldybei priskirtų archyvinių dokumentų tvarkymo funkcijai atlikti skirtų asignavimų dalies</t>
  </si>
  <si>
    <t>1.2.6.</t>
  </si>
  <si>
    <t>Tvarkyti archyvinius dokumentus</t>
  </si>
  <si>
    <t>06</t>
  </si>
  <si>
    <r>
      <t xml:space="preserve">Užtikrinti Vietos savivaldos įstatyme numatytų </t>
    </r>
    <r>
      <rPr>
        <b/>
        <sz val="10"/>
        <rFont val="Times New Roman"/>
        <family val="1"/>
      </rPr>
      <t>7</t>
    </r>
    <r>
      <rPr>
        <sz val="10"/>
        <rFont val="Times New Roman"/>
        <family val="1"/>
      </rPr>
      <t xml:space="preserve"> valstybės deleguotų žemės ūkio funkcijų vykdymą</t>
    </r>
  </si>
  <si>
    <t>Apskaitos skyrius</t>
  </si>
  <si>
    <t>0;1</t>
  </si>
  <si>
    <t>1.2.5.</t>
  </si>
  <si>
    <t>Vykdyti žemės ūkio funkcijas</t>
  </si>
  <si>
    <t>05</t>
  </si>
  <si>
    <t>Atliktų įmonių ir įstaigų, interneto svetainių, spaudos leidinių ir reklamos objektų patikrinimų skaičius</t>
  </si>
  <si>
    <t>Parengtų ir savivaldybės interneto svetainėje paskelbtų atmintinių ir rekomendacijų skaičius</t>
  </si>
  <si>
    <t>1.2.4.</t>
  </si>
  <si>
    <t>Kontroliuoti valstybinės kalbos vartojimą ir taisyklingumą</t>
  </si>
  <si>
    <t>04</t>
  </si>
  <si>
    <t>Organizuoti mobilizaciją</t>
  </si>
  <si>
    <t>03</t>
  </si>
  <si>
    <t>Organizuoti civilinę saugą</t>
  </si>
  <si>
    <t xml:space="preserve">Savivaldybės pasirengimo reaguoti į ekstremalias situacijas lygis ne žemesnis kaip </t>
  </si>
  <si>
    <t>1.2.3.</t>
  </si>
  <si>
    <t>Organizuoti civilinę saugą ir mobilizaciją</t>
  </si>
  <si>
    <t>Elektroniniu būdu pateiktų dokumentų dalis nuo visų gautų dokumentų dėl civilinės būklės aktų registravimo ir kitų su tuo susijusių paslaugų teikimo skaičiaus</t>
  </si>
  <si>
    <t>Civilinės metrikacijos skyrius</t>
  </si>
  <si>
    <t>0;3</t>
  </si>
  <si>
    <t>1.2.2.</t>
  </si>
  <si>
    <t>Registruoti civilinės būklės aktus</t>
  </si>
  <si>
    <t>Vnt.</t>
  </si>
  <si>
    <t>Archyvinių civilinės būklės aktų įrašų, gautų iš civilinės metrikacijos įstaigų, duomenų tvarkymas, vnt</t>
  </si>
  <si>
    <t>1.2.1.</t>
  </si>
  <si>
    <t>Tvarkyti Gyventojų registrą ir teikti duomenis Valstybės registrui</t>
  </si>
  <si>
    <t xml:space="preserve"> Tinkamai įgyvendinti Savivaldybei perduotas valstybės funkcijas</t>
  </si>
  <si>
    <t>SB</t>
  </si>
  <si>
    <t>Trūkstamų specialybių darbuotojų pritraukimo į savivaldybės įstaigas programos parengimas ir įgyvendinimas</t>
  </si>
  <si>
    <t>Parengta programa</t>
  </si>
  <si>
    <t>1.1.6</t>
  </si>
  <si>
    <t xml:space="preserve">Savivaldybės biudžete numatytos lėšos, reikalingos palūkanoms ir kitoms su paskolomis susijusiomis išlaidoms padengti </t>
  </si>
  <si>
    <t>Finansinių įsipareigojimų vykdymas (paskolų ir palūkanų mokėjimas pagal grafiką, kitų finansinių įsipareigojimų vykdymas)</t>
  </si>
  <si>
    <t>1.1.5</t>
  </si>
  <si>
    <t>Paskola Nr. 2022015962</t>
  </si>
  <si>
    <t>Paskola Nr. 2021008341</t>
  </si>
  <si>
    <t>Paskola Nr. 2020012287</t>
  </si>
  <si>
    <t>Paskola Nr. 0042012028583-21</t>
  </si>
  <si>
    <t>Paskola KS 14/07/15</t>
  </si>
  <si>
    <t>Grąžintos paskolos bei sumokėtos skolos pagal pasirašytas sutartis /mokėjimo grafikus</t>
  </si>
  <si>
    <t>1.1.4</t>
  </si>
  <si>
    <t xml:space="preserve">Grąžintos ilgalaikės paskolos ir vykdyti finansiniai įsipareigojimai </t>
  </si>
  <si>
    <t xml:space="preserve">Organizuotas Mero, jo politinio (asmeninio) pasitikėjmo tarnautojų darbas </t>
  </si>
  <si>
    <t>VB</t>
  </si>
  <si>
    <t>L</t>
  </si>
  <si>
    <t>Organizuotas Savivaldybės tarybos darbas</t>
  </si>
  <si>
    <t>Mero rezervas</t>
  </si>
  <si>
    <t>Mero fondas</t>
  </si>
  <si>
    <t>Mero, jo politinio (asmeninio) pasitikėjmo tarnautojų pareigybių skaičius</t>
  </si>
  <si>
    <t>Savivaldybės Tarybos narių skaičius</t>
  </si>
  <si>
    <t>1.1.2</t>
  </si>
  <si>
    <t xml:space="preserve">Organizuotas Savivaldybės tarybos, Mero, jo politinio (asmeninio) pasitikėjmo tarnautojų darbas </t>
  </si>
  <si>
    <t>Sudarytas  Administracijos direktoriaus rezervas</t>
  </si>
  <si>
    <t>Dalyvauti asociacijų veikloje</t>
  </si>
  <si>
    <t>Darbuotojų civilinės atsakomybės draudimas</t>
  </si>
  <si>
    <t>Rinkliavų ir baudų pajamos</t>
  </si>
  <si>
    <t>Seniūnaičių išlaidų kompensavimas</t>
  </si>
  <si>
    <t>Palūkanoms sumokėti</t>
  </si>
  <si>
    <t>Organizuoti Savivaldybės administracijos darbą</t>
  </si>
  <si>
    <t>Apdraustų biudžetinių įstaigų vadovų atsakomybės draudimu skaičius</t>
  </si>
  <si>
    <t>Savivaldybės administracijos darbuotojų kvalifikacijos kėlimas (žmonių skaičius)</t>
  </si>
  <si>
    <t>Dalyvauta  organizacijų, kurių narė yra Savivaldybė, skaičius</t>
  </si>
  <si>
    <t>Darbuotojų, dirbančių pagal darbo sutartis, pareigybių skaičius</t>
  </si>
  <si>
    <t>Valstybės deleguotų funkcijų skaičius</t>
  </si>
  <si>
    <t>ES</t>
  </si>
  <si>
    <t>Valstybės tarnautojų pareigybių skaičius</t>
  </si>
  <si>
    <t>1.1.1</t>
  </si>
  <si>
    <t xml:space="preserve">Organizuotas Savivaldybės administracijos darbas </t>
  </si>
  <si>
    <t>Savivaldybės administracijos darbuotojų, per metus tobulinusių kvalifikaciją, dalis</t>
  </si>
  <si>
    <t xml:space="preserve"> Proc.</t>
  </si>
  <si>
    <t>Savivaldybės valdomų įmonių, kurios pasiekė 80 proc. akcininko suformuotų veiklos ir finansų valdymo tikslų, dalis</t>
  </si>
  <si>
    <t xml:space="preserve">Pagerinti Savivaldybės veiklos valdymą </t>
  </si>
  <si>
    <t>gerai</t>
  </si>
  <si>
    <t>Patenkinamai, gerai, labai gerai</t>
  </si>
  <si>
    <t>Gyventojų pasitenkinimas savivaldybės įstaigų ir įmonių teikiamomis viešosiomis paslaugomis lygis</t>
  </si>
  <si>
    <t>Stiprinti vietos savivaldą ir vykdyti efektyvų miesto įmonių ir įstaigų valdymą</t>
  </si>
  <si>
    <t>Planuojama reikšmė</t>
  </si>
  <si>
    <t>mato vnt.</t>
  </si>
  <si>
    <t>pavadinimas</t>
  </si>
  <si>
    <t>Indėlio kriterijaus</t>
  </si>
  <si>
    <t>Lėšos  2025 metams</t>
  </si>
  <si>
    <t>Finansavimo šaltinis</t>
  </si>
  <si>
    <t>Vykdytojas (skyrius, darbuotojas) ar projekto vadovas</t>
  </si>
  <si>
    <t>Priemonės vykdytojo kodas</t>
  </si>
  <si>
    <t>Asignavimų valdytojo kodas</t>
  </si>
  <si>
    <t>Priemonės kodas</t>
  </si>
  <si>
    <t>Pavadinimas</t>
  </si>
  <si>
    <t>Papriemonės kodas</t>
  </si>
  <si>
    <t>*Priemonės požymis</t>
  </si>
  <si>
    <t>Uždavinio kodas</t>
  </si>
  <si>
    <t>Programos tikslo kodas</t>
  </si>
  <si>
    <t xml:space="preserve"> TIKSLŲ, UŽDAVINIŲ, PRIEMONIŲ IR PAPRIEMONIŲ, IŠLAIDŲ IR VERTINIMO KRITERIJŲ SUVESTINĖ          </t>
  </si>
  <si>
    <t>SAVIVALDYBĖS VALDYMO  PROGRAMOS (NR. 01)</t>
  </si>
  <si>
    <t xml:space="preserve">PANEVĖŽIO MIESTO SAVIVALDYBĖS ADMINISTRACIJOS 2025 METŲ VEIKLOS PLANO             </t>
  </si>
  <si>
    <r>
      <t xml:space="preserve">IŠ VISO programai finansuoti pagal finansavimo šaltinius </t>
    </r>
    <r>
      <rPr>
        <b/>
        <i/>
        <sz val="10"/>
        <rFont val="Times New Roman"/>
        <family val="1"/>
        <charset val="186"/>
      </rPr>
      <t>(1 ir 2 punktai)</t>
    </r>
  </si>
  <si>
    <r>
      <t xml:space="preserve">2.4. Rėmėjų lėšos </t>
    </r>
    <r>
      <rPr>
        <b/>
        <sz val="10"/>
        <rFont val="Times New Roman"/>
        <family val="1"/>
        <charset val="186"/>
      </rPr>
      <t>(RL)</t>
    </r>
  </si>
  <si>
    <r>
      <t>2.3. Gyventojų pajamų mokestis</t>
    </r>
    <r>
      <rPr>
        <b/>
        <sz val="10"/>
        <rFont val="Times New Roman"/>
        <family val="1"/>
        <charset val="186"/>
      </rPr>
      <t xml:space="preserve"> (GPM)</t>
    </r>
  </si>
  <si>
    <r>
      <t>2.1. Valstybės biudžeto lėšos, kurios neapskaitytos biudžete (</t>
    </r>
    <r>
      <rPr>
        <b/>
        <sz val="10"/>
        <rFont val="Times New Roman"/>
        <family val="1"/>
        <charset val="186"/>
      </rPr>
      <t>VBN</t>
    </r>
    <r>
      <rPr>
        <sz val="10"/>
        <rFont val="Times New Roman"/>
        <family val="1"/>
        <charset val="186"/>
      </rPr>
      <t>)</t>
    </r>
  </si>
  <si>
    <r>
      <t>1.6.2. Savivaldybės aplinkos apsaugos rėmimo specialiosios programos lėšų likutis (</t>
    </r>
    <r>
      <rPr>
        <b/>
        <sz val="10"/>
        <rFont val="Times New Roman"/>
        <family val="1"/>
        <charset val="186"/>
      </rPr>
      <t>SBAAL</t>
    </r>
    <r>
      <rPr>
        <sz val="10"/>
        <rFont val="Times New Roman"/>
        <family val="1"/>
        <charset val="186"/>
      </rPr>
      <t>)</t>
    </r>
  </si>
  <si>
    <r>
      <t>1.6.1. Ankstesnių metų lėšų likutis (</t>
    </r>
    <r>
      <rPr>
        <b/>
        <sz val="10"/>
        <rFont val="Times New Roman"/>
        <family val="1"/>
        <charset val="186"/>
      </rPr>
      <t>L</t>
    </r>
    <r>
      <rPr>
        <sz val="10"/>
        <rFont val="Times New Roman"/>
        <family val="1"/>
        <charset val="186"/>
      </rPr>
      <t>)</t>
    </r>
  </si>
  <si>
    <r>
      <t xml:space="preserve">1.5. Skolintos lėšos </t>
    </r>
    <r>
      <rPr>
        <b/>
        <sz val="10"/>
        <rFont val="Times New Roman"/>
        <family val="1"/>
        <charset val="186"/>
      </rPr>
      <t>(P)</t>
    </r>
  </si>
  <si>
    <r>
      <t xml:space="preserve">1.4. Europos Sąjungos ir kitos tarptautinės finansinės paramos lėšos </t>
    </r>
    <r>
      <rPr>
        <b/>
        <sz val="10"/>
        <rFont val="Times New Roman"/>
        <family val="1"/>
        <charset val="186"/>
      </rPr>
      <t>(ES)</t>
    </r>
  </si>
  <si>
    <r>
      <t xml:space="preserve">iš jų: 1.3.1 Pajamos už prekes ir paslaugas </t>
    </r>
    <r>
      <rPr>
        <b/>
        <sz val="10"/>
        <rFont val="Times New Roman"/>
        <family val="1"/>
        <charset val="186"/>
      </rPr>
      <t>(SP)</t>
    </r>
  </si>
  <si>
    <r>
      <t>1.2.6.Valstybės lėšos kapitalo investicijoms (</t>
    </r>
    <r>
      <rPr>
        <b/>
        <sz val="10"/>
        <rFont val="Times New Roman"/>
        <family val="1"/>
        <charset val="186"/>
      </rPr>
      <t>VKI)</t>
    </r>
  </si>
  <si>
    <r>
      <t>1.2.5. Valstybės lėšos vietinės reikšmės keliams (gatvėms) tiesti, taisyti, prižiūrėti ir saugaus eismo sąlygoms užtikrinti (</t>
    </r>
    <r>
      <rPr>
        <b/>
        <sz val="10"/>
        <rFont val="Times New Roman"/>
        <family val="1"/>
        <charset val="186"/>
      </rPr>
      <t>KPP</t>
    </r>
    <r>
      <rPr>
        <sz val="10"/>
        <rFont val="Times New Roman"/>
        <family val="1"/>
        <charset val="186"/>
      </rPr>
      <t>)</t>
    </r>
  </si>
  <si>
    <r>
      <t>1.2.4. Valstybės lėšos ugdymo reikmėms finansuoti (</t>
    </r>
    <r>
      <rPr>
        <b/>
        <sz val="10"/>
        <rFont val="Times New Roman"/>
        <family val="1"/>
        <charset val="186"/>
      </rPr>
      <t>ML</t>
    </r>
    <r>
      <rPr>
        <sz val="10"/>
        <rFont val="Times New Roman"/>
        <family val="1"/>
        <charset val="186"/>
      </rPr>
      <t>)</t>
    </r>
  </si>
  <si>
    <r>
      <t>1.2.3. Valstybės regioninėms įstaigoms ir klasėms finansuoti (</t>
    </r>
    <r>
      <rPr>
        <b/>
        <sz val="10"/>
        <rFont val="Times New Roman"/>
        <family val="1"/>
        <charset val="186"/>
      </rPr>
      <t>VBSR)</t>
    </r>
  </si>
  <si>
    <r>
      <t>1.2.2. Valstybės lėšos valstybinėms (valstybės perduotoms savivaldybėms) funkcijoms atlikti (</t>
    </r>
    <r>
      <rPr>
        <b/>
        <sz val="10"/>
        <rFont val="Times New Roman"/>
        <family val="1"/>
        <charset val="186"/>
      </rPr>
      <t>VBSF)</t>
    </r>
  </si>
  <si>
    <r>
      <t>iš jų: 1.2.1. Valstybės lėšos kitoms dotacijoms (</t>
    </r>
    <r>
      <rPr>
        <b/>
        <sz val="10"/>
        <rFont val="Times New Roman"/>
        <family val="1"/>
        <charset val="186"/>
      </rPr>
      <t>VB)</t>
    </r>
  </si>
  <si>
    <r>
      <t xml:space="preserve">1.1.3. Grąžintos biudžeto lėšos baigus projektus, finansuojamus Europos Sąjungos, kitos tarptautinės finansinės paramos ir bendrojo finansavimo lėšomis </t>
    </r>
    <r>
      <rPr>
        <b/>
        <sz val="10"/>
        <rFont val="Times New Roman"/>
        <family val="1"/>
        <charset val="186"/>
      </rPr>
      <t>(SBES)</t>
    </r>
  </si>
  <si>
    <r>
      <t>1.1.2.Savivaldybės aplinkos apsaugos rėmimo specialiosios programos lėšos (</t>
    </r>
    <r>
      <rPr>
        <b/>
        <sz val="10"/>
        <rFont val="Times New Roman"/>
        <family val="1"/>
        <charset val="186"/>
      </rPr>
      <t>SBAA</t>
    </r>
    <r>
      <rPr>
        <sz val="10"/>
        <rFont val="Times New Roman"/>
        <family val="1"/>
        <charset val="186"/>
      </rPr>
      <t>)</t>
    </r>
  </si>
  <si>
    <r>
      <t xml:space="preserve">iš jo: 1.1.1. Savivaldybės biudžeto lėšos </t>
    </r>
    <r>
      <rPr>
        <b/>
        <sz val="10"/>
        <rFont val="Times New Roman"/>
        <family val="1"/>
        <charset val="186"/>
      </rPr>
      <t>(SB)</t>
    </r>
  </si>
  <si>
    <r>
      <t>iš jo: 1.1.Savivaldybės biudžeto lėšos (nuosavos, be ankstesnių metų likučio)</t>
    </r>
    <r>
      <rPr>
        <b/>
        <sz val="10"/>
        <rFont val="Times New Roman"/>
        <family val="1"/>
        <charset val="186"/>
      </rPr>
      <t xml:space="preserve"> (SB)</t>
    </r>
  </si>
  <si>
    <t>1.SAVIVALDYBĖS BIUDŽETAS (įskaitant skolintas lėšas) :</t>
  </si>
  <si>
    <t>Iš viso programai be likučio:</t>
  </si>
  <si>
    <t>Likutis:</t>
  </si>
  <si>
    <t>Iš viso tikslui:</t>
  </si>
  <si>
    <t>Iš viso uždaviniui:</t>
  </si>
  <si>
    <t>SBAAL</t>
  </si>
  <si>
    <t>Įgyvendintų apsaugos ir tvarkymo priemonių skaičius</t>
  </si>
  <si>
    <t>SBAA</t>
  </si>
  <si>
    <t>Želdynų ir želdinių apsaugos ir tvarkymo priemonių įsigijimas, priežiūros vykdymas</t>
  </si>
  <si>
    <t>Pasodintų želdinių skaičius</t>
  </si>
  <si>
    <t>Miesto infrastruktūros skyrius</t>
  </si>
  <si>
    <t>7</t>
  </si>
  <si>
    <t>Naujų želdinių įsigijimas ir įveisimas</t>
  </si>
  <si>
    <t>Parengta inventorizacijos ataskaita</t>
  </si>
  <si>
    <t>1.2.2</t>
  </si>
  <si>
    <t>Nevėžio upės pakrantės želdinių inventorizacijos atlikimas, būklės įvertinimas ir tvarkymo projekto parengimas</t>
  </si>
  <si>
    <t>Želdynų kūrimo ir želdinių veisimo, inventorizavimo priemonių įgyvendinimas</t>
  </si>
  <si>
    <t>Parengta Panevėžio miesto tvarios energetikos ir kovos su klimato kaita veiksmų plano įgyvendinimo ataskaita</t>
  </si>
  <si>
    <t>Panevėžio miesto tvarios energetikos ir kovos su klimato kaita veiksmų plano įgyvendinimo ataskaitos parengimas</t>
  </si>
  <si>
    <t>Vykdoma didelių gabaritų atliekų surinkimo aikštelės požeminio vandens stebėsena</t>
  </si>
  <si>
    <t>Didelių gabaritų atliekų surinkimo aikštelės (Kėdainių g. 13,15, Panevėžys) aplinkos monitoringo programos įgyvendinimas</t>
  </si>
  <si>
    <t>Parengtas Nevėžio upės vagos valymo projektas</t>
  </si>
  <si>
    <t>Nevėžio upės vagos projekto korektūros atlikimas</t>
  </si>
  <si>
    <t>ha</t>
  </si>
  <si>
    <t>Prižiūrėtas Molainių filtracijos laukų teritorijos plotas</t>
  </si>
  <si>
    <t>Molainių buvusių filtracijos laukų teritorijos želdinių  priežiūros vykdymas</t>
  </si>
  <si>
    <t>t</t>
  </si>
  <si>
    <t>Nupjautų makrofitų išvežimas į žaliųjų atliekų aikštelę</t>
  </si>
  <si>
    <t>km</t>
  </si>
  <si>
    <t>Prižiūrėta Nevėžio upė vaga</t>
  </si>
  <si>
    <t>Nevėžio upės vagos priežiūros vykdymas</t>
  </si>
  <si>
    <t>Stebimų aplinkos komponentų skaičius</t>
  </si>
  <si>
    <t>1.2.1</t>
  </si>
  <si>
    <t>Panevėžio miesto savivaldybės aplinkos monitoringo programos įgyvendinimas</t>
  </si>
  <si>
    <t>Aplinkos stebėsenos, prevencinių, aplinkos atkūrimo priemonių įgyvendinimas</t>
  </si>
  <si>
    <t>Įgyvendintų eko sistemą stiprinančių projektų skaičius</t>
  </si>
  <si>
    <t>Suformuotų erdvių skaičius</t>
  </si>
  <si>
    <t xml:space="preserve">Patobulinti miesto erdvių ir objektų kokybę, jų priežiūrą </t>
  </si>
  <si>
    <t>Visuomenės informavimo kampanijos</t>
  </si>
  <si>
    <t>1.1.3</t>
  </si>
  <si>
    <t>Visuomenės informavimas aplinkosaugos klausimais</t>
  </si>
  <si>
    <t>Leidinių kiekis</t>
  </si>
  <si>
    <t>Knygų, leidinių aplinkosaugos tema įsigijimas</t>
  </si>
  <si>
    <t>kompl.</t>
  </si>
  <si>
    <t>Užprenumeruotų spaudinių skaičius</t>
  </si>
  <si>
    <t>Spaudinių prenumerata miesto švietimo įstaigoms</t>
  </si>
  <si>
    <t>Suorganizuotų aplinkosauginių renginių skaičius</t>
  </si>
  <si>
    <t>Aplinkosauginių akcijų, renginių, talkų, parodų organizavimas</t>
  </si>
  <si>
    <t>Paremtų aplinkosaugos švietimo projektų skaičius</t>
  </si>
  <si>
    <t>Aplinkosaugos švietimo projektų finansavimas</t>
  </si>
  <si>
    <t>Visuomenės, gyventojų švietimas ir mokymas aplinkosaugos klausimais, sąmoningumo siekiant gyventi tvariau skatinimas</t>
  </si>
  <si>
    <t>Šiukšlikų surinkimo dėžės</t>
  </si>
  <si>
    <t>vnt./metus</t>
  </si>
  <si>
    <t>Ekskrementų surinkimo dėžės</t>
  </si>
  <si>
    <t>Atliekų surinkimo iš viešųjų teritorijų priemonių įsigijimas ir įrengimas</t>
  </si>
  <si>
    <t>Konteineriai tekstilės atliekoms rinkti</t>
  </si>
  <si>
    <t>Tekstilės atliekų surinkimo priemonių įsigijimas</t>
  </si>
  <si>
    <t>Konteineriai maisto atliekoms rinkti</t>
  </si>
  <si>
    <t>Maisto atliekų surinkimo priemonių įsigijimas</t>
  </si>
  <si>
    <t>Konteineriai pakuotės atliekoms rinkti</t>
  </si>
  <si>
    <t>Pakuočių atliekų surinkimo iš gyenamųjų namų kvartalų priemonių (konteinerių) įsigijimas</t>
  </si>
  <si>
    <t>Atliekų tvarkymo infrastruktūros plėtra</t>
  </si>
  <si>
    <t>kv.m.</t>
  </si>
  <si>
    <t>Paženklinta dviračių takų</t>
  </si>
  <si>
    <t>Suremontuota dviračių takų</t>
  </si>
  <si>
    <t>Dviračių ir kito bevariklio transporto takų prižiūrėjimas</t>
  </si>
  <si>
    <t>+</t>
  </si>
  <si>
    <t>Ekologinių incidentų likvidavimas</t>
  </si>
  <si>
    <t>Patarėjas, atliekantis savivaldybės parengties pareigūno funkcijas.</t>
  </si>
  <si>
    <t>Ekologinių situacijų, avarijų, įvykių padarinių likvidavimas, sorbentų ir kitų reikalingų priemonių įsigijimas</t>
  </si>
  <si>
    <t>t/metus</t>
  </si>
  <si>
    <t>Asbesto turinčių gaminių atliekų kiekis</t>
  </si>
  <si>
    <t>Asbesto turinčių gaminių atliekų surinkimas, transportavimas ir saugus pašalinimas</t>
  </si>
  <si>
    <t xml:space="preserve"> Iškeltų lizdų iš medžių skaičius</t>
  </si>
  <si>
    <t>Varninių šeimos paukščių populiacijos gausos reguliavimo priemonių įgyvendinimas</t>
  </si>
  <si>
    <t>Naudotų automobilių padangų, surinktų iš miesto bendro naudojimo teritorijų, kiekis</t>
  </si>
  <si>
    <t>Naudotų automobilių  padangų, surinktų iš miesto bendrojo naudojimo teritorijų, tvarkymas</t>
  </si>
  <si>
    <t>Surinktų bešeimininkių atliekų kiekis</t>
  </si>
  <si>
    <t>Nelegalių šiukšlynų likvidavimas</t>
  </si>
  <si>
    <t>Surinktų gatvių valymo atliekų kiekis</t>
  </si>
  <si>
    <t xml:space="preserve"> Gatvių valymo atliekų surinkimas</t>
  </si>
  <si>
    <t>Aplinkos kokybės gerinimas</t>
  </si>
  <si>
    <t>Sąvartyne pašalintų komunalinių atliekų srautas</t>
  </si>
  <si>
    <t xml:space="preserve"> Užtikrinti saugią ir švarią aplinką bei įdiegti žiedinės ekonomikos (beatliekės gamybos) principus </t>
  </si>
  <si>
    <t>Žalumo indeksas</t>
  </si>
  <si>
    <t xml:space="preserve">Mažinti poveikį klimato kaitai ir prisitaikyti prie jos </t>
  </si>
  <si>
    <t xml:space="preserve">TIKSLŲ, UŽDAVINIŲ, PRIEMONIŲ IR PAPRIEMONIŲ, IŠLAIDŲ IR VERTINIMO KRITERIJŲ SUVESTINĖ          </t>
  </si>
  <si>
    <t xml:space="preserve"> APLINKOS APSAUGOS RĖMIMO PROGRAMOS (NR.04)                                                                                             
</t>
  </si>
  <si>
    <t xml:space="preserve">PANEVĖŽIO MIESTO SAVIVALDYBĖS ADMINISTRACIJOS 2025 METŲ VEIKLOS PLANO          </t>
  </si>
  <si>
    <t>2.1. Valstybės biudžeto lėšos, kurios neapskaitytos biudžete (VBN)</t>
  </si>
  <si>
    <r>
      <t>1.6.1. Ankstesnių metų lėšų likutis (</t>
    </r>
    <r>
      <rPr>
        <b/>
        <sz val="10"/>
        <rFont val="Times New Roman"/>
        <family val="1"/>
        <charset val="186"/>
      </rPr>
      <t>L)</t>
    </r>
  </si>
  <si>
    <r>
      <t>1.2.4. valstybės lėšos ugdymo reikmėms finansuoti (</t>
    </r>
    <r>
      <rPr>
        <b/>
        <sz val="10"/>
        <rFont val="Times New Roman"/>
        <family val="1"/>
        <charset val="186"/>
      </rPr>
      <t>ML)</t>
    </r>
  </si>
  <si>
    <r>
      <t xml:space="preserve">iš jų: 1.1.1. Savivaldybės biudžeto lėšos </t>
    </r>
    <r>
      <rPr>
        <b/>
        <sz val="10"/>
        <rFont val="Times New Roman"/>
        <family val="1"/>
        <charset val="186"/>
      </rPr>
      <t>(SB)</t>
    </r>
  </si>
  <si>
    <r>
      <t>iš jo: 1.1.Savivaldybės biudžeto lėšos (nuosavos, be ankstesnių metų likučio)</t>
    </r>
    <r>
      <rPr>
        <b/>
        <sz val="10"/>
        <rFont val="Times New Roman"/>
        <family val="1"/>
        <charset val="186"/>
      </rPr>
      <t xml:space="preserve"> </t>
    </r>
  </si>
  <si>
    <t xml:space="preserve">Skirtingų auditorijų pasiekiamumo didinimas. </t>
  </si>
  <si>
    <t>Televizijos ir radijo reportažai</t>
  </si>
  <si>
    <t>Nuolatiniai pranešimai spaudai, straipsniai, socialinės medijos įrašai, internetinės svetainės atnaujinimai</t>
  </si>
  <si>
    <t>Iniciatyvos „Globalus Panevėžys" efektyvumo didinimas, ryšio tęstinumo su užsienio lietuviais užtikrinimas  ( veiksmų skaičius)</t>
  </si>
  <si>
    <t>2.2.1</t>
  </si>
  <si>
    <t xml:space="preserve">Skirtingų auditorijų pasiekiamumo didinimas (nauji kanalai, inovatyvios sklaidos priemonės, viešinimo kampanijos, virtualių sprendimų taikymas, nuolatinio monitoringo užtikrinimas)
</t>
  </si>
  <si>
    <t>Aktyviai veikiančių viešinimo kanalų skaičius: tradicinės žiniasklaidos, socialinių tinklų ir kt.</t>
  </si>
  <si>
    <t>Patobulinti viešąją komunikaciją (SPP 1.6.2.)</t>
  </si>
  <si>
    <t xml:space="preserve">Miestą garsinančių iniciatyvų organizavimas. </t>
  </si>
  <si>
    <t>Garbės piliečio rinkimai</t>
  </si>
  <si>
    <t>Metų Panevėžiečių rinkimai</t>
  </si>
  <si>
    <t>Komunikacijos skyrius</t>
  </si>
  <si>
    <t>0;5</t>
  </si>
  <si>
    <t>2.1.3</t>
  </si>
  <si>
    <t>Miestą garsinančių iniciatyvų organizavimas - Metų Panevėžiečiai, Metų Garbės pilietis</t>
  </si>
  <si>
    <t xml:space="preserve">Miesto reprezentacinio vizualinio identiteto formavimas. </t>
  </si>
  <si>
    <t>Kompl.</t>
  </si>
  <si>
    <t>Reprezentacinių suvenyrų bazės koordinavimas ir pildymas</t>
  </si>
  <si>
    <t>Nuolatinis fotografijų, vaizdo medžiagos bazės pildymas</t>
  </si>
  <si>
    <t>2.1.2</t>
  </si>
  <si>
    <t>Miesto reprezentacinio vizualinio identiteto formavimas - suvenyrų bazės koordinavimas, fotografijų, vaizdo įrašų medžiagos pildymas</t>
  </si>
  <si>
    <t>Tarptautinių mainų projektų organizavimas</t>
  </si>
  <si>
    <t>Panevėžio miesto partnerysčių įgyvendinimas, tarptautinio bendradarbiavimo palaikymas</t>
  </si>
  <si>
    <t>Užsienio delegacijų priėmimas ir nuolatinis bendradarbiavimo palaikymas</t>
  </si>
  <si>
    <t>2.1.1</t>
  </si>
  <si>
    <t>Suformuotas Panevėžio miesto vizualinis identitetas (parengtas Panevėžio miesto vizualinio stiliaus aprašas)</t>
  </si>
  <si>
    <t>Formuoti miesto įvaizdį ir užtikrinti efektyvią komunikaciją</t>
  </si>
  <si>
    <t>65/35</t>
  </si>
  <si>
    <t>Žiniasklaidos tyrimas: teigiamų ir neigiamų paminėjimų apie Panevėžio miestą santykis</t>
  </si>
  <si>
    <t xml:space="preserve">Formuoti miesto įvaizdį ir užtikrinti efektyvią komunikaciją </t>
  </si>
  <si>
    <t>Miesto turistinio patrauklumo didinimas finansuojant turizmo skatinimo projektus.</t>
  </si>
  <si>
    <t>Sukurtų turizmo produktų skaičius įveiklinant kultūros paveldo objektus, plėtojant muziejinę veiklą, naudojant regioninės kultūros potencialą ir pasitelkiant inovatyvias technologijas</t>
  </si>
  <si>
    <t>Naujų verslo turizmo paslaugų skaičius</t>
  </si>
  <si>
    <t>Bendrų viešojo ir privataus sektoriaus turizmo produktų ar paslaugų, įgyvendintų projektų skaičius</t>
  </si>
  <si>
    <t>Turizmo paslaugų specialiųjų poreikių turintiems asmenims skaičius</t>
  </si>
  <si>
    <t>Ekologiško ir tvaraus (,,žaliojo“) turizmo paslaugų skaičius</t>
  </si>
  <si>
    <t>Industrinio / pramoninio turizmo produktų skaičius</t>
  </si>
  <si>
    <t xml:space="preserve">Miesto turistinio patrauklumo didinimas rengiant turizmo skatinimo projektų konkursą, kuriuo siekiama skatinti Panevėžio turizmo sektoriaus plėtrą, didinti miesto reprezentatyvumą, vystant inovatyvius, miesto strategines kryptis atitinkančius ir tikslinių rinkų srautus užtikrinančius turizmo produktus ir paslaugas. </t>
  </si>
  <si>
    <t>Auditorija Panevėžio plėtros agentūros socialiniuose tinkluose</t>
  </si>
  <si>
    <t xml:space="preserve"> Miesto turistinio patrauklumo didinimas užtikrinant nemokamos  turizmo informacijos teikimą. </t>
  </si>
  <si>
    <t>Vietinių ir tarptautinių renginių, kuriuose buvo reprezentuojama Panevėžio miesto turizmo sektoriaus pasiūla, skaičius</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</si>
  <si>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</si>
  <si>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Visų tipų apgyvendinimo įstaigose suteiktų nakvynių skaičius, tenkantis 1 tūkst. gyventojų</t>
  </si>
  <si>
    <t>Asmenų, pasinaudojusių PPA paslaugomis, skaičius per metus</t>
  </si>
  <si>
    <t>Turistų skaičius apgyvendinimo įstaigose, per metus</t>
  </si>
  <si>
    <t xml:space="preserve"> Padidinti miesto turistinį patrauklumą </t>
  </si>
  <si>
    <t>Panevėžio regiono turizmo strategijos įgyvendinimas</t>
  </si>
  <si>
    <t xml:space="preserve"> Kurti tvarią socialinę ir ekonominę kultūros vertę Panevėžyje </t>
  </si>
  <si>
    <t>tūkst.eur</t>
  </si>
  <si>
    <t xml:space="preserve">RINKODAROS PROGRAMOS (NR.08)                                                                                             
</t>
  </si>
  <si>
    <t xml:space="preserve">PANEVĖŽIO MIESTO SAVIVALDYBĖS ADMINISTRACIJOS 2025 METŲ VEIKLOS PLANO           </t>
  </si>
  <si>
    <r>
      <t xml:space="preserve">IŠ VISO programai finansuoti pagal finansavimo šaltinius </t>
    </r>
    <r>
      <rPr>
        <b/>
        <i/>
        <sz val="10"/>
        <color theme="1"/>
        <rFont val="Times New Roman"/>
        <family val="1"/>
        <charset val="186"/>
      </rPr>
      <t>(1 ir 2 punktai)</t>
    </r>
  </si>
  <si>
    <r>
      <t>2.1. Valstybės biudžeto lėšos, kurios neapskaitytos biudžete (</t>
    </r>
    <r>
      <rPr>
        <b/>
        <sz val="10"/>
        <rFont val="Times New Roman"/>
        <family val="1"/>
        <charset val="186"/>
      </rPr>
      <t>VBN</t>
    </r>
    <r>
      <rPr>
        <sz val="10"/>
        <rFont val="Times New Roman"/>
        <family val="1"/>
      </rPr>
      <t>)</t>
    </r>
  </si>
  <si>
    <t>1.6.1. Ankstesnių metų lėšų likutis (L)</t>
  </si>
  <si>
    <t>1.6. Ankstesnių metų lėšų likučiai</t>
  </si>
  <si>
    <t>Iš viso programai:</t>
  </si>
  <si>
    <t>VKI</t>
  </si>
  <si>
    <t xml:space="preserve">SB </t>
  </si>
  <si>
    <t>vnt</t>
  </si>
  <si>
    <t>Atlikti projektavimo ir remonto darbai</t>
  </si>
  <si>
    <t>Statybos skyrius</t>
  </si>
  <si>
    <t>19</t>
  </si>
  <si>
    <t>Lopšelio darželio "Draugystė" I korpuso patalpų įrengimas švietimo pagalbos specialistams</t>
  </si>
  <si>
    <t>30</t>
  </si>
  <si>
    <t>Panevėžio Elenos Mezginaitės viešosios bibliotekos filialo Šiaurinės bibliotekos, esančios Pušaloto g. 55, Panevėžyje, remonto darbai</t>
  </si>
  <si>
    <t>29</t>
  </si>
  <si>
    <t>3.2.4.</t>
  </si>
  <si>
    <t>Panevėžio Raimundo Sargūno sporto bendrabučio stogo remonto darbai</t>
  </si>
  <si>
    <t>28</t>
  </si>
  <si>
    <t>Atlikti remonto darbai</t>
  </si>
  <si>
    <t>Mokslo, pagalbinio ūkio paskirties pastatų ir kitų inžinerinių statinių Trumpoji g. 1, Panevėžyje, griovimo darbai</t>
  </si>
  <si>
    <t>27</t>
  </si>
  <si>
    <t>Pastato Smėlynės g. 2B, Panevėžyje, dalies patalpų paprastojo remonto darbai</t>
  </si>
  <si>
    <t>26</t>
  </si>
  <si>
    <t>Mokslo paskirties pastato (Un. Nr. 2793-0006-2012) dalies patalpų Smėlynės g. 29, paprastasis remontas</t>
  </si>
  <si>
    <t>25</t>
  </si>
  <si>
    <t>„Futbolo aikštės Smėlynės g. 2B, Panevėžyje, remonto  darbai”</t>
  </si>
  <si>
    <t>24</t>
  </si>
  <si>
    <t>Ūkio ir eksplotavimo skyrius</t>
  </si>
  <si>
    <t>20</t>
  </si>
  <si>
    <t>Pastato Laisvės a. 20, Panevėžys, dalies patalpų remontas</t>
  </si>
  <si>
    <t>23</t>
  </si>
  <si>
    <t>Panevėžio muzikinio teatro vandentiekio ir nuotekų šalinimo projekto parengimas ir remonto darbai</t>
  </si>
  <si>
    <t>Panevėžio kultūros centro rūmų krovimo rampos, pagrindinės salės lauko durų, atraminių sienelių ir laiptų remonto darbai</t>
  </si>
  <si>
    <t>Iškeltos skulptūros</t>
  </si>
  <si>
    <t>Skulptūrų iš Senvagės ir Laisvės a. prieigų perkėlimas</t>
  </si>
  <si>
    <t>18</t>
  </si>
  <si>
    <t>Moksleivių namų ir atviro jaunimo centro langų keitimas, Parko g. 79</t>
  </si>
  <si>
    <t>17</t>
  </si>
  <si>
    <t>Suremontuotos vidaus patalpos</t>
  </si>
  <si>
    <t>Panevėžio miesto "Vilties" progimnazijos dalies patalpų remontas</t>
  </si>
  <si>
    <t>Panevėžio  gimnazijos "Aušra", dalies patalpų remonto darbai, keičiant patalpų paskirtį</t>
  </si>
  <si>
    <t>Kultūros paskirties pastato, Šermukšnių g. 31A-1, Panevėžyje, dalies patalpų remontas</t>
  </si>
  <si>
    <t>Sporto skyrius</t>
  </si>
  <si>
    <t>VšĮ futbolo akademijos "Panevėžys" sporto salės esančios Elektronikos g.1f (77U1/b-1), Panevėžyje, dalies patalpų remontas</t>
  </si>
  <si>
    <t>Atliktas techninis projektas</t>
  </si>
  <si>
    <t>Panevėžio Raimundo Sargūno sporto gimnazijos teritorijoje, Liepų al. 2, Panevėžio m., naujos universalios sporto salės statyba</t>
  </si>
  <si>
    <t>Sumontuotos signalizacijos bendro ugdymo įstaigose</t>
  </si>
  <si>
    <t>Signalizacijų įvedimas bendrojo ugdymo mokyklose</t>
  </si>
  <si>
    <t>Atlikti projektavimo ir rangos darbai</t>
  </si>
  <si>
    <t>Atlikti techniniai projektai</t>
  </si>
  <si>
    <t>Projektavimo darbai</t>
  </si>
  <si>
    <t xml:space="preserve">Mokslo paskirties pastato dalies, Beržų g. 37, Panevėžyje, kapitalinio remonto darbai </t>
  </si>
  <si>
    <t>Atlikti remonto darbai Savivaldybei priklausančiuose statiniuose</t>
  </si>
  <si>
    <t>Statybos skyrius;  Miesto infrastruktūros skyrius;                                    Teritorijų planavimo ir architektūros skyrius; Ūkio ir eksplotavimo skyrius</t>
  </si>
  <si>
    <t>19; 7; 14; 20</t>
  </si>
  <si>
    <t>Savivaldybei priklausančių pastatų ir inžinerinių statinių rekonstravimas, atnaujinimas (modernizavimas)  ir remontas</t>
  </si>
  <si>
    <t>Turto, sukurto įgyvendinant projektus finansuojamus iš ES lėšų, draudimas</t>
  </si>
  <si>
    <t>Apdrausti objektai</t>
  </si>
  <si>
    <t>Turto valdymo skyrius</t>
  </si>
  <si>
    <t>21</t>
  </si>
  <si>
    <t>3.2.3.</t>
  </si>
  <si>
    <t>Užsakovo funkcijų vykdymas</t>
  </si>
  <si>
    <t>Išimta statybą leidžiančių dokumentų</t>
  </si>
  <si>
    <t>Apdrausti statybos techniniai prižiūrėtojai, draudimo polisai</t>
  </si>
  <si>
    <t>3.2.2.</t>
  </si>
  <si>
    <t>Gedimų, įvykusių Savivaldybei priklausančiuose statiniuose, likvidavimas, statinių nugriovimas</t>
  </si>
  <si>
    <t>Likviduota gedimų</t>
  </si>
  <si>
    <t>3.2.1.</t>
  </si>
  <si>
    <t>5</t>
  </si>
  <si>
    <t xml:space="preserve">Savivaldybei priklausiančių pastatų kasmet pagerintos būklės dalis (nuo visų priklausančių pastatų) </t>
  </si>
  <si>
    <t>Savivaldybei priklausančius statinius rekonstruoti, atnaujinti, modernizuoti, remontuoti, apdrausti ir plėtoti</t>
  </si>
  <si>
    <t>KPP</t>
  </si>
  <si>
    <t>Palaidota vienišų ir neatpažintų žmonių palaikų</t>
  </si>
  <si>
    <t>3.1.6</t>
  </si>
  <si>
    <t>Vienišų ir neatpažintų žmonių palaikų laidojimas</t>
  </si>
  <si>
    <t>asm.</t>
  </si>
  <si>
    <t>Panevėžio miesto savivaldybės teritorijoje mirusių žmonių palaikų vežimo ir laikymo paslaugos</t>
  </si>
  <si>
    <t>Kapinių skaitmeninimo informacinės sistemos palaikymas</t>
  </si>
  <si>
    <t xml:space="preserve">tūkst. m2 </t>
  </si>
  <si>
    <t>Vykdomas kapinių atnaujinimas ir  priežiūra</t>
  </si>
  <si>
    <t xml:space="preserve">Kapinių teritorijos atnaujinimas ir priežiūra </t>
  </si>
  <si>
    <t>Organizuoti kapinių priežiūrą, vienišų žmonių laidojimą</t>
  </si>
  <si>
    <t>Atnaujintų objektų skaičius</t>
  </si>
  <si>
    <t>Įrengtų, atnaujintų vaikų žaidimų aikštelių skaičius</t>
  </si>
  <si>
    <t>3.1.5</t>
  </si>
  <si>
    <t xml:space="preserve">Daugiabučių gyvenamųjų namų teritorijų infrastruktūros objektų atnaujinimas dalyvaujant fiziniams ir  (ar) juridiniams asmenims </t>
  </si>
  <si>
    <t>km / metus</t>
  </si>
  <si>
    <t>Atnaujintų šaligatvių skaičius</t>
  </si>
  <si>
    <t>Daugiabučių gyvenamųjų namų teritorijose esančių šaligatvių remontas</t>
  </si>
  <si>
    <t>Atnaujintų automobilių aikštelių skaičius</t>
  </si>
  <si>
    <t>Atnaujintų vidaus kelių, automobilių aikštelių skaičius</t>
  </si>
  <si>
    <t>Daugiabučių gyvenamųjų namų teritorijose esančių vidaus kelių (įvažų) remontas</t>
  </si>
  <si>
    <t>Daugiabučių gyvenamųjų namų teritorijų infrastruktūros atnaujinimas ir plėtra</t>
  </si>
  <si>
    <t>Kapitališkai suremontuotų tiltų skaičius</t>
  </si>
  <si>
    <t>Atliktų tiltų ir kitos infrastruktūros  remonto ar rekonstrukcijos skaičius</t>
  </si>
  <si>
    <t xml:space="preserve">Tilto per Nevėžį Nemuno gatvėje, Panevėžio mieste kapitalinis remontas </t>
  </si>
  <si>
    <t>3.1.4</t>
  </si>
  <si>
    <t>Esamų tiltų ir kitos infrastruktūros remontas ir rekonstrukcija</t>
  </si>
  <si>
    <t xml:space="preserve">Žvyruotų gatvių dulkėtumo mažinimas   </t>
  </si>
  <si>
    <t>Vietinės reikšmės kelių ir gatvių su žvyro danga priežiūra, naudojant dulkėjimą mažinančias priemones, ilgis</t>
  </si>
  <si>
    <t>Žvyruotų gatvių, kuriose sumažintas dulkėtumas, ilgis</t>
  </si>
  <si>
    <t>3.1.3</t>
  </si>
  <si>
    <t>Abonentų skaičius</t>
  </si>
  <si>
    <t>3.1.2</t>
  </si>
  <si>
    <t xml:space="preserve">Naujų elektros abonentų, beapskaitinių vartotojų prijungimas </t>
  </si>
  <si>
    <t>Įrengta, rekonstruota apšvietimo tinklų</t>
  </si>
  <si>
    <t>Miesto gatvių ir vidaus  kelių apšvietimo tinklų remonto projektavimo ir rangos darbai</t>
  </si>
  <si>
    <t>GWh</t>
  </si>
  <si>
    <t>Suvartota el. energijos</t>
  </si>
  <si>
    <t xml:space="preserve">Elektros energijos sunaudojimas miesto gatvių apšvietimui, renginiams, elektromobilių įkrovos stotelėms </t>
  </si>
  <si>
    <t xml:space="preserve">Eksploatuojama šviestuvų    </t>
  </si>
  <si>
    <t>Miesto gatvių ir viešųjų erdvių apšvietimo tinklų eksploatavimas  ir remontas</t>
  </si>
  <si>
    <t xml:space="preserve">Miesto gatvių ir viešųjų erdvių apšvietimo tinklų eksploatavimas, įrengimas, rekonstrukcija ir remontas, viešųjų erdvių ir gatvių apšvietimas, naujų abonentų prijungimas </t>
  </si>
  <si>
    <t>Kapitališkai suremontuota gatvė</t>
  </si>
  <si>
    <t>Pušaloto g. atkarpos (nuo S. Kerbedžio g. Pušaloto g., Nemuno g. J. Janonio g. žiedinės sankryžos iki geležinkelio pervažos) kapitalinis remontas</t>
  </si>
  <si>
    <t>Atlikti Lėkiškio gatvės projektavimo ir rekonstrukcijos darbai</t>
  </si>
  <si>
    <t>Lėkiškio g. rekonstrukcijos darbai</t>
  </si>
  <si>
    <t>Atliktas Ramygalos g. dalies, ties sklypu Nr. 4400-1182-6805, kapitalinis remontas</t>
  </si>
  <si>
    <t>Ramygalos gatvės, įrengiant šviesoforinę sankryžą, kapitalinis remontas</t>
  </si>
  <si>
    <t>Miesto užtvankų priežiūra ir remontas</t>
  </si>
  <si>
    <t>Panevėžio miesto užtvankų remontas, priežiūra</t>
  </si>
  <si>
    <t>Naujai įrengta įvaža į ikimokyklinio ugdymo įstaigą</t>
  </si>
  <si>
    <t>3.1.1</t>
  </si>
  <si>
    <t>Įvažiavimas/išvažiavimas į Dariaus ir Girėno g. 41, Panevėžio mieste nauja statyba</t>
  </si>
  <si>
    <t>Įrengtas naujas vidaus kelias (įvaža)</t>
  </si>
  <si>
    <t>Pramonės g. kapitalinis remontas, įrengiant privažiavimą prie Pramonės g. Nr. 7</t>
  </si>
  <si>
    <t>22</t>
  </si>
  <si>
    <t>Įrengtas šviesoforų postas</t>
  </si>
  <si>
    <t>3.1.1.</t>
  </si>
  <si>
    <t>Ramygalos g. kapitalinis remontas, įrengiant šviesoforų postą ties Ramygalos g. Nr. 202</t>
  </si>
  <si>
    <t>8</t>
  </si>
  <si>
    <t xml:space="preserve">Kėdainių g.  naujo vidaus kelio (įvažos) įrengimas </t>
  </si>
  <si>
    <t xml:space="preserve"> Prižiūrimas viadukas</t>
  </si>
  <si>
    <t>Prižūrimi tiltai</t>
  </si>
  <si>
    <t>Panevėžio miesto tiltų ir viaduko remontas, priežiūra</t>
  </si>
  <si>
    <t>Prižiūrėtos Panevėžio miesto gatvės</t>
  </si>
  <si>
    <t>Panevėžio miesto gatvių su asfalto danga priežiūra</t>
  </si>
  <si>
    <t>Naujai įrengta aikštelė</t>
  </si>
  <si>
    <t>Kraštovaizdžio formavimas ir ekologinės būklės gerinimas Kniaudiškių parke (Molainių g. 3. Automobilių stovėjimo aikštelė).</t>
  </si>
  <si>
    <t>Atlikti statinių kadastriniai matavimai</t>
  </si>
  <si>
    <t>Statinių kadastriniai matavimai</t>
  </si>
  <si>
    <t>Atlikti  inžinerinių statinių techniniai projektai</t>
  </si>
  <si>
    <t>Kapitališkai suremontuotos Sietyno g. su asfalto danga ilgis</t>
  </si>
  <si>
    <t>Sietyno gatvės kapitalinis remontas</t>
  </si>
  <si>
    <t>Kapitališkai suremontuotų gatvių su asfalto danga ilgis</t>
  </si>
  <si>
    <t>Kapitališkai suremontuotos Žvaigždžių g. su asfalto danga ilgis</t>
  </si>
  <si>
    <t>Atlikti kadastriniai matavimai, patvirtinta statybos užbaigimo deklaracija</t>
  </si>
  <si>
    <t xml:space="preserve">Žvaigždžių gatvės dalies (nuo Kniaudiškių g. iki J. Zikaro g.) kapitalinis remontas  </t>
  </si>
  <si>
    <t>Atlikti naujos statybos darbai</t>
  </si>
  <si>
    <t xml:space="preserve">V. Alanto g. statyba (III etapas – nuo Projektuotojų g. iki V. Alanto g. – Savitiškio g. (Vakarinės g. ) žiedinės sankryžos),  (IV etapas – žiedinė sankryža V. Alanto g. – Savitiškio g. (Vakarinės g.)) </t>
  </si>
  <si>
    <t>VKĮ</t>
  </si>
  <si>
    <t>Kapitališkai suremontuotos Rėklių g. su žvyro danga ilgis</t>
  </si>
  <si>
    <t xml:space="preserve">Rėklių gatvės kapitalinis remontas  </t>
  </si>
  <si>
    <t>Kapitališkai suremontuotos Matininkų g. su žvyro danga ilgis</t>
  </si>
  <si>
    <t>Kapitališkai suremontuotų gatvių su žvyro danga ilgis  (nuo Kazio Naruševičiaus g. 16 iki Panevėžio miesto ribos)</t>
  </si>
  <si>
    <t>Kazio Naruševičiaus gatvės dalies (nuo Kazio Naruševičiaus g. 16 iki Panevėžio miesto ribos) kapitalinis remontas</t>
  </si>
  <si>
    <t>Kapitališkai suremontuotos Bendrijų g. su žvyro danga ilgis</t>
  </si>
  <si>
    <t xml:space="preserve">Bendrijų gatvės kapitalinis remontas  </t>
  </si>
  <si>
    <t>Atnaujintų gatvių su asfalto danga ilgis</t>
  </si>
  <si>
    <t>Statybos skyrius ; Miesto infrastruktūros skyrius</t>
  </si>
  <si>
    <t>Vietinės reikšmės kelių ir gatvių su asfalto danga atnaujinimas</t>
  </si>
  <si>
    <t>Km</t>
  </si>
  <si>
    <t>Rekonstruotų vietinės reikšmės kelių ir gatvių su žvyro danga ilgis</t>
  </si>
  <si>
    <t>Vietinės reikšmės kelių ir gatvių su žvyro danga ilgis</t>
  </si>
  <si>
    <t>Vietinės reikšmės kelių ir gatvių su žvyro danga remontas ir priežiūra</t>
  </si>
  <si>
    <t>Vietinės reikšmės kelių ir gatvių su asfalto danga ilgis</t>
  </si>
  <si>
    <t>Vietinės reikšmės kelių ir gatvių su asfalto danga remontas ir priežiūra</t>
  </si>
  <si>
    <t>7; 19</t>
  </si>
  <si>
    <t>Miesto vietinės reikšmės kelių ir gatvių infrastruktūros atnaujinimas ir plėtra</t>
  </si>
  <si>
    <t>Atnaujintų ir naujai įrengtų vietinės reikšmės kelių ir gatvių ilgis</t>
  </si>
  <si>
    <t>Modernizuoti esamą ir tvariai vystyti naują miesto infrastruktūrą</t>
  </si>
  <si>
    <t>1,5</t>
  </si>
  <si>
    <t>mln. kv. m</t>
  </si>
  <si>
    <t xml:space="preserve">Apšviestų teritorijų plotas </t>
  </si>
  <si>
    <t xml:space="preserve">Skatinti miesto plėtrą ir tvarią transformaciją   </t>
  </si>
  <si>
    <t xml:space="preserve">vnt.  </t>
  </si>
  <si>
    <t>Bendrojo naudojimo patalpų pritaikymas minim.priedangų reikalavimams</t>
  </si>
  <si>
    <t>2.2.4</t>
  </si>
  <si>
    <t>Panevėžio miesto daugiabučių namų patalpų pritaikymo minimaliems priedangų reikalavimams konkursas</t>
  </si>
  <si>
    <t>m</t>
  </si>
  <si>
    <t>Išvalyta upės vaga</t>
  </si>
  <si>
    <t>2.2.3</t>
  </si>
  <si>
    <t>Nevėžio upės valymas (prie Vakarinės g.)</t>
  </si>
  <si>
    <t>Išvalyta upelio vaga</t>
  </si>
  <si>
    <t>Šermuto upelio vagos valymas</t>
  </si>
  <si>
    <t xml:space="preserve">      vnt.</t>
  </si>
  <si>
    <t>Medžių genėjimo darbai (prie gatvių, daugiabučių pastatų. Medžių priežiūros paslaugos bus vykdytos pagal poreikį ir išduotus leidimus kirsti, pašalinti, intensyviai genėti saugotinus želdinius).</t>
  </si>
  <si>
    <t>Didelių matmenų medžių persodinimo paslaugos, naujų želdinių  įveisimas, priežiūra, tvarkymas</t>
  </si>
  <si>
    <t>Skaičiuojama nuo gatvių ir statinių stogų ploto</t>
  </si>
  <si>
    <t xml:space="preserve">Mokestis už lietaus nuotekas   </t>
  </si>
  <si>
    <t>Papuošta miesto eglė ir Laisvės aikštė, kartą per metus</t>
  </si>
  <si>
    <t xml:space="preserve">Miesto puošimas švenčių ir renginių metu  </t>
  </si>
  <si>
    <t>Renkama rinkliava (parkomatai)</t>
  </si>
  <si>
    <t xml:space="preserve">Rinkliavos už transporto stovėjimą gatvėse ir aikštėse organizavimas  </t>
  </si>
  <si>
    <t>Vaizdo stebėjimo kameros</t>
  </si>
  <si>
    <t xml:space="preserve">Vaizdo stebėjimo sistemos duomenų perdavimo ir stebėjimo paslaugos  </t>
  </si>
  <si>
    <t>Sutvarkyta Nevėžio upės pakrantė</t>
  </si>
  <si>
    <t>Nevėžio upės pakrančių tvarkymas</t>
  </si>
  <si>
    <t>Prižiūrėti miesto fontanai</t>
  </si>
  <si>
    <t>Fontanų priežiūros paslaugos</t>
  </si>
  <si>
    <t>Sutvarkytos poilsio zonos</t>
  </si>
  <si>
    <t>Viešųjų erdvių ir poilsio zonų infrastruktūros objektų atnaujinimas, remontas ir priežiūra</t>
  </si>
  <si>
    <t xml:space="preserve">Įrengta vaikų žaidimo aikštelių        </t>
  </si>
  <si>
    <t xml:space="preserve"> vnt.</t>
  </si>
  <si>
    <t xml:space="preserve">Prižiūrima vaikų žaidimo aikštelių        </t>
  </si>
  <si>
    <t xml:space="preserve">Vaikų žaidimo aikštelių ir treniruoklių atnaujinimas, remontas ir priežiūra </t>
  </si>
  <si>
    <t xml:space="preserve">Viešųjų erdvių ir poilsio zonų infrastruktūros objektų atnaujinimas, remontas ir priežiūra, rinkliava už transporto stovėjimą, miesto puošimas švenčių proga </t>
  </si>
  <si>
    <t>Įsigyti maisto atliekų  surinkimo priemones</t>
  </si>
  <si>
    <t>Biologinių (maisto) atliekų surinkimo priemonėms įsigyti</t>
  </si>
  <si>
    <t>Atliktas pagal  konteinerių poreikį su antžeminių konteinerių remontu</t>
  </si>
  <si>
    <t>2.2.2</t>
  </si>
  <si>
    <t>Antžeminių atliekų surinkimo konteinerių aikštelių remontas</t>
  </si>
  <si>
    <t>Atlikti nenumatyti miesto infrastruktūros darbai, paslaugos</t>
  </si>
  <si>
    <t>Miesto infrastruktūros skyrius, Statybos skyrius</t>
  </si>
  <si>
    <t>7;   19</t>
  </si>
  <si>
    <t>Nenumatytos išlaidos</t>
  </si>
  <si>
    <t>Įsigyti tekstilės atliekų surinkimo konteinerius</t>
  </si>
  <si>
    <t xml:space="preserve">Sterilizuoti bešeimininkių kačių   </t>
  </si>
  <si>
    <t>Bešeimininkių gyvūnų  (kačių) augintinių skaičiaus mažinimo programai vykdyti</t>
  </si>
  <si>
    <t>Panevėžio miesto aplinkos komponentų stebėsena</t>
  </si>
  <si>
    <t>Atliktas pagal poreikį konteinerių su požeminiais konteineriais remontas</t>
  </si>
  <si>
    <t>Požeminių atliekų surinkimo konteinerių aikštelių su požeminiais konteineriais remontas</t>
  </si>
  <si>
    <t xml:space="preserve">Suteikti laikinąją priežiūrą bepriežiūriams, bešeimininkiams gyvūnams </t>
  </si>
  <si>
    <t>Bepriežiūrių, bešeimininkių gyvūnų  laikinoji priežiūra</t>
  </si>
  <si>
    <t>Atlikti darbus ir suteikti paslaugas (pastatyti biotualetus, atliekų surinkimo konteinerius, išvalyti teritorijas ir kt.) planuojamiems miesto renginiams</t>
  </si>
  <si>
    <t>Paruošiamųjų darbų atlikimas ir paslaugų suteikimas miesto renginiams</t>
  </si>
  <si>
    <r>
      <t>tūkst. m</t>
    </r>
    <r>
      <rPr>
        <vertAlign val="superscript"/>
        <sz val="10"/>
        <rFont val="Times New Roman"/>
        <family val="1"/>
        <charset val="186"/>
      </rPr>
      <t xml:space="preserve">2   </t>
    </r>
  </si>
  <si>
    <t xml:space="preserve">Valomi šaligatviai </t>
  </si>
  <si>
    <t xml:space="preserve">Valomos gatvės  </t>
  </si>
  <si>
    <t>Prižiūrimos šiukšlių dėžės</t>
  </si>
  <si>
    <t>Prižiūrimi viešieji tualetai</t>
  </si>
  <si>
    <t xml:space="preserve">Miesto    teritorijų, viešųjų tualetų valymas, priežiūra, šiukšliadėžių priežiūra </t>
  </si>
  <si>
    <t>Medžių priežiūros paslaugos Panevėžio mieste</t>
  </si>
  <si>
    <t>Miesto želdynų atnaujinimas ir priežiūra</t>
  </si>
  <si>
    <r>
      <t>m</t>
    </r>
    <r>
      <rPr>
        <vertAlign val="superscript"/>
        <sz val="10"/>
        <rFont val="Times New Roman"/>
        <family val="1"/>
        <charset val="186"/>
      </rPr>
      <t>2</t>
    </r>
  </si>
  <si>
    <t>Sodinamos gėlės ir dekoratyviniai augalai</t>
  </si>
  <si>
    <t>Prižiūrimi ir atnaujinami miesto gėlynai</t>
  </si>
  <si>
    <t>Miesto gėlynų atnaujinimas ir priežiūra</t>
  </si>
  <si>
    <t>Vykdoma vejų ir žolynų (želdinių) priežiūra mieste</t>
  </si>
  <si>
    <t>Miesto vejų ir žolynų atnaujinimas ir priežiūra</t>
  </si>
  <si>
    <t>Miesto viešųjų erdvių atnaujinimas, priežiūra</t>
  </si>
  <si>
    <t>Dalyvaujamojo biudžeto modelio taikymas</t>
  </si>
  <si>
    <t>Taikomų gyventojų įtraukties instrumentų skaičius</t>
  </si>
  <si>
    <t xml:space="preserve">Suformuotų erdvių skaičius </t>
  </si>
  <si>
    <t>Patobulinti miesto erdvių ir objektų kokybę, jų priežiūrą (SPP 2.2.3.)</t>
  </si>
  <si>
    <t>Namų ūkių (būstų) šildymo įrenginių inventorizavimas ir vartotojų sąmoningumo didinimas</t>
  </si>
  <si>
    <t>Naujus aplinkai draugiškesnius šilumos būdus įdiegusių savivaldybės įmonių / organizacijų skaičius</t>
  </si>
  <si>
    <t>Atlikta namų ūkių (būstų) šildymo įrenginių inventorizacija</t>
  </si>
  <si>
    <t>2.1.4</t>
  </si>
  <si>
    <t xml:space="preserve">Savivaldybės viešųjų pastatų bei miesto įmonių / organizacijų modernizavimas, taikant energijos išteklių panaudojimo efektyvumo didinimo priemones </t>
  </si>
  <si>
    <t>  Naujų modernizuotų viešųjų pastatų skaičius</t>
  </si>
  <si>
    <t>Įgyvendintas atsinaujinančių išteklių energijos naudojimo plėtros planas</t>
  </si>
  <si>
    <t>Atsinaujinančių išteklių energijos naudojimo plėtros plano  parengimas</t>
  </si>
  <si>
    <t>2.1.2.</t>
  </si>
  <si>
    <t>Atsinaujinančių išteklių energijos naudojimo plėtros plano  parengimas ir įgyvendinimas</t>
  </si>
  <si>
    <t>Daugiabučių namų modernizavimo skatinimas ir plėtra, taikant kompleksines energetinio efektyvumo didinimo priemones</t>
  </si>
  <si>
    <t>Kompleksiškai renovuotų daugiabučių namų skaičius</t>
  </si>
  <si>
    <t>2.1.1.</t>
  </si>
  <si>
    <t>Vieta šalies mastu</t>
  </si>
  <si>
    <t>Savivaldybės darnios energetikos plėtros pažanga</t>
  </si>
  <si>
    <t>Paskatinti energijos taupymą, atsinaujinančių ir alternatyvių energijos išteklių naudojimą</t>
  </si>
  <si>
    <t>„Rail Baltica“ transporto mazgo integravimas į Panevėžio miesto transporto tinklą</t>
  </si>
  <si>
    <t>Naujų maršrutų skaičius</t>
  </si>
  <si>
    <t>Statybos skyrius, Miesto infrastruktūros skyrius</t>
  </si>
  <si>
    <t>7;19</t>
  </si>
  <si>
    <t>1.5.2</t>
  </si>
  <si>
    <t>Naujai įsteigta stotis</t>
  </si>
  <si>
    <t>Savivaldybės administracija</t>
  </si>
  <si>
    <t>Naujos stoties įsteigimas</t>
  </si>
  <si>
    <r>
      <t>Naujos autobusų stoties įrengimas ir prieigų sutvarkymas</t>
    </r>
    <r>
      <rPr>
        <u/>
        <sz val="10"/>
        <rFont val="Times New Roman"/>
        <family val="1"/>
        <charset val="186"/>
      </rPr>
      <t xml:space="preserve"> </t>
    </r>
  </si>
  <si>
    <t xml:space="preserve"> Įrengta nauja autobusų stotis ir sutvarkytos prieigos</t>
  </si>
  <si>
    <t>Savivaldybės administracija, Statybos skyrius</t>
  </si>
  <si>
    <t>0; 19</t>
  </si>
  <si>
    <t>1.5.1</t>
  </si>
  <si>
    <r>
      <t>Naujos autobusų stoties įsteigimas, įrengimas ir prieigų sutvarkymas</t>
    </r>
    <r>
      <rPr>
        <b/>
        <u/>
        <sz val="10"/>
        <rFont val="Times New Roman"/>
        <family val="1"/>
        <charset val="186"/>
      </rPr>
      <t xml:space="preserve"> </t>
    </r>
  </si>
  <si>
    <t>Veikiančių subjektų, siūlančių nuomotis / dalintis automobilius, dviračius ir kitas transporto priemones, skaičius</t>
  </si>
  <si>
    <t>Mažai teršiančių, elektra ir (ar) dujomis varomų viešojo transporto priemonių dalis nuo visų viešojo transporto priemonių</t>
  </si>
  <si>
    <t>Išplėsti viešojo transporto ir susisiekimo infrastruktūrą bei atnaujinti viešojo transporto priemones</t>
  </si>
  <si>
    <t xml:space="preserve">Viešojo transporto maršrutinio tinklo optimizavimas. </t>
  </si>
  <si>
    <t>Atliktas viešojo transporto maršrutinio tinklo optimizavimas (maršrutų skaičius)</t>
  </si>
  <si>
    <t>1.4.1</t>
  </si>
  <si>
    <t>84</t>
  </si>
  <si>
    <t>Proc. / metus</t>
  </si>
  <si>
    <t>Keleivių pasitenkinimas viešojo transporto paslaugomis</t>
  </si>
  <si>
    <t>Vietinio susisiekimo bendrų maršrutų su kitomis savivaldybėmis skaičius</t>
  </si>
  <si>
    <t>Keleivių naudojimosi viešojo transporto paslaugomis pokytis</t>
  </si>
  <si>
    <r>
      <t>Padidinti naudojimosi viešuoju transportu mastą</t>
    </r>
    <r>
      <rPr>
        <sz val="10"/>
        <rFont val="Times New Roman"/>
        <family val="1"/>
        <charset val="186"/>
      </rPr>
      <t xml:space="preserve"> </t>
    </r>
  </si>
  <si>
    <t xml:space="preserve">Elektromobilių įkrovimo prieigų tinklo plėtra </t>
  </si>
  <si>
    <t>Elektromobilių viešųjų įkrovimo prieigų skaičius</t>
  </si>
  <si>
    <t>1.3.1</t>
  </si>
  <si>
    <t>Mažos taršos zonų skaičius</t>
  </si>
  <si>
    <r>
      <t>Pasiekti skirtingų transporto būdų darną miesto sistemoje</t>
    </r>
    <r>
      <rPr>
        <sz val="10"/>
        <rFont val="Times New Roman"/>
        <family val="1"/>
        <charset val="186"/>
      </rPr>
      <t xml:space="preserve"> </t>
    </r>
  </si>
  <si>
    <t>Eismo intensyvumo miesto centre ir gyvenamuosiuose kvartaluose mažinimas</t>
  </si>
  <si>
    <t>Įrengtas Šiaurinis apvažiavimas</t>
  </si>
  <si>
    <t>Naujai rekonstruotų gatvių, kuriose sumažinti pertekliniai parametrai ilgis</t>
  </si>
  <si>
    <t>Gatvės, kurioms taikomas „gyvenamosios zonos“ eismo statusas</t>
  </si>
  <si>
    <t>Bendras gatvių ilgis, kuriose pritaikytos tranzitą ribojančios priemonės</t>
  </si>
  <si>
    <t>Atnaujinta rekonstruota sankryža</t>
  </si>
  <si>
    <t>Smėlynės g., Marijonų g., Senamiesčio g. sankryžos rekonstravimo darbai</t>
  </si>
  <si>
    <t>Atnaujinti suremontuoti šviesoforų postai</t>
  </si>
  <si>
    <t>Šviesoforo postų remonto darbai</t>
  </si>
  <si>
    <t>Horizontaliai paženklintos, paženklinimu atnaujintos gatvės</t>
  </si>
  <si>
    <t>Miesto gatvių horizontalusis ženklinimas</t>
  </si>
  <si>
    <t>Kelio ženklų, užtvarų ir kitų eismo saugumo gerinimo priemonių įrengimas ir priežiūra</t>
  </si>
  <si>
    <t>Miesto gatvių vertikalusis ženklinimas</t>
  </si>
  <si>
    <t>Šviesoforų postų priežiūra ir eksplotavimas</t>
  </si>
  <si>
    <t>Modernizuotos, įdiegiant inžinerines eismo saugos priemones, nereguliuojamos pėsčiųjų perėjos</t>
  </si>
  <si>
    <t>Išmaniųjų pėsčiųjų perėjų įrengimas ir esamų modernizavimas. Šviesoforų postų priežiūra ir eksplotavimas</t>
  </si>
  <si>
    <t>Stoties g., Pušaloto g., Marijonų g. sankryžos rekonstravimas</t>
  </si>
  <si>
    <t>Naujų įrengtų išmaniųjų (reaguojanti į srautą ir keičianti signalus) perėjų skaičius</t>
  </si>
  <si>
    <t>Sankryžų ir perėjų įrengimas, modernizavimas ir saugaus eismo užtikrinimas</t>
  </si>
  <si>
    <t>Vnt. / metus</t>
  </si>
  <si>
    <t>Rekonstruotų sankryžų į žiedines skaičius</t>
  </si>
  <si>
    <t>Modernizuotų šviesoforinių sankryžų skaičius</t>
  </si>
  <si>
    <t>Įskaitinių eismo įvykių skaičius</t>
  </si>
  <si>
    <t>Padidinti eismo saugumą</t>
  </si>
  <si>
    <t>Kapitališkai suremontuotas šaligatvis</t>
  </si>
  <si>
    <t>Panevėžio miesto Pievų gatvės dalies (nuo Rožių iki Rėklių g. ) kapitalinio remonto projektas</t>
  </si>
  <si>
    <t>Kapitališkai suremontuoto nuo Vilniaus g. iki  Nemuno g./ Aukštaičių g. šaligatvio  ilgis</t>
  </si>
  <si>
    <t xml:space="preserve">Ramygalos g. dalies (nuo Vilniaus g. iki  Nemuno g./ Aukštaičių g.) šaligatvio kapitalinio remonto darbai </t>
  </si>
  <si>
    <t>Naujų įrengtų dviračių ir pėsčiųjų takų ilgis</t>
  </si>
  <si>
    <t>Dviračių ir pėsčiųjų takų ilgis (šalia gatvių)metų pab.</t>
  </si>
  <si>
    <t>Dviračių trasų, pėsčiųjų takų mieste ir jo prieigose remontas ir priežiūra</t>
  </si>
  <si>
    <t xml:space="preserve">Dviračių trasų, pėsčiųjų takų mieste ir jo prieigose įrengimas, atnaujinimas užtikrinant tęstinumą bei junglumą </t>
  </si>
  <si>
    <t>Netaršaus mikrotransporto priemonių skaičius bendrame transporto sraute</t>
  </si>
  <si>
    <t>asm./metus</t>
  </si>
  <si>
    <t>Įskaitinių eismo įvykių, kuriuose sužeidžiami pėstieji ir dviratininkai, skaičius</t>
  </si>
  <si>
    <t xml:space="preserve">Paskatinti netaršaus mikrotransporto (paspirtukai, dviračiai, riedžiai ir kt.) infrastruktūros plėtrą </t>
  </si>
  <si>
    <t>Parų skaičius, kai buvo viršyta kietųjų dalelių KD10 paros ribinė vertė 50 µg/m3</t>
  </si>
  <si>
    <t xml:space="preserve">Vykdyti kryptingą darnaus judumo politiką savivaldybėje </t>
  </si>
  <si>
    <t xml:space="preserve"> </t>
  </si>
  <si>
    <t xml:space="preserve">Asignavimų valdytojo kodas </t>
  </si>
  <si>
    <t>Priemonės požymis</t>
  </si>
  <si>
    <t xml:space="preserve">             TIKSLŲ, UŽDAVINIŲ, PRIEMONIŲ IR PAPRIEMONIŲ, IŠLAIDŲ IR VERTINIMO KRITERIJŲ SUVESTINĖ                                        </t>
  </si>
  <si>
    <t>PANEVĖŽIO MIESTO SAVIVALDYBĖS ADMINISTRACIJOS 2025 METŲ VEIKLOS PLANO             
MIESTO INFRASTRUKTŪROS OBJEKTŲ PLĖTROS, MODERNIZAVIMO IR PRIEŽIŪROS  PROGRAMOS (NR. 10)</t>
  </si>
  <si>
    <t>1.6.2. Savivaldybės aplinkos apsaugos rėmimo specialiosios programos lėšų likutis (SBAAL)</t>
  </si>
  <si>
    <r>
      <t>1.2.4. valstybės lėšos ugdymo reikmėms finansuoti (</t>
    </r>
    <r>
      <rPr>
        <b/>
        <sz val="10"/>
        <rFont val="Times New Roman"/>
        <family val="1"/>
        <charset val="186"/>
      </rPr>
      <t>ML</t>
    </r>
    <r>
      <rPr>
        <sz val="10"/>
        <rFont val="Times New Roman"/>
        <family val="1"/>
        <charset val="186"/>
      </rPr>
      <t>)</t>
    </r>
  </si>
  <si>
    <t xml:space="preserve">Sporto organizacijų raginimas turėti ilgalaikius planavimo dokumentus (planus, strategijas), finansuoti projektus siekiant kokybinių ir kiekybinių rezultatų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</si>
  <si>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</si>
  <si>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0;10</t>
  </si>
  <si>
    <t>Aukšto meistriškumo sportininkų ir jų trenerių skatinimas už sporto laimėjimus</t>
  </si>
  <si>
    <t xml:space="preserve">Savivaldybės skirtos premijos už pasiektus aukštus  sporto rezultatus, skaičius  </t>
  </si>
  <si>
    <t xml:space="preserve">Tarptautinių bei nacionalinių fizinio aktyvumo ir sporto renginių organizavimas.
Dalyvavimas sporto varžybose, renginiuose </t>
  </si>
  <si>
    <t xml:space="preserve">Organizuotų tarptautinių, nacionalinių, fizinio aktyvumo sporto renginių bei dalyvavimo varžybose, renginiuose skaičius  </t>
  </si>
  <si>
    <t xml:space="preserve">Aukšto meistriškumo sportininkų skaičius </t>
  </si>
  <si>
    <t xml:space="preserve">Pagerinti aukšto meistriškumo sportininkų rengimo sąlygas </t>
  </si>
  <si>
    <t>Projektų, skatinančių, populiarinančių sportą, fizinį aktyvumą finansavimas</t>
  </si>
  <si>
    <t xml:space="preserve">Finansuotų projektų, skatinančių, populiarinančių sportą, fizinį aktyvumą, skaičius  </t>
  </si>
  <si>
    <t>Sporto ir viešosios aktyvaus laisvalaikio infrastruktūros daugiafunkciškumo plėtojimas ir pritaikymas nustatytiems kokybės standartams</t>
  </si>
  <si>
    <t>1</t>
  </si>
  <si>
    <t>Sukurtos sporto infrastruktūros valdymo priemonės bei sportinio ugdymo apskaitos priemonės</t>
  </si>
  <si>
    <t>SP</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</si>
  <si>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</si>
  <si>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 xml:space="preserve">Futbolo vystymo programoje sportuojančių asmenų skaičius </t>
  </si>
  <si>
    <t>Futbolo vystymo programos finansavimas</t>
  </si>
  <si>
    <t>Sporto įstaigų paslaugų stiprinimas ir plėtra</t>
  </si>
  <si>
    <t>Sporto varžybų ir sveikatinimo renginių dalyvių skaičius, tenkantis 1 tūkst. gyventojų</t>
  </si>
  <si>
    <t xml:space="preserve">Sporto renginių skaičius  </t>
  </si>
  <si>
    <t>Užtikrinti kokybišką ir efektyvią sveikatos priežiūrą</t>
  </si>
  <si>
    <t xml:space="preserve">Fizinio aktyvumo renginiuose dalyvaujančių asmenų sk. </t>
  </si>
  <si>
    <t xml:space="preserve">   Stiprinti gyventojų sveikatą ir skatinti fizinį aktyvumą siekiant aukšto sporto meistriškumo </t>
  </si>
  <si>
    <t xml:space="preserve"> SPORTO PROGRAMOS (NR. 12)                                                                                              
</t>
  </si>
  <si>
    <t>1.2.4. valstybės lėšos ugdymo reikmėms finansuoti (ML)</t>
  </si>
  <si>
    <t>1.1.3. Grąžintos biudžeto lėšos baigus projektus, finansuojamus Europos Sąjungos, kitos tarptautinės finansinės paramos ir bendrojo finansavimo lėšomis (SBES)</t>
  </si>
  <si>
    <r>
      <t xml:space="preserve"> iš jo: 1.1.Savivaldybės biudžeto lėšos (nuosavos, be ankstesnių metų likučio)</t>
    </r>
    <r>
      <rPr>
        <b/>
        <sz val="10"/>
        <rFont val="Times New Roman"/>
        <family val="1"/>
        <charset val="186"/>
      </rPr>
      <t xml:space="preserve"> (SB)</t>
    </r>
  </si>
  <si>
    <t>1.SAVIVALDYBĖS BIUDŽETAS (įskaitant skolintas lėšas)</t>
  </si>
  <si>
    <t>Smurtinio elgesio keitimo programoje dalyvavusiųjų skaičius</t>
  </si>
  <si>
    <t>Finansuoti smurtinio elgesio keitimo programą</t>
  </si>
  <si>
    <t>Patarėja, koordinuojanti lygių galimybių, moterų ir vyrų lygybės ir apsaugos nuo smurto artimoje aplinkoje politikos formavimą ir įgyvendinimą Milda Skruibytė</t>
  </si>
  <si>
    <t>1.3.2.</t>
  </si>
  <si>
    <t>Finansuoti projektus neigiamų socialinių veiksnių prevencijai įgyvendinti</t>
  </si>
  <si>
    <t>Finansuotų projektų skaičius</t>
  </si>
  <si>
    <t>Švietimo skyriaus vyr. specialistė Vilma Bartašienė</t>
  </si>
  <si>
    <t>0;12</t>
  </si>
  <si>
    <t>1.3.1.</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</si>
  <si>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</si>
  <si>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 xml:space="preserve">Įvairiapusės pagalbos teikimas </t>
  </si>
  <si>
    <t>Pagalbos teikimas užsieniečiams, pasitraukusiems iš Ukrainos dėl karo veiksmų</t>
  </si>
  <si>
    <t>pagal poreikį</t>
  </si>
  <si>
    <t>Išvežimų į  Ukrainą skaičius</t>
  </si>
  <si>
    <t xml:space="preserve">Humanitarinės pagalbos teikimas  Ukrainai
</t>
  </si>
  <si>
    <t>Panevėžio miesto savivaldybės administracijos jaunimo reikalų koordinatorė( vyriausioji specialistė) Toma Karosienė;
Panevėžio miesto savivaldybės administracijos  nevyriausybinių organizacijų koordinatorė Goda Voveriūnaitė-Kaminskienė; projekto koordinatorė Nijolė Janėnienė</t>
  </si>
  <si>
    <t>Pagalbos priemonių nukentėjusiems subjektams užtikrinimas</t>
  </si>
  <si>
    <t>Gyventojų bendruomeniškumo ir pilietiškumo skatinimas</t>
  </si>
  <si>
    <t>Balsavusių gyventojų procentas nuo visų miesto gyventojų</t>
  </si>
  <si>
    <t>40/20</t>
  </si>
  <si>
    <t>Gyventojų/jaunimo dalyvavusių lyderystės skatinimo veiklose, skaičius</t>
  </si>
  <si>
    <t>2000/6</t>
  </si>
  <si>
    <t>asm./proc./metus</t>
  </si>
  <si>
    <t>Gyventojų, dalyvaujančių bendruomeninių organizacijų veiklose, skaičius per metus (jaunimo proc.)</t>
  </si>
  <si>
    <t xml:space="preserve">Gyventojų, dalyvaujančių savanorystės veiklose viešoje sektoriaus įstaigose, skaičius  </t>
  </si>
  <si>
    <t xml:space="preserve">Suorganizuotų priemonių, skirtų bendruomeninių ir nevyriausybinių organizacijų bendradarbiavimui skatinti, skaičius per metus </t>
  </si>
  <si>
    <t>Paskelbtų kvietimų nevyriausybinėms organizacijoms skaičius</t>
  </si>
  <si>
    <t>Prisidėti prie BIVP (Bendruomenės inicijuota vietos plėtra) strategijos įgyvendinimo</t>
  </si>
  <si>
    <t xml:space="preserve">Nevyriausybinių ir bendruomeninių organizacijų veiklos skatinimo priemonių skaičius per metus </t>
  </si>
  <si>
    <t>Nevyriausybinių ir bendruomeninių organizacijų veiklos skatinimo priemonių įgyvendinimas</t>
  </si>
  <si>
    <t>25/25</t>
  </si>
  <si>
    <r>
      <t>Nevyriausybinių ir bendruomeninių organizacijų lyderių, narių kvalifikacijos kėlimas</t>
    </r>
    <r>
      <rPr>
        <u/>
        <sz val="10"/>
        <rFont val="Times New Roman"/>
        <family val="1"/>
        <charset val="186"/>
      </rPr>
      <t xml:space="preserve"> </t>
    </r>
    <r>
      <rPr>
        <sz val="10"/>
        <rFont val="Times New Roman"/>
        <family val="1"/>
        <charset val="186"/>
      </rPr>
      <t>(dalyvavusių organizacijų / asmenų skaičius)</t>
    </r>
  </si>
  <si>
    <t>Nevyriausybinių ir bendruomeninių organizacijų lyderių, narių kvalifikacijos kėlimas</t>
  </si>
  <si>
    <t>Nevyriausybinių organizacijų pasikeitusių savo įstatus skaičius</t>
  </si>
  <si>
    <t>Kompensuoti nevyriausybinių organizacijų įstatų keitimo išlaidas</t>
  </si>
  <si>
    <t>Finansuoti religinių bendruomenių ir bendrijų projektai</t>
  </si>
  <si>
    <t xml:space="preserve">Panevėžio miesto savivaldybės administracijos  nevyriausybinių organizacijų koordinatorė Goda Voveriūnaitė-Kaminskienė
</t>
  </si>
  <si>
    <t>Finansuoti religinių bendruomenių ir bendrijų projektus</t>
  </si>
  <si>
    <t>Finansuoti bendruomeninių organizacijų projektai</t>
  </si>
  <si>
    <t>Finansuoti bendruomeninių organizacijų projektus</t>
  </si>
  <si>
    <t xml:space="preserve">NVO ir bendruomeninių organizacijų įgyvendintų projektų skaičius </t>
  </si>
  <si>
    <t xml:space="preserve">Viešai pasiekiamų NVO dalis nuo veikiančių NVO </t>
  </si>
  <si>
    <t>Fnansuoti nevyriausybinių organizacijų projektai</t>
  </si>
  <si>
    <t>Finansuoti nevyriausybinių organizacijų projektus</t>
  </si>
  <si>
    <t xml:space="preserve">Įgyvendinti Panevėžio nevyriausybinių organizacijų plėtros politikos priemones </t>
  </si>
  <si>
    <t>Nevyriausybinių, bendruomeninių organizacijų Savivaldybei pateiktų projektų  paraiškų finansavimui gauti skaičius</t>
  </si>
  <si>
    <t>Veikiančių nevyriausybinių, bendruomeninių organizacijų skaičius</t>
  </si>
  <si>
    <t>Išplėtoti NVO ir bendruomeninių organizacijų veiklą bei paskatinti jų iniciatyvas, paskatinti gyventojų bendruomeniškumą ir pilietiškumą</t>
  </si>
  <si>
    <t>Mokyklų, dalyvavusių mokinių dalyvaujamajame biudžete skaičius</t>
  </si>
  <si>
    <t>Įgyvendinti mokinių dalyvaujamąjį biudžetą Panevėžio miesto savivaldybėje</t>
  </si>
  <si>
    <t>Jaunimo savanorišką tarnybą baigusių asmenų skaičius</t>
  </si>
  <si>
    <t>Įgyvendinti jaunimo savanorišką tarnybą Panevėžio miesto savivaldybėje</t>
  </si>
  <si>
    <t>Jaunuolių, dalyvavusių kompetencijų kėlimo renginiuose skaičius</t>
  </si>
  <si>
    <t>Aktyvinti jaunimo ir su jaunimu dirbančių organizacijų veiklumą ir bendradarbiavimą</t>
  </si>
  <si>
    <t>Naujai įsisteigusių jaunimo organizacijų skaičius</t>
  </si>
  <si>
    <t>Jaunimo ar su jaunimu dirbančių organizacijų pasikeitusių savo įstatus skaičius</t>
  </si>
  <si>
    <t>Skatinti jaunimą dalyvauti nevyriausybinių jaunimo organizacijų veiklose</t>
  </si>
  <si>
    <t xml:space="preserve">Jaunimo organizacijų veiklos skatinimo priemonių skaičius per metus  </t>
  </si>
  <si>
    <t>Jaunimui ir jaunimo organizacijoms suorganizuotų kompetencijų kėlimo renginių/mokymų skaičius</t>
  </si>
  <si>
    <t>Organizuoti mokymus jaunimo ir su jaunimu dirbančioms organizacijoms</t>
  </si>
  <si>
    <t xml:space="preserve">Finansuotų jaunimo ir su jaunimu dirbančių organizacijų projektų, veiklos programų, iniciatyvų skaičius per metus </t>
  </si>
  <si>
    <t xml:space="preserve">Finansuoti jaunimo projektus, iniciatyvas ir programas </t>
  </si>
  <si>
    <t xml:space="preserve">Įgyvendinta jaunimo problemų sprendimo 2022–2024 m. priemonių plane numatytų priemonių </t>
  </si>
  <si>
    <t>Įgyvendinti jaunimo problemų sprendimo 2022–2024 m. priemonių plane numatytas priemones</t>
  </si>
  <si>
    <t xml:space="preserve"> Jaunimui skirtų renginių skaičius</t>
  </si>
  <si>
    <t>1.1.3.</t>
  </si>
  <si>
    <t xml:space="preserve">Įgyvendinti jaunimo poreikius atitinkančią jaunimo politiką Panevėžio mieste </t>
  </si>
  <si>
    <t>Atliktų jaunimo situacijos tyrimų skaičius</t>
  </si>
  <si>
    <t>Jaunimo dalyvaujančio jaunimo reikalų taryboje ir kitose savivaldybės darbo grupėse skaičius</t>
  </si>
  <si>
    <t xml:space="preserve">Panevėžio miesto savivaldybės administracijos jaunimo reikalų koordinatorė (vyriausioji specialistė) Toma Karosienė
</t>
  </si>
  <si>
    <t>Jaunimo poreikius atitinkančios jaunimo politikos įgyvendinimas</t>
  </si>
  <si>
    <t>Įgyvendinti jaunimo vasaros užimtumo ir integracijos į darbo rinką programą</t>
  </si>
  <si>
    <t>Į programą įsitraukusių darbdavių skaičius</t>
  </si>
  <si>
    <t xml:space="preserve"> asm/metus</t>
  </si>
  <si>
    <t>Jaunimo dalyvavusio integracijos į darbo rinką programoje skaičius per metus</t>
  </si>
  <si>
    <t xml:space="preserve">Darbo su jaunimu formų įvairovės užtikrinimas  </t>
  </si>
  <si>
    <t xml:space="preserve">Jaunimo informavimo ir konsultavimo taško klientų skaičius  </t>
  </si>
  <si>
    <t xml:space="preserve">Teritorijų, kuriose vyksta darbas su jaunimu gatvėje, skaičius </t>
  </si>
  <si>
    <t>Veikiančių atvirų jaunimo centrų ir erdvių skaičius</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</si>
  <si>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</si>
  <si>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</si>
  <si>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</si>
  <si>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</si>
  <si>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</si>
  <si>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 xml:space="preserve">Didinti gyventojų socialinį aktyvumą ir pilietinę atsakomybę </t>
  </si>
  <si>
    <t>Mato vnt.</t>
  </si>
  <si>
    <t xml:space="preserve">VISUOMENĖS INICIATYVŲ SKATINIMO IR SAUGUMO UŽTIKRINIMO  PROGRAMOS (NR. 14)                                                                                              
</t>
  </si>
  <si>
    <t>Ūkio ir eksploatavimo skyrius</t>
  </si>
  <si>
    <t>Viešosios tvarkos skyrius</t>
  </si>
  <si>
    <t>Viešųjų pirkimų skyrius</t>
  </si>
  <si>
    <t>Veiklos valdymo skyrius</t>
  </si>
  <si>
    <t>Investicijų projektų skyrius</t>
  </si>
  <si>
    <t>Švietimo skyrius</t>
  </si>
  <si>
    <t>Strateginio planavimo ir finansų skyrius</t>
  </si>
  <si>
    <t>Miesto plėtros skyrius</t>
  </si>
  <si>
    <t>Kultūros ir meno skyrius</t>
  </si>
  <si>
    <t>E. plėtros skyrius</t>
  </si>
  <si>
    <t>Centralizuoto vidaus audito skyrius</t>
  </si>
  <si>
    <t xml:space="preserve">                              Pavadinimas</t>
  </si>
  <si>
    <t>Vykdytojo kodas</t>
  </si>
  <si>
    <t>VEIKLOS PLANO PROGRAMOS/PRIEMONĖS VYKDYTOJŲ KODŲ  KLASIFIKATORIUS</t>
  </si>
  <si>
    <r>
      <t xml:space="preserve">1.6.1. Ankstesnių metų lėšų likutis </t>
    </r>
    <r>
      <rPr>
        <b/>
        <sz val="10"/>
        <rFont val="Times New Roman"/>
        <family val="1"/>
        <charset val="186"/>
      </rPr>
      <t>(L)</t>
    </r>
  </si>
  <si>
    <t xml:space="preserve">Finansavimo šaltiniai </t>
  </si>
  <si>
    <t>&gt;=14</t>
  </si>
  <si>
    <t>Asmenų, kurie pasibaigus užimtumo didinimo programoms per 6 mėn. dirbs arba vykdys savarankišką veiklą, dalis iš užimtumo didinimo programų dalyvių skaičiaus</t>
  </si>
  <si>
    <t>9</t>
  </si>
  <si>
    <t xml:space="preserve">Asmenų, gavusių kompleksines paslaugas, skaičius </t>
  </si>
  <si>
    <t>Paslaugų teikimas pagal Užimtumo didinimo programą</t>
  </si>
  <si>
    <t xml:space="preserve">Asmenų, parengtų integruotis į darbo rinką, skaičius </t>
  </si>
  <si>
    <t>Priemonių teikimas pagal Užimtumo didinimo programą</t>
  </si>
  <si>
    <t>Kompleksinės ir individualizuotos socialinės paramos teikimo, derinant finansinę paramą, socialines paslaugas ir užimtumo didinimo priemones, plėtra</t>
  </si>
  <si>
    <t>Asmenų, patiriančių socialinės rizikos veiksnius, skaičius (asmenų skaičiaus pasikeitimas per laikotarpį)</t>
  </si>
  <si>
    <t>Vystyti socialinės paramos individualizuoto kompleksiškumo teikimo modelį</t>
  </si>
  <si>
    <t xml:space="preserve">Suteikta paslauga </t>
  </si>
  <si>
    <t>Ugnė Valužienė, Panevėžio miesto savivaldybės administracijos
Asmenų su negalia reikalų koordinatorė</t>
  </si>
  <si>
    <t>1.1.11.</t>
  </si>
  <si>
    <t>Informacijos teikimas asmenims su negalia jų pasirinktais bendravimo būdais</t>
  </si>
  <si>
    <t>Renginių skaičius</t>
  </si>
  <si>
    <t>Socialinių reikalų skyrius; Ugnė Valužienė, Panevėžio miesto savivaldybės administracijos
Asmenų su negalia reikalų koordinatorė</t>
  </si>
  <si>
    <t>9; 0</t>
  </si>
  <si>
    <t>Organizuoti Socialinio darbuotojo, Asmenų su negalia ir Globėjų dienos renginius</t>
  </si>
  <si>
    <t>Gavėjų skaičius</t>
  </si>
  <si>
    <t>Akredituotų vaikų dienos centrų finansavimas</t>
  </si>
  <si>
    <t>Asmenų, turinčių sunkią negalią, gaunančių socialinę globą, skaičius</t>
  </si>
  <si>
    <t xml:space="preserve"> vnt</t>
  </si>
  <si>
    <t xml:space="preserve">Suteiktų socialinės integracijos bendruomenėje paslaugų rūšių skaičius </t>
  </si>
  <si>
    <t>Socialinės globos paslaugų finansavimas</t>
  </si>
  <si>
    <t>Socialinę riziką patiriančių asmenų, dalyvavusių socialinei integracijai skirtose veiklose, dalis nuo nustatytų / besikreipiančių asmenų skaičiaus</t>
  </si>
  <si>
    <t>0;  9</t>
  </si>
  <si>
    <t>Socialinių paslaugų integracijos bendruomenėje plėtra</t>
  </si>
  <si>
    <t>1.1.9</t>
  </si>
  <si>
    <t>Prevencinių paslaugų finansavimas</t>
  </si>
  <si>
    <t>Atviro darbo su jaunimu paslaugų finansavimas</t>
  </si>
  <si>
    <t>Eur</t>
  </si>
  <si>
    <t>Paramai skirtos lėšos</t>
  </si>
  <si>
    <t>Parama higienos prekėmis</t>
  </si>
  <si>
    <t>Parama maisto produktais</t>
  </si>
  <si>
    <t xml:space="preserve">Organizacijų, teikiančių sociokultūrines paslaugas vyresnio amžiaus žmonėms, skaičius </t>
  </si>
  <si>
    <t>Bendrųjų socialinių paslaugų programos finansavimas</t>
  </si>
  <si>
    <t>35</t>
  </si>
  <si>
    <t>Asmeninės pagalbos teikimas</t>
  </si>
  <si>
    <t>40</t>
  </si>
  <si>
    <t>Organizuoti būsto pritaikymą asmenims su negalia</t>
  </si>
  <si>
    <t>Sukurtas planas dėl ilgalaikės (trumpalaikės) socialinės globos paslaugų plėtros suaugusiems asmenims</t>
  </si>
  <si>
    <t>Įkurtas dienos centras senyvo amžiaus asmenims</t>
  </si>
  <si>
    <t>Suteiktų nestacionarių paslaugų asmenims (šeimoms) bendruomenėje ir šeimoje dalis nuo Socialinių paslaugų kataloge nurodytų nestacionarių paslaugų skaičiaus</t>
  </si>
  <si>
    <t>Socialinių paslaugų spektro įvairovė ir dalis nuo Socialinio paslaugų kataloge nurodytų paslaugų skaičiaus</t>
  </si>
  <si>
    <t>Šeimoje ir bendruomenėje teikiamų paslaugų infrastruktūros plėtra</t>
  </si>
  <si>
    <t>Kompleksinių paslaugų šeimoms ir vaikams teikimas</t>
  </si>
  <si>
    <t>Įkurtas kompleksinių paslaugų centras vaikams su negalia ir jų šeimos nariams</t>
  </si>
  <si>
    <t>Šeimų ir vaikų, gavusių kompleksines paslaugas, skaičius</t>
  </si>
  <si>
    <t>1.1.8</t>
  </si>
  <si>
    <t>1.1.7</t>
  </si>
  <si>
    <t>Laikino atokvėpio paslaugų finansavimas</t>
  </si>
  <si>
    <t>34</t>
  </si>
  <si>
    <t xml:space="preserve">NVO teikiančių socialines paslaugas, skaičius </t>
  </si>
  <si>
    <t>Socialinės priežiūros paslaugų finansavimas</t>
  </si>
  <si>
    <t>665</t>
  </si>
  <si>
    <t>Koordinuoti socialinės reabilitacijos  asmenims su negalia bendruomenėje paslaugų teikimą</t>
  </si>
  <si>
    <t>Suteiktų paslaugų rūšys</t>
  </si>
  <si>
    <t>Vykdyti Panevėžio miesto savivaldybės ir Lietuvos agentūros "SOS vaikai" Panevėžio skyriaus bendradarbiavimo sutartį</t>
  </si>
  <si>
    <t>Iš NVO perkamų socialinių paslaugų skaičius</t>
  </si>
  <si>
    <t>50</t>
  </si>
  <si>
    <t>NVO teikiamų socialinių paslaugų dalis nuo Socialinių paslaugų kataloge nurodytų paslaugų skaičiaus</t>
  </si>
  <si>
    <t>0; 9</t>
  </si>
  <si>
    <t>Glaudus bendradarbiavimas su NVO skatinant jų įtrauktį teikti socialines paslaugas ir plėsti teikiamų socialinių paslaugų spektrą</t>
  </si>
  <si>
    <t>tūkst. vnt</t>
  </si>
  <si>
    <t xml:space="preserve">parduotų autobuso bilietų skaičius </t>
  </si>
  <si>
    <t>Kompensuoti transporto išlaidas teisę į transporto lengvatas turintiems asmenims</t>
  </si>
  <si>
    <t>158</t>
  </si>
  <si>
    <t>Pagalbos pinigų skyrimas ir mokėjimas</t>
  </si>
  <si>
    <t>5100</t>
  </si>
  <si>
    <t>Kompensacijų už būsto šildymą ir vandenį skyrimas ir mokėjimas</t>
  </si>
  <si>
    <t>620</t>
  </si>
  <si>
    <t>Socialinės paramos pašalpų skyrimas ir mokėjimas</t>
  </si>
  <si>
    <t>2030</t>
  </si>
  <si>
    <t xml:space="preserve">                                                                                               </t>
  </si>
  <si>
    <t>Socialinių pašalpų skyrimas ir mokėjimas</t>
  </si>
  <si>
    <t>0; 1; 9</t>
  </si>
  <si>
    <t>Pašalpų ir kompensacijų skyrimas ir mokėjimas iš savivaldybės biudžeto lėšų</t>
  </si>
  <si>
    <t>187</t>
  </si>
  <si>
    <t>VBN</t>
  </si>
  <si>
    <t>Išmokų ir kompensacijų užsieniečiams, gavusiems laikinąją apsaugą, skyrimas ir mokėjimas</t>
  </si>
  <si>
    <t>3765</t>
  </si>
  <si>
    <t>Mokinių, gaunančių nemokamą maitinimą, vidutinis  skaičius per mėnesį</t>
  </si>
  <si>
    <t>Socialinės paramos mokiniams skyrimas ir mokėjimas</t>
  </si>
  <si>
    <t>Panaudos kompensacijų gavėjų skaičius</t>
  </si>
  <si>
    <t>85</t>
  </si>
  <si>
    <t>Asmenų (šeimų), gavusių būsto nuomos ar išperkamosios būsto nuomos mokesčio dalies kompensaciją, skaičius</t>
  </si>
  <si>
    <t>Būsto nuomos ar panaudos  kompensacijų skyrimas ir mokėjimas</t>
  </si>
  <si>
    <t>2</t>
  </si>
  <si>
    <t>Kompensacijų nepriklausomybės  gynėjams skyrimas ir mokėjimas</t>
  </si>
  <si>
    <t>Išmokų neįgaliesiems, auginantiems vaikus, skyrimas ir mokėjimas</t>
  </si>
  <si>
    <t>Išmokų kariams savanoriams skyrimas ir mokėjimas</t>
  </si>
  <si>
    <t>16880</t>
  </si>
  <si>
    <t>Išmokų vaikams skyrimas ir mokėjimas</t>
  </si>
  <si>
    <t>Administruojančių darbuotojų skaičius</t>
  </si>
  <si>
    <t>Asmens savarankiškumo vertinimas</t>
  </si>
  <si>
    <t>3301</t>
  </si>
  <si>
    <t>Individualios pagalbos teikimo išlaidų kompensacijų skyrimas ir mokėjimas</t>
  </si>
  <si>
    <t>1400</t>
  </si>
  <si>
    <t>Laidojimo pašalpos gavėjų skaičius</t>
  </si>
  <si>
    <t>Paramos mirties atveju skyrimas ir mokėjimas</t>
  </si>
  <si>
    <t>Išmokų, kompensacijų ir socialinės paramos mokiniams skyrimas ir mokėjimas iš valstybės biudžeto lėšų</t>
  </si>
  <si>
    <t xml:space="preserve">Gyventojų poreikius atitinkančių socialinių paslaugų  dalis nuo Socialinio paslaugų kataloge nurodytų paslaugų skaičiaus </t>
  </si>
  <si>
    <t>Užtikrinti kokybišką ir efektyvią socialinę paramą bendruomenėje</t>
  </si>
  <si>
    <t xml:space="preserve">Socialinių paslaugų poreikio patenkinimas </t>
  </si>
  <si>
    <r>
      <t>Skatinti socialinės atskirties mažėjimą ir socialinį saugumą</t>
    </r>
    <r>
      <rPr>
        <sz val="10"/>
        <rFont val="Times New Roman"/>
        <family val="1"/>
        <charset val="186"/>
      </rPr>
      <t xml:space="preserve">     </t>
    </r>
  </si>
  <si>
    <t xml:space="preserve"> SOCIALINĖS PARAMOS ĮGYVENDINIMO PROGRAMOS (NR.15)                                                                                              
</t>
  </si>
  <si>
    <t xml:space="preserve">Panevėžio miesto savivaldybės 
administracijos direktoriaus                                                                                  2025.10.27 d.įsakymo Nr. AF-177                                                                            1  priedas  
</t>
  </si>
  <si>
    <t xml:space="preserve">Panevėžio miesto savivaldybės 
administracijos direktoriaus                                                                                  2025.10.27 d.įsakymo Nr. AF-177                                                                            7  priedas  
</t>
  </si>
  <si>
    <t xml:space="preserve">Panevėžio miesto savivaldybės 
administracijos direktoriaus                                                                                  2025.10.27 d.įsakymo Nr. AF-177                                                                            6  priedas  
</t>
  </si>
  <si>
    <t xml:space="preserve">Panevėžio miesto savivaldybės 
administracijos direktoriaus                                                                                  2025.10.27 d.įsakymo Nr. AF-177                                                                            5  priedas  
</t>
  </si>
  <si>
    <t xml:space="preserve">Panevėžio miesto savivaldybės 
administracijos direktoriaus                                                                                  2025.10.27 d.įsakymo Nr. AF-177                                                                 4  priedas  
</t>
  </si>
  <si>
    <t xml:space="preserve">Panevėžio miesto savivaldybės 
administracijos direktoriaus                                                                                  2025.10.27 d.įsakymo Nr. AF-177                                                                            3  priedas  
</t>
  </si>
  <si>
    <t xml:space="preserve">Panevėžio miesto savivaldybės 
administracijos direktoriaus                                                                                  2025.10.27 d.įsakymo Nr. AF-177                                                                            2  priedas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</si>
</sst>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0"/>
    <numFmt numFmtId="165" formatCode="#,##0.0"/>
    <numFmt numFmtId="166" formatCode="_-* #,##0.00\ _€_-;\-* #,##0.00\ _€_-;_-* &quot;-&quot;??\ _€_-;_-@_-"/>
    <numFmt numFmtId="167" formatCode="_-* #,##0.0\ _€_-;\-* #,##0.0\ _€_-;_-* &quot;-&quot;??\ _€_-;_-@_-"/>
    <numFmt numFmtId="168" formatCode="0.000"/>
  </numFmts>
  <fonts count="71"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0"/>
      <color theme="1"/>
      <name val="Calibri"/>
      <family val="2"/>
      <charset val="186"/>
      <scheme val="minor"/>
    </font>
    <font>
      <sz val="10"/>
      <name val="Arial"/>
      <family val="2"/>
      <charset val="186"/>
    </font>
    <font>
      <sz val="11"/>
      <name val="Times New Roman"/>
      <family val="1"/>
      <charset val="186"/>
    </font>
    <font>
      <sz val="10"/>
      <name val="Times New Roman"/>
      <family val="1"/>
      <charset val="186"/>
    </font>
    <font>
      <sz val="9"/>
      <color rgb="FFFF0000"/>
      <name val="Times New Roman"/>
      <family val="1"/>
      <charset val="186"/>
    </font>
    <font>
      <sz val="9"/>
      <name val="Times New Roman"/>
      <family val="1"/>
      <charset val="186"/>
    </font>
    <font>
      <b/>
      <sz val="10"/>
      <name val="Times New Roman"/>
      <family val="1"/>
      <charset val="186"/>
    </font>
    <font>
      <sz val="11"/>
      <color theme="1"/>
      <name val="Times New Roman"/>
      <family val="1"/>
      <charset val="186"/>
    </font>
    <font>
      <b/>
      <sz val="11"/>
      <color theme="1"/>
      <name val="Times New Roman"/>
      <family val="1"/>
      <charset val="186"/>
    </font>
    <font>
      <b/>
      <i/>
      <sz val="11"/>
      <color theme="1"/>
      <name val="Times New Roman"/>
      <family val="1"/>
      <charset val="186"/>
    </font>
    <font>
      <b/>
      <sz val="11"/>
      <name val="Times New Roman"/>
      <family val="1"/>
      <charset val="186"/>
    </font>
    <font>
      <sz val="11"/>
      <name val="Arial"/>
      <family val="2"/>
      <charset val="186"/>
    </font>
    <font>
      <sz val="11"/>
      <name val="Times New Roman"/>
      <family val="1"/>
    </font>
    <font>
      <b/>
      <sz val="10"/>
      <color rgb="FFFF0000"/>
      <name val="Times New Roman"/>
      <family val="1"/>
      <charset val="186"/>
    </font>
    <font>
      <sz val="11"/>
      <color rgb="FFFF0000"/>
      <name val="Times New Roman"/>
      <family val="1"/>
      <charset val="186"/>
    </font>
    <font>
      <sz val="10"/>
      <name val="Times New Roman"/>
      <family val="1"/>
    </font>
    <font>
      <b/>
      <sz val="10"/>
      <name val="Times New Roman"/>
      <family val="1"/>
    </font>
    <font>
      <sz val="10"/>
      <color rgb="FFFF0000"/>
      <name val="Times New Roman"/>
      <family val="1"/>
    </font>
    <font>
      <b/>
      <sz val="9"/>
      <name val="Times New Roman"/>
      <family val="1"/>
    </font>
    <font>
      <sz val="8"/>
      <name val="Times New Roman"/>
      <family val="1"/>
    </font>
    <font>
      <sz val="10"/>
      <name val="Arial"/>
      <family val="2"/>
    </font>
    <font>
      <sz val="11"/>
      <name val="Calibri"/>
      <family val="2"/>
      <charset val="186"/>
      <scheme val="minor"/>
    </font>
    <font>
      <b/>
      <sz val="10"/>
      <name val="Arial"/>
      <family val="2"/>
      <charset val="186"/>
    </font>
    <font>
      <sz val="10"/>
      <color theme="1"/>
      <name val="Times New Roman"/>
      <family val="1"/>
      <charset val="186"/>
    </font>
    <font>
      <b/>
      <sz val="10"/>
      <color rgb="FFFF0000"/>
      <name val="Times New Roman"/>
      <family val="1"/>
    </font>
    <font>
      <sz val="10"/>
      <color rgb="FF000000"/>
      <name val="Times New Roman"/>
      <family val="1"/>
      <charset val="186"/>
    </font>
    <font>
      <sz val="8"/>
      <name val="Times New Roman"/>
      <family val="1"/>
      <charset val="186"/>
    </font>
    <font>
      <b/>
      <sz val="11"/>
      <name val="Times New Roman"/>
      <family val="1"/>
    </font>
    <font>
      <b/>
      <sz val="12"/>
      <name val="Times New Roman"/>
      <family val="1"/>
      <charset val="186"/>
    </font>
    <font>
      <sz val="12"/>
      <name val="Times New Roman"/>
      <family val="1"/>
      <charset val="186"/>
    </font>
    <font>
      <sz val="11"/>
      <color rgb="FF006100"/>
      <name val="Calibri"/>
      <family val="2"/>
      <charset val="186"/>
      <scheme val="minor"/>
    </font>
    <font>
      <sz val="10"/>
      <color rgb="FFFF0000"/>
      <name val="Arial"/>
      <family val="2"/>
      <charset val="186"/>
    </font>
    <font>
      <b/>
      <i/>
      <sz val="10"/>
      <name val="Times New Roman"/>
      <family val="1"/>
      <charset val="186"/>
    </font>
    <font>
      <sz val="10"/>
      <color rgb="FFFF0000"/>
      <name val="Times New Roman"/>
      <family val="1"/>
      <charset val="186"/>
    </font>
    <font>
      <sz val="12"/>
      <color theme="1"/>
      <name val="Arial"/>
      <family val="2"/>
      <charset val="186"/>
    </font>
    <font>
      <sz val="10"/>
      <color rgb="FF00B050"/>
      <name val="Times New Roman"/>
      <family val="1"/>
      <charset val="186"/>
    </font>
    <font>
      <sz val="10"/>
      <color theme="5"/>
      <name val="Times New Roman"/>
      <family val="1"/>
      <charset val="186"/>
    </font>
    <font>
      <sz val="9"/>
      <color theme="5"/>
      <name val="Times New Roman"/>
      <family val="1"/>
      <charset val="186"/>
    </font>
    <font>
      <b/>
      <sz val="8"/>
      <name val="Times New Roman"/>
      <family val="1"/>
      <charset val="186"/>
    </font>
    <font>
      <b/>
      <sz val="9"/>
      <name val="Times New Roman"/>
      <family val="1"/>
      <charset val="186"/>
    </font>
    <font>
      <b/>
      <sz val="9"/>
      <color rgb="FFFF0000"/>
      <name val="Times New Roman"/>
      <family val="1"/>
      <charset val="186"/>
    </font>
    <font>
      <b/>
      <sz val="10"/>
      <color theme="1"/>
      <name val="Times New Roman"/>
      <family val="1"/>
      <charset val="186"/>
    </font>
    <font>
      <b/>
      <i/>
      <sz val="10"/>
      <color theme="1"/>
      <name val="Times New Roman"/>
      <family val="1"/>
      <charset val="186"/>
    </font>
    <font>
      <sz val="10"/>
      <name val="Calibri"/>
      <family val="2"/>
      <charset val="186"/>
      <scheme val="minor"/>
    </font>
    <font>
      <sz val="10"/>
      <color rgb="FF0070C0"/>
      <name val="Times New Roman"/>
      <family val="1"/>
      <charset val="186"/>
    </font>
    <font>
      <sz val="10"/>
      <color rgb="FF00B0F0"/>
      <name val="Times New Roman"/>
      <family val="1"/>
      <charset val="186"/>
    </font>
    <font>
      <i/>
      <sz val="10"/>
      <color theme="1"/>
      <name val="Times New Roman"/>
      <family val="1"/>
      <charset val="186"/>
    </font>
    <font>
      <sz val="11"/>
      <color theme="1"/>
      <name val="Arial"/>
      <family val="2"/>
      <charset val="186"/>
    </font>
    <font>
      <u/>
      <sz val="10"/>
      <name val="Times New Roman"/>
      <family val="1"/>
      <charset val="186"/>
    </font>
    <font>
      <sz val="12"/>
      <name val="Arial"/>
      <family val="2"/>
      <charset val="186"/>
    </font>
    <font>
      <vertAlign val="superscript"/>
      <sz val="10"/>
      <name val="Times New Roman"/>
      <family val="1"/>
      <charset val="186"/>
    </font>
    <font>
      <sz val="12"/>
      <color theme="1"/>
      <name val="Times New Roman"/>
      <family val="1"/>
      <charset val="186"/>
    </font>
    <font>
      <b/>
      <u/>
      <sz val="10"/>
      <name val="Times New Roman"/>
      <family val="1"/>
      <charset val="186"/>
    </font>
    <font>
      <b/>
      <sz val="12"/>
      <name val="Arial"/>
      <family val="2"/>
      <charset val="186"/>
    </font>
    <font>
      <b/>
      <sz val="11"/>
      <name val="Arial"/>
      <family val="2"/>
      <charset val="186"/>
    </font>
    <font>
      <sz val="10"/>
      <color rgb="FF002060"/>
      <name val="Times New Roman"/>
      <family val="1"/>
      <charset val="186"/>
    </font>
    <font>
      <sz val="8"/>
      <color rgb="FFFF0000"/>
      <name val="Times New Roman"/>
      <family val="1"/>
      <charset val="186"/>
    </font>
    <font>
      <sz val="8"/>
      <color rgb="FFFF0000"/>
      <name val="Times New Roman"/>
      <family val="1"/>
    </font>
    <font>
      <b/>
      <sz val="12"/>
      <name val="Times New Roman"/>
      <family val="1"/>
    </font>
    <font>
      <sz val="10"/>
      <name val="Calibri"/>
      <family val="2"/>
      <charset val="186"/>
    </font>
    <font>
      <b/>
      <sz val="10"/>
      <color rgb="FF000000"/>
      <name val="Times New Roman"/>
      <family val="1"/>
      <charset val="186"/>
    </font>
    <font>
      <sz val="10"/>
      <color rgb="FF000000"/>
      <name val="Arial"/>
      <family val="2"/>
      <charset val="186"/>
    </font>
    <font>
      <b/>
      <sz val="11"/>
      <color rgb="FFFF0000"/>
      <name val="Times New Roman"/>
      <family val="1"/>
      <charset val="186"/>
    </font>
    <font>
      <sz val="10"/>
      <name val="Open Sans"/>
      <family val="2"/>
      <charset val="186"/>
    </font>
    <font>
      <sz val="10"/>
      <name val="Arial"/>
    </font>
    <font>
      <b/>
      <sz val="8"/>
      <name val="Times New Roman"/>
      <family val="1"/>
    </font>
    <font>
      <sz val="10"/>
      <name val="Times"/>
      <family val="1"/>
      <charset val="186"/>
    </font>
    <font>
      <sz val="10"/>
      <name val="Times"/>
      <charset val="186"/>
    </font>
  </fonts>
  <fills count="23">
    <fill>
      <patternFill patternType="none"/>
    </fill>
    <fill>
      <patternFill patternType="gray125"/>
    </fill>
    <fill>
      <patternFill patternType="solid">
        <fgColor rgb="FF9999FF"/>
        <bgColor indexed="64"/>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theme="4" tint="0.59999389629810485"/>
        <bgColor indexed="64"/>
      </patternFill>
    </fill>
    <fill>
      <patternFill patternType="solid">
        <fgColor rgb="FFCCFFCC"/>
        <bgColor indexed="64"/>
      </patternFill>
    </fill>
    <fill>
      <patternFill patternType="solid">
        <fgColor indexed="44"/>
        <bgColor indexed="64"/>
      </patternFill>
    </fill>
    <fill>
      <patternFill patternType="solid">
        <fgColor rgb="FF99CC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CCFF"/>
        <bgColor indexed="64"/>
      </patternFill>
    </fill>
    <fill>
      <patternFill patternType="solid">
        <fgColor indexed="42"/>
        <bgColor indexed="64"/>
      </patternFill>
    </fill>
    <fill>
      <patternFill patternType="solid">
        <fgColor indexed="9"/>
        <bgColor indexed="64"/>
      </patternFill>
    </fill>
    <fill>
      <patternFill patternType="solid">
        <fgColor theme="2"/>
        <bgColor indexed="64"/>
      </patternFill>
    </fill>
    <fill>
      <patternFill patternType="solid">
        <fgColor rgb="FFC6EFCE"/>
      </patternFill>
    </fill>
    <fill>
      <patternFill patternType="solid">
        <fgColor theme="4" tint="0.79998168889431442"/>
        <bgColor indexed="64"/>
      </patternFill>
    </fill>
    <fill>
      <patternFill patternType="solid">
        <fgColor rgb="FFB3EBFF"/>
        <bgColor indexed="64"/>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
      <patternFill patternType="solid">
        <fgColor theme="0" tint="-0.249977111117893"/>
        <bgColor indexed="64"/>
      </patternFill>
    </fill>
  </fills>
  <borders count="80">
    <border>
      <left/>
      <right/>
      <top/>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s>
  <cellStyleXfs count="16">
    <xf numFmtId="0" fontId="0" fillId="0" borderId="0"/>
    <xf numFmtId="166" fontId="1" fillId="0" borderId="0" applyFont="0" applyFill="0" applyBorder="0" applyAlignment="0" applyProtection="0"/>
    <xf numFmtId="0" fontId="4" fillId="0" borderId="0"/>
    <xf numFmtId="0" fontId="4" fillId="0" borderId="0"/>
    <xf numFmtId="0" fontId="1" fillId="0" borderId="0"/>
    <xf numFmtId="0" fontId="1" fillId="0" borderId="0"/>
    <xf numFmtId="9" fontId="1" fillId="0" borderId="0" applyFont="0" applyFill="0" applyBorder="0" applyAlignment="0" applyProtection="0"/>
    <xf numFmtId="0" fontId="33" fillId="16" borderId="0" applyNumberFormat="0" applyBorder="0" applyAlignment="0" applyProtection="0"/>
    <xf numFmtId="0" fontId="4" fillId="0" borderId="0"/>
    <xf numFmtId="0" fontId="4" fillId="0" borderId="0"/>
    <xf numFmtId="0" fontId="1" fillId="0" borderId="0"/>
    <xf numFmtId="43" fontId="4" fillId="0" borderId="0" applyFont="0" applyFill="0" applyBorder="0" applyAlignment="0" applyProtection="0"/>
    <xf numFmtId="0" fontId="4" fillId="0" borderId="0"/>
    <xf numFmtId="0" fontId="1" fillId="0" borderId="0"/>
    <xf numFmtId="0" fontId="67" fillId="0" borderId="0"/>
    <xf numFmtId="44" fontId="4" fillId="0" borderId="0" applyFont="0" applyFill="0" applyBorder="0" applyAlignment="0" applyProtection="0"/>
  </cellStyleXfs>
  <cellXfs count="3915">
    <xf numFmtId="0" fontId="0" fillId="0" borderId="0" xfId="0"/>
    <xf numFmtId="0" fontId="0" fillId="0" borderId="0" xfId="0" applyAlignment="1">
      <alignment horizontal="left" wrapText="1"/>
    </xf>
    <xf numFmtId="0" fontId="3" fillId="0" borderId="0" xfId="0" applyFont="1"/>
    <xf numFmtId="164" fontId="6" fillId="0" borderId="0" xfId="2" applyNumberFormat="1" applyFont="1" applyAlignment="1">
      <alignment vertical="top"/>
    </xf>
    <xf numFmtId="165" fontId="7" fillId="0" borderId="0" xfId="2" applyNumberFormat="1" applyFont="1" applyAlignment="1">
      <alignment horizontal="center" vertical="top" wrapText="1"/>
    </xf>
    <xf numFmtId="165" fontId="6" fillId="0" borderId="0" xfId="2" applyNumberFormat="1" applyFont="1" applyAlignment="1">
      <alignment horizontal="center" vertical="top" wrapText="1"/>
    </xf>
    <xf numFmtId="165" fontId="8" fillId="0" borderId="0" xfId="2" applyNumberFormat="1" applyFont="1" applyAlignment="1">
      <alignment horizontal="center" vertical="top" wrapText="1"/>
    </xf>
    <xf numFmtId="164" fontId="9" fillId="0" borderId="1" xfId="2" applyNumberFormat="1" applyFont="1" applyBorder="1" applyAlignment="1">
      <alignment horizontal="center" vertical="top" wrapText="1"/>
    </xf>
    <xf numFmtId="164" fontId="9" fillId="0" borderId="5" xfId="2" applyNumberFormat="1" applyFont="1" applyBorder="1" applyAlignment="1">
      <alignment horizontal="center" vertical="top" wrapText="1"/>
    </xf>
    <xf numFmtId="164" fontId="9" fillId="2" borderId="9" xfId="2" applyNumberFormat="1" applyFont="1" applyFill="1" applyBorder="1" applyAlignment="1">
      <alignment horizontal="center" vertical="top" wrapText="1"/>
    </xf>
    <xf numFmtId="164" fontId="9" fillId="0" borderId="13" xfId="2" applyNumberFormat="1" applyFont="1" applyBorder="1" applyAlignment="1">
      <alignment horizontal="center" vertical="top" wrapText="1"/>
    </xf>
    <xf numFmtId="164" fontId="9" fillId="0" borderId="14" xfId="2" applyNumberFormat="1" applyFont="1" applyBorder="1" applyAlignment="1">
      <alignment horizontal="center" vertical="top" wrapText="1"/>
    </xf>
    <xf numFmtId="164" fontId="9" fillId="4" borderId="9" xfId="2" applyNumberFormat="1" applyFont="1" applyFill="1" applyBorder="1" applyAlignment="1">
      <alignment horizontal="center" vertical="top" wrapText="1"/>
    </xf>
    <xf numFmtId="164" fontId="16" fillId="0" borderId="14" xfId="2" applyNumberFormat="1" applyFont="1" applyBorder="1" applyAlignment="1">
      <alignment horizontal="center" vertical="top" wrapText="1"/>
    </xf>
    <xf numFmtId="165" fontId="7" fillId="0" borderId="0" xfId="2" applyNumberFormat="1" applyFont="1" applyAlignment="1">
      <alignment vertical="top" wrapText="1"/>
    </xf>
    <xf numFmtId="0" fontId="9" fillId="0" borderId="0" xfId="2" applyFont="1" applyAlignment="1">
      <alignment vertical="top"/>
    </xf>
    <xf numFmtId="164" fontId="16" fillId="5" borderId="9" xfId="2" applyNumberFormat="1" applyFont="1" applyFill="1" applyBorder="1" applyAlignment="1">
      <alignment horizontal="center" vertical="top" wrapText="1"/>
    </xf>
    <xf numFmtId="0" fontId="6" fillId="0" borderId="0" xfId="2" applyFont="1" applyAlignment="1">
      <alignment vertical="top"/>
    </xf>
    <xf numFmtId="165" fontId="9" fillId="0" borderId="0" xfId="2" applyNumberFormat="1" applyFont="1" applyAlignment="1">
      <alignment vertical="center" wrapText="1"/>
    </xf>
    <xf numFmtId="165" fontId="9" fillId="0" borderId="0" xfId="2" applyNumberFormat="1" applyFont="1" applyAlignment="1">
      <alignment horizontal="center" vertical="center" wrapText="1"/>
    </xf>
    <xf numFmtId="0" fontId="9" fillId="0" borderId="9" xfId="2" applyFont="1" applyBorder="1" applyAlignment="1">
      <alignment horizontal="center" vertical="center" wrapText="1"/>
    </xf>
    <xf numFmtId="0" fontId="6" fillId="0" borderId="11" xfId="2" applyFont="1" applyBorder="1" applyAlignment="1">
      <alignment vertical="top"/>
    </xf>
    <xf numFmtId="0" fontId="6" fillId="0" borderId="12" xfId="2" applyFont="1" applyBorder="1" applyAlignment="1">
      <alignment vertical="top"/>
    </xf>
    <xf numFmtId="0" fontId="6" fillId="0" borderId="0" xfId="2" applyFont="1" applyAlignment="1">
      <alignment horizontal="right" vertical="top"/>
    </xf>
    <xf numFmtId="164" fontId="6" fillId="0" borderId="3" xfId="2" applyNumberFormat="1" applyFont="1" applyBorder="1" applyAlignment="1">
      <alignment horizontal="right" vertical="top" wrapText="1"/>
    </xf>
    <xf numFmtId="49" fontId="6" fillId="0" borderId="0" xfId="2" applyNumberFormat="1" applyFont="1" applyAlignment="1">
      <alignment horizontal="left" vertical="top" wrapText="1"/>
    </xf>
    <xf numFmtId="49" fontId="6" fillId="0" borderId="0" xfId="2" applyNumberFormat="1" applyFont="1" applyAlignment="1">
      <alignment horizontal="right" vertical="top"/>
    </xf>
    <xf numFmtId="49" fontId="8" fillId="0" borderId="0" xfId="2" applyNumberFormat="1" applyFont="1" applyAlignment="1">
      <alignment horizontal="right" vertical="top"/>
    </xf>
    <xf numFmtId="49" fontId="6" fillId="0" borderId="0" xfId="2" applyNumberFormat="1" applyFont="1" applyAlignment="1">
      <alignment vertical="top"/>
    </xf>
    <xf numFmtId="49" fontId="9" fillId="0" borderId="0" xfId="2" applyNumberFormat="1" applyFont="1" applyAlignment="1">
      <alignment vertical="top" wrapText="1"/>
    </xf>
    <xf numFmtId="0" fontId="17" fillId="0" borderId="0" xfId="0" applyFont="1" applyAlignment="1">
      <alignment horizontal="center" vertical="top"/>
    </xf>
    <xf numFmtId="49" fontId="5" fillId="0" borderId="0" xfId="0" applyNumberFormat="1" applyFont="1" applyAlignment="1">
      <alignment vertical="top"/>
    </xf>
    <xf numFmtId="49" fontId="5" fillId="0" borderId="23" xfId="0" applyNumberFormat="1" applyFont="1" applyBorder="1" applyAlignment="1">
      <alignment vertical="top"/>
    </xf>
    <xf numFmtId="49" fontId="5" fillId="0" borderId="23" xfId="0" applyNumberFormat="1" applyFont="1" applyBorder="1" applyAlignment="1">
      <alignment vertical="top" textRotation="90"/>
    </xf>
    <xf numFmtId="49" fontId="6" fillId="0" borderId="23" xfId="0" applyNumberFormat="1" applyFont="1" applyBorder="1" applyAlignment="1">
      <alignment vertical="top"/>
    </xf>
    <xf numFmtId="164" fontId="16" fillId="4" borderId="9" xfId="0" applyNumberFormat="1" applyFont="1" applyFill="1" applyBorder="1" applyAlignment="1">
      <alignment horizontal="center" vertical="top"/>
    </xf>
    <xf numFmtId="0" fontId="19" fillId="4" borderId="9" xfId="0" applyFont="1" applyFill="1" applyBorder="1" applyAlignment="1">
      <alignment horizontal="center" vertical="top"/>
    </xf>
    <xf numFmtId="0" fontId="20" fillId="6" borderId="2" xfId="0" applyFont="1" applyFill="1" applyBorder="1" applyAlignment="1">
      <alignment horizontal="center" vertical="top"/>
    </xf>
    <xf numFmtId="0" fontId="20" fillId="6" borderId="3" xfId="0" applyFont="1" applyFill="1" applyBorder="1" applyAlignment="1">
      <alignment horizontal="center" vertical="top"/>
    </xf>
    <xf numFmtId="164" fontId="16" fillId="6" borderId="24" xfId="0" applyNumberFormat="1" applyFont="1" applyFill="1" applyBorder="1" applyAlignment="1">
      <alignment horizontal="center" vertical="top"/>
    </xf>
    <xf numFmtId="0" fontId="19" fillId="6" borderId="24" xfId="0" applyFont="1" applyFill="1" applyBorder="1" applyAlignment="1">
      <alignment horizontal="center" vertical="top"/>
    </xf>
    <xf numFmtId="0" fontId="19" fillId="6" borderId="2" xfId="0" applyFont="1" applyFill="1" applyBorder="1" applyAlignment="1">
      <alignment horizontal="left" vertical="top" wrapText="1"/>
    </xf>
    <xf numFmtId="49" fontId="19" fillId="7" borderId="24" xfId="0" applyNumberFormat="1" applyFont="1" applyFill="1" applyBorder="1" applyAlignment="1">
      <alignment horizontal="center" vertical="top"/>
    </xf>
    <xf numFmtId="49" fontId="19" fillId="8" borderId="24" xfId="0" applyNumberFormat="1" applyFont="1" applyFill="1" applyBorder="1" applyAlignment="1">
      <alignment horizontal="center" vertical="top"/>
    </xf>
    <xf numFmtId="0" fontId="20" fillId="9" borderId="2" xfId="0" applyFont="1" applyFill="1" applyBorder="1" applyAlignment="1">
      <alignment horizontal="center" vertical="top"/>
    </xf>
    <xf numFmtId="0" fontId="20" fillId="9" borderId="3" xfId="0" applyFont="1" applyFill="1" applyBorder="1" applyAlignment="1">
      <alignment horizontal="center" vertical="top"/>
    </xf>
    <xf numFmtId="164" fontId="16" fillId="9" borderId="24" xfId="0" applyNumberFormat="1" applyFont="1" applyFill="1" applyBorder="1" applyAlignment="1">
      <alignment horizontal="center" vertical="top"/>
    </xf>
    <xf numFmtId="0" fontId="19" fillId="9" borderId="24" xfId="0" applyFont="1" applyFill="1" applyBorder="1" applyAlignment="1">
      <alignment horizontal="center" vertical="top"/>
    </xf>
    <xf numFmtId="49" fontId="19" fillId="9" borderId="24" xfId="0" applyNumberFormat="1" applyFont="1" applyFill="1" applyBorder="1" applyAlignment="1">
      <alignment horizontal="center" vertical="top"/>
    </xf>
    <xf numFmtId="0" fontId="9" fillId="7" borderId="2" xfId="0" applyFont="1" applyFill="1" applyBorder="1" applyAlignment="1">
      <alignment horizontal="left" vertical="top" wrapText="1"/>
    </xf>
    <xf numFmtId="0" fontId="9" fillId="7" borderId="3" xfId="0" applyFont="1" applyFill="1" applyBorder="1" applyAlignment="1">
      <alignment horizontal="left" vertical="top" wrapText="1"/>
    </xf>
    <xf numFmtId="164" fontId="16" fillId="7" borderId="24" xfId="0" applyNumberFormat="1" applyFont="1" applyFill="1" applyBorder="1" applyAlignment="1">
      <alignment horizontal="center" vertical="top" wrapText="1"/>
    </xf>
    <xf numFmtId="0" fontId="19" fillId="7" borderId="24" xfId="0" applyFont="1" applyFill="1" applyBorder="1" applyAlignment="1">
      <alignment horizontal="center" vertical="top"/>
    </xf>
    <xf numFmtId="49" fontId="21" fillId="7" borderId="24" xfId="0" applyNumberFormat="1" applyFont="1" applyFill="1" applyBorder="1" applyAlignment="1">
      <alignment horizontal="center" vertical="top"/>
    </xf>
    <xf numFmtId="9" fontId="20" fillId="3" borderId="2" xfId="0" applyNumberFormat="1" applyFont="1" applyFill="1" applyBorder="1" applyAlignment="1">
      <alignment horizontal="center" vertical="top"/>
    </xf>
    <xf numFmtId="0" fontId="20" fillId="3" borderId="25" xfId="0" applyFont="1" applyFill="1" applyBorder="1" applyAlignment="1">
      <alignment horizontal="center" vertical="center"/>
    </xf>
    <xf numFmtId="0" fontId="20" fillId="3" borderId="26" xfId="0" applyFont="1" applyFill="1" applyBorder="1" applyAlignment="1">
      <alignment horizontal="left" vertical="top" wrapText="1"/>
    </xf>
    <xf numFmtId="164" fontId="19" fillId="10" borderId="24" xfId="0" applyNumberFormat="1" applyFont="1" applyFill="1" applyBorder="1" applyAlignment="1">
      <alignment horizontal="center" vertical="top"/>
    </xf>
    <xf numFmtId="0" fontId="19" fillId="10" borderId="1" xfId="0" applyFont="1" applyFill="1" applyBorder="1" applyAlignment="1">
      <alignment horizontal="center" vertical="top"/>
    </xf>
    <xf numFmtId="49" fontId="22" fillId="3" borderId="24" xfId="0" applyNumberFormat="1" applyFont="1" applyFill="1" applyBorder="1" applyAlignment="1">
      <alignment horizontal="center" vertical="center" textRotation="90"/>
    </xf>
    <xf numFmtId="0" fontId="23" fillId="12" borderId="24" xfId="0" applyFont="1" applyFill="1" applyBorder="1" applyAlignment="1">
      <alignment horizontal="center" vertical="top" wrapText="1"/>
    </xf>
    <xf numFmtId="49" fontId="19" fillId="13" borderId="24" xfId="0" applyNumberFormat="1" applyFont="1" applyFill="1" applyBorder="1" applyAlignment="1">
      <alignment horizontal="center" vertical="top"/>
    </xf>
    <xf numFmtId="9" fontId="20" fillId="3" borderId="20" xfId="0" applyNumberFormat="1" applyFont="1" applyFill="1" applyBorder="1" applyAlignment="1">
      <alignment horizontal="center" vertical="top"/>
    </xf>
    <xf numFmtId="0" fontId="20" fillId="3" borderId="27" xfId="0" applyFont="1" applyFill="1" applyBorder="1" applyAlignment="1">
      <alignment horizontal="center" vertical="center"/>
    </xf>
    <xf numFmtId="0" fontId="20" fillId="3" borderId="28" xfId="0" applyFont="1" applyFill="1" applyBorder="1" applyAlignment="1">
      <alignment horizontal="left" vertical="top" wrapText="1"/>
    </xf>
    <xf numFmtId="164" fontId="19" fillId="0" borderId="24" xfId="0" applyNumberFormat="1" applyFont="1" applyBorder="1" applyAlignment="1">
      <alignment horizontal="center" vertical="top"/>
    </xf>
    <xf numFmtId="0" fontId="18" fillId="3" borderId="29" xfId="0" applyFont="1" applyFill="1" applyBorder="1" applyAlignment="1">
      <alignment horizontal="center" vertical="top"/>
    </xf>
    <xf numFmtId="49" fontId="22" fillId="3" borderId="13" xfId="0" applyNumberFormat="1" applyFont="1" applyFill="1" applyBorder="1" applyAlignment="1">
      <alignment horizontal="center" vertical="center" textRotation="90"/>
    </xf>
    <xf numFmtId="49" fontId="19" fillId="12" borderId="30" xfId="0" applyNumberFormat="1" applyFont="1" applyFill="1" applyBorder="1" applyAlignment="1">
      <alignment vertical="top" wrapText="1"/>
    </xf>
    <xf numFmtId="49" fontId="19" fillId="13" borderId="13" xfId="0" applyNumberFormat="1" applyFont="1" applyFill="1" applyBorder="1" applyAlignment="1">
      <alignment horizontal="center" vertical="top"/>
    </xf>
    <xf numFmtId="164" fontId="19" fillId="11" borderId="24" xfId="0" applyNumberFormat="1" applyFont="1" applyFill="1" applyBorder="1" applyAlignment="1">
      <alignment horizontal="center" vertical="top"/>
    </xf>
    <xf numFmtId="0" fontId="19" fillId="11" borderId="31" xfId="0" applyFont="1" applyFill="1" applyBorder="1" applyAlignment="1">
      <alignment horizontal="center" vertical="top"/>
    </xf>
    <xf numFmtId="9" fontId="20" fillId="3" borderId="6" xfId="0" applyNumberFormat="1" applyFont="1" applyFill="1" applyBorder="1" applyAlignment="1">
      <alignment horizontal="center" vertical="top"/>
    </xf>
    <xf numFmtId="0" fontId="20" fillId="3" borderId="32" xfId="0" applyFont="1" applyFill="1" applyBorder="1" applyAlignment="1">
      <alignment horizontal="center" vertical="center"/>
    </xf>
    <xf numFmtId="0" fontId="20" fillId="3" borderId="33" xfId="0" applyFont="1" applyFill="1" applyBorder="1" applyAlignment="1">
      <alignment horizontal="left" vertical="top" wrapText="1"/>
    </xf>
    <xf numFmtId="0" fontId="18" fillId="11" borderId="29" xfId="0" applyFont="1" applyFill="1" applyBorder="1" applyAlignment="1">
      <alignment horizontal="center" vertical="top"/>
    </xf>
    <xf numFmtId="49" fontId="18" fillId="3" borderId="30" xfId="0" applyNumberFormat="1" applyFont="1" applyFill="1" applyBorder="1" applyAlignment="1">
      <alignment horizontal="center" vertical="top"/>
    </xf>
    <xf numFmtId="49" fontId="22" fillId="3" borderId="30" xfId="0" applyNumberFormat="1" applyFont="1" applyFill="1" applyBorder="1" applyAlignment="1">
      <alignment horizontal="center" vertical="center" textRotation="90"/>
    </xf>
    <xf numFmtId="49" fontId="19" fillId="13" borderId="30" xfId="0" applyNumberFormat="1" applyFont="1" applyFill="1" applyBorder="1" applyAlignment="1">
      <alignment horizontal="center" vertical="top"/>
    </xf>
    <xf numFmtId="0" fontId="20" fillId="3" borderId="3" xfId="0" applyFont="1" applyFill="1" applyBorder="1" applyAlignment="1">
      <alignment horizontal="left" vertical="top" wrapText="1"/>
    </xf>
    <xf numFmtId="0" fontId="2" fillId="0" borderId="0" xfId="0" applyFont="1"/>
    <xf numFmtId="0" fontId="20" fillId="3" borderId="8" xfId="0" applyFont="1" applyFill="1" applyBorder="1" applyAlignment="1">
      <alignment horizontal="left" vertical="top" wrapText="1"/>
    </xf>
    <xf numFmtId="164" fontId="19" fillId="0" borderId="9" xfId="0" applyNumberFormat="1" applyFont="1" applyBorder="1" applyAlignment="1">
      <alignment horizontal="center" vertical="top"/>
    </xf>
    <xf numFmtId="9" fontId="20" fillId="3" borderId="36" xfId="0" applyNumberFormat="1" applyFont="1" applyFill="1" applyBorder="1" applyAlignment="1">
      <alignment horizontal="center" vertical="top"/>
    </xf>
    <xf numFmtId="0" fontId="20" fillId="3" borderId="37" xfId="0" applyFont="1" applyFill="1" applyBorder="1" applyAlignment="1">
      <alignment horizontal="center" vertical="center"/>
    </xf>
    <xf numFmtId="0" fontId="20" fillId="3" borderId="38" xfId="0" applyFont="1" applyFill="1" applyBorder="1" applyAlignment="1">
      <alignment horizontal="left" vertical="top" wrapText="1"/>
    </xf>
    <xf numFmtId="164" fontId="19" fillId="11" borderId="31" xfId="0" applyNumberFormat="1" applyFont="1" applyFill="1" applyBorder="1" applyAlignment="1">
      <alignment horizontal="center" vertical="top"/>
    </xf>
    <xf numFmtId="0" fontId="23" fillId="11" borderId="24" xfId="0" applyFont="1" applyFill="1" applyBorder="1" applyAlignment="1">
      <alignment horizontal="center" vertical="top" wrapText="1"/>
    </xf>
    <xf numFmtId="0" fontId="18" fillId="3" borderId="40" xfId="0" applyFont="1" applyFill="1" applyBorder="1" applyAlignment="1">
      <alignment horizontal="center" vertical="top"/>
    </xf>
    <xf numFmtId="0" fontId="18" fillId="3" borderId="41" xfId="0" applyFont="1" applyFill="1" applyBorder="1" applyAlignment="1">
      <alignment horizontal="center" vertical="top" wrapText="1"/>
    </xf>
    <xf numFmtId="0" fontId="18" fillId="3" borderId="33" xfId="0" applyFont="1" applyFill="1" applyBorder="1" applyAlignment="1">
      <alignment horizontal="left" vertical="top" wrapText="1"/>
    </xf>
    <xf numFmtId="164" fontId="18" fillId="11" borderId="29" xfId="0" applyNumberFormat="1" applyFont="1" applyFill="1" applyBorder="1" applyAlignment="1">
      <alignment horizontal="center" vertical="top"/>
    </xf>
    <xf numFmtId="9" fontId="18" fillId="3" borderId="42" xfId="0" applyNumberFormat="1" applyFont="1" applyFill="1" applyBorder="1" applyAlignment="1">
      <alignment horizontal="center" vertical="top"/>
    </xf>
    <xf numFmtId="0" fontId="18" fillId="3" borderId="43" xfId="0" applyFont="1" applyFill="1" applyBorder="1" applyAlignment="1">
      <alignment horizontal="center" vertical="center"/>
    </xf>
    <xf numFmtId="164" fontId="19" fillId="10" borderId="1" xfId="0" applyNumberFormat="1" applyFont="1" applyFill="1" applyBorder="1" applyAlignment="1">
      <alignment horizontal="center" vertical="top"/>
    </xf>
    <xf numFmtId="0" fontId="23" fillId="3" borderId="3" xfId="0" applyFont="1" applyFill="1" applyBorder="1" applyAlignment="1">
      <alignment horizontal="center" vertical="top" wrapText="1"/>
    </xf>
    <xf numFmtId="0" fontId="18" fillId="3" borderId="40" xfId="0" applyFont="1" applyFill="1" applyBorder="1" applyAlignment="1">
      <alignment horizontal="center" vertical="center"/>
    </xf>
    <xf numFmtId="0" fontId="18" fillId="3" borderId="41" xfId="0" applyFont="1" applyFill="1" applyBorder="1" applyAlignment="1">
      <alignment horizontal="center" vertical="center" wrapText="1"/>
    </xf>
    <xf numFmtId="164" fontId="18" fillId="3" borderId="29" xfId="0" applyNumberFormat="1" applyFont="1" applyFill="1" applyBorder="1" applyAlignment="1">
      <alignment horizontal="center" vertical="top"/>
    </xf>
    <xf numFmtId="49" fontId="19" fillId="12" borderId="30" xfId="0" applyNumberFormat="1" applyFont="1" applyFill="1" applyBorder="1" applyAlignment="1">
      <alignment horizontal="center" vertical="top" wrapText="1"/>
    </xf>
    <xf numFmtId="49" fontId="19" fillId="3" borderId="23" xfId="0" applyNumberFormat="1" applyFont="1" applyFill="1" applyBorder="1" applyAlignment="1">
      <alignment horizontal="center" vertical="top" wrapText="1"/>
    </xf>
    <xf numFmtId="0" fontId="18" fillId="0" borderId="40" xfId="0" applyFont="1" applyBorder="1" applyAlignment="1">
      <alignment horizontal="center" vertical="center"/>
    </xf>
    <xf numFmtId="0" fontId="18" fillId="3" borderId="45" xfId="0" applyFont="1" applyFill="1" applyBorder="1" applyAlignment="1">
      <alignment horizontal="left" vertical="top" wrapText="1"/>
    </xf>
    <xf numFmtId="49" fontId="18" fillId="3" borderId="3" xfId="0" applyNumberFormat="1" applyFont="1" applyFill="1" applyBorder="1" applyAlignment="1">
      <alignment horizontal="left" vertical="top" wrapText="1"/>
    </xf>
    <xf numFmtId="0" fontId="24" fillId="0" borderId="0" xfId="0" applyFont="1"/>
    <xf numFmtId="164" fontId="18" fillId="0" borderId="29" xfId="0" applyNumberFormat="1" applyFont="1" applyBorder="1" applyAlignment="1">
      <alignment horizontal="center" vertical="top"/>
    </xf>
    <xf numFmtId="49" fontId="18" fillId="3" borderId="35" xfId="0" applyNumberFormat="1" applyFont="1" applyFill="1" applyBorder="1" applyAlignment="1">
      <alignment horizontal="left" vertical="top" wrapText="1"/>
    </xf>
    <xf numFmtId="0" fontId="18" fillId="3" borderId="46" xfId="0" applyFont="1" applyFill="1" applyBorder="1" applyAlignment="1">
      <alignment horizontal="center" vertical="center"/>
    </xf>
    <xf numFmtId="0" fontId="18" fillId="3" borderId="48" xfId="0" applyFont="1" applyFill="1" applyBorder="1" applyAlignment="1">
      <alignment horizontal="center" vertical="center"/>
    </xf>
    <xf numFmtId="0" fontId="18" fillId="3" borderId="25" xfId="0" applyFont="1" applyFill="1" applyBorder="1" applyAlignment="1">
      <alignment horizontal="center" vertical="center"/>
    </xf>
    <xf numFmtId="0" fontId="23" fillId="3" borderId="24" xfId="0" applyFont="1" applyFill="1" applyBorder="1" applyAlignment="1">
      <alignment horizontal="center" vertical="top" wrapText="1"/>
    </xf>
    <xf numFmtId="49" fontId="19" fillId="3" borderId="30" xfId="0" applyNumberFormat="1" applyFont="1" applyFill="1" applyBorder="1" applyAlignment="1">
      <alignment horizontal="center" vertical="top" wrapText="1"/>
    </xf>
    <xf numFmtId="0" fontId="0" fillId="0" borderId="0" xfId="0" applyAlignment="1">
      <alignment vertical="center"/>
    </xf>
    <xf numFmtId="0" fontId="18" fillId="0" borderId="42" xfId="0" applyFont="1" applyBorder="1" applyAlignment="1">
      <alignment horizontal="center" vertical="center"/>
    </xf>
    <xf numFmtId="0" fontId="18" fillId="3" borderId="26" xfId="0" applyFont="1" applyFill="1" applyBorder="1" applyAlignment="1">
      <alignment horizontal="left" vertical="top" wrapText="1"/>
    </xf>
    <xf numFmtId="164" fontId="19" fillId="10" borderId="9" xfId="0" applyNumberFormat="1" applyFont="1" applyFill="1" applyBorder="1" applyAlignment="1">
      <alignment horizontal="center" vertical="top"/>
    </xf>
    <xf numFmtId="0" fontId="19" fillId="10" borderId="9" xfId="0" applyFont="1" applyFill="1" applyBorder="1" applyAlignment="1">
      <alignment horizontal="center" vertical="top"/>
    </xf>
    <xf numFmtId="0" fontId="18" fillId="0" borderId="40" xfId="0" applyFont="1" applyBorder="1" applyAlignment="1">
      <alignment horizontal="center" vertical="top"/>
    </xf>
    <xf numFmtId="0" fontId="18" fillId="3" borderId="44" xfId="0" applyFont="1" applyFill="1" applyBorder="1" applyAlignment="1">
      <alignment horizontal="left" vertical="top" wrapText="1"/>
    </xf>
    <xf numFmtId="164" fontId="18" fillId="0" borderId="30" xfId="0" applyNumberFormat="1" applyFont="1" applyBorder="1" applyAlignment="1">
      <alignment horizontal="center" vertical="top"/>
    </xf>
    <xf numFmtId="0" fontId="18" fillId="3" borderId="30" xfId="0" applyFont="1" applyFill="1" applyBorder="1" applyAlignment="1">
      <alignment horizontal="center" vertical="top"/>
    </xf>
    <xf numFmtId="9" fontId="18" fillId="3" borderId="46" xfId="0" applyNumberFormat="1" applyFont="1" applyFill="1" applyBorder="1" applyAlignment="1">
      <alignment horizontal="center" vertical="top"/>
    </xf>
    <xf numFmtId="0" fontId="18" fillId="3" borderId="47" xfId="0" applyFont="1" applyFill="1" applyBorder="1" applyAlignment="1">
      <alignment horizontal="center" vertical="center"/>
    </xf>
    <xf numFmtId="49" fontId="18" fillId="3" borderId="24" xfId="0" applyNumberFormat="1" applyFont="1" applyFill="1" applyBorder="1" applyAlignment="1">
      <alignment vertical="top" wrapText="1"/>
    </xf>
    <xf numFmtId="49" fontId="18" fillId="3" borderId="24" xfId="0" applyNumberFormat="1" applyFont="1" applyFill="1" applyBorder="1" applyAlignment="1">
      <alignment vertical="top"/>
    </xf>
    <xf numFmtId="0" fontId="18" fillId="12" borderId="24" xfId="0" applyFont="1" applyFill="1" applyBorder="1" applyAlignment="1">
      <alignment vertical="top" wrapText="1"/>
    </xf>
    <xf numFmtId="0" fontId="23" fillId="12" borderId="4" xfId="0" applyFont="1" applyFill="1" applyBorder="1" applyAlignment="1">
      <alignment horizontal="center" vertical="top" wrapText="1"/>
    </xf>
    <xf numFmtId="49" fontId="19" fillId="8" borderId="4" xfId="0" applyNumberFormat="1" applyFont="1" applyFill="1" applyBorder="1" applyAlignment="1">
      <alignment horizontal="center" vertical="top"/>
    </xf>
    <xf numFmtId="9" fontId="18" fillId="3" borderId="51" xfId="0" applyNumberFormat="1" applyFont="1" applyFill="1" applyBorder="1" applyAlignment="1">
      <alignment horizontal="center" vertical="top"/>
    </xf>
    <xf numFmtId="0" fontId="18" fillId="3" borderId="52" xfId="0" applyFont="1" applyFill="1" applyBorder="1" applyAlignment="1">
      <alignment horizontal="center" vertical="center"/>
    </xf>
    <xf numFmtId="0" fontId="18" fillId="3" borderId="53" xfId="0" applyFont="1" applyFill="1" applyBorder="1" applyAlignment="1">
      <alignment horizontal="left" vertical="top" wrapText="1"/>
    </xf>
    <xf numFmtId="164" fontId="19" fillId="0" borderId="14" xfId="0" applyNumberFormat="1" applyFont="1" applyBorder="1" applyAlignment="1">
      <alignment horizontal="center" vertical="top"/>
    </xf>
    <xf numFmtId="49" fontId="18" fillId="3" borderId="13" xfId="0" applyNumberFormat="1" applyFont="1" applyFill="1" applyBorder="1" applyAlignment="1">
      <alignment vertical="top" wrapText="1"/>
    </xf>
    <xf numFmtId="49" fontId="18" fillId="3" borderId="13" xfId="0" applyNumberFormat="1" applyFont="1" applyFill="1" applyBorder="1" applyAlignment="1">
      <alignment vertical="top"/>
    </xf>
    <xf numFmtId="0" fontId="18" fillId="12" borderId="14" xfId="0" applyFont="1" applyFill="1" applyBorder="1" applyAlignment="1">
      <alignment vertical="top" wrapText="1"/>
    </xf>
    <xf numFmtId="49" fontId="19" fillId="12" borderId="35" xfId="0" applyNumberFormat="1" applyFont="1" applyFill="1" applyBorder="1" applyAlignment="1">
      <alignment vertical="top" wrapText="1"/>
    </xf>
    <xf numFmtId="0" fontId="23" fillId="3" borderId="13" xfId="0" applyFont="1" applyFill="1" applyBorder="1" applyAlignment="1">
      <alignment horizontal="center" vertical="top" wrapText="1"/>
    </xf>
    <xf numFmtId="49" fontId="19" fillId="8" borderId="19" xfId="0" applyNumberFormat="1" applyFont="1" applyFill="1" applyBorder="1" applyAlignment="1">
      <alignment horizontal="center" vertical="top"/>
    </xf>
    <xf numFmtId="9" fontId="18" fillId="3" borderId="48" xfId="0" applyNumberFormat="1" applyFont="1" applyFill="1" applyBorder="1" applyAlignment="1">
      <alignment horizontal="center" vertical="top"/>
    </xf>
    <xf numFmtId="0" fontId="18" fillId="3" borderId="49" xfId="0" applyFont="1" applyFill="1" applyBorder="1" applyAlignment="1">
      <alignment horizontal="center" vertical="center"/>
    </xf>
    <xf numFmtId="164" fontId="19" fillId="3" borderId="30" xfId="0" applyNumberFormat="1" applyFont="1" applyFill="1" applyBorder="1" applyAlignment="1">
      <alignment horizontal="center" vertical="top"/>
    </xf>
    <xf numFmtId="49" fontId="18" fillId="3" borderId="30" xfId="0" applyNumberFormat="1" applyFont="1" applyFill="1" applyBorder="1" applyAlignment="1">
      <alignment vertical="top" wrapText="1"/>
    </xf>
    <xf numFmtId="49" fontId="18" fillId="3" borderId="30" xfId="0" applyNumberFormat="1" applyFont="1" applyFill="1" applyBorder="1" applyAlignment="1">
      <alignment vertical="top"/>
    </xf>
    <xf numFmtId="0" fontId="18" fillId="12" borderId="30" xfId="0" applyFont="1" applyFill="1" applyBorder="1" applyAlignment="1">
      <alignment vertical="top" wrapText="1"/>
    </xf>
    <xf numFmtId="0" fontId="23" fillId="3" borderId="30" xfId="0" applyFont="1" applyFill="1" applyBorder="1" applyAlignment="1">
      <alignment horizontal="center" vertical="top" wrapText="1"/>
    </xf>
    <xf numFmtId="49" fontId="19" fillId="8" borderId="35" xfId="0" applyNumberFormat="1" applyFont="1" applyFill="1" applyBorder="1" applyAlignment="1">
      <alignment horizontal="center" vertical="top"/>
    </xf>
    <xf numFmtId="0" fontId="18" fillId="0" borderId="46" xfId="0" applyFont="1" applyBorder="1" applyAlignment="1">
      <alignment horizontal="center" vertical="center"/>
    </xf>
    <xf numFmtId="0" fontId="25" fillId="12" borderId="24" xfId="0" applyFont="1" applyFill="1" applyBorder="1" applyAlignment="1">
      <alignment horizontal="center" vertical="top" wrapText="1"/>
    </xf>
    <xf numFmtId="0" fontId="25" fillId="3" borderId="24" xfId="0" applyFont="1" applyFill="1" applyBorder="1" applyAlignment="1">
      <alignment horizontal="center" vertical="top" wrapText="1"/>
    </xf>
    <xf numFmtId="164" fontId="19" fillId="0" borderId="29" xfId="0" applyNumberFormat="1" applyFont="1" applyBorder="1" applyAlignment="1">
      <alignment horizontal="center" vertical="top"/>
    </xf>
    <xf numFmtId="49" fontId="9" fillId="12" borderId="30" xfId="0" applyNumberFormat="1" applyFont="1" applyFill="1" applyBorder="1" applyAlignment="1">
      <alignment horizontal="center" vertical="top" wrapText="1"/>
    </xf>
    <xf numFmtId="49" fontId="9" fillId="3" borderId="30" xfId="0" applyNumberFormat="1" applyFont="1" applyFill="1" applyBorder="1" applyAlignment="1">
      <alignment horizontal="center" vertical="top" wrapText="1"/>
    </xf>
    <xf numFmtId="0" fontId="18" fillId="3" borderId="41" xfId="0" applyFont="1" applyFill="1" applyBorder="1" applyAlignment="1">
      <alignment horizontal="center" vertical="center"/>
    </xf>
    <xf numFmtId="0" fontId="26" fillId="3" borderId="33" xfId="0" applyFont="1" applyFill="1" applyBorder="1" applyAlignment="1">
      <alignment vertical="top" wrapText="1"/>
    </xf>
    <xf numFmtId="0" fontId="18" fillId="3" borderId="54" xfId="0" applyFont="1" applyFill="1" applyBorder="1" applyAlignment="1">
      <alignment horizontal="center" vertical="center" wrapText="1"/>
    </xf>
    <xf numFmtId="0" fontId="18" fillId="0" borderId="26" xfId="4" applyFont="1" applyBorder="1" applyAlignment="1">
      <alignment vertical="top" wrapText="1"/>
    </xf>
    <xf numFmtId="0" fontId="18" fillId="3" borderId="32" xfId="0" applyFont="1" applyFill="1" applyBorder="1" applyAlignment="1">
      <alignment horizontal="center" vertical="center" wrapText="1"/>
    </xf>
    <xf numFmtId="0" fontId="18" fillId="0" borderId="33" xfId="4" applyFont="1" applyBorder="1" applyAlignment="1">
      <alignment vertical="top" wrapText="1"/>
    </xf>
    <xf numFmtId="164" fontId="18" fillId="0" borderId="5" xfId="0" applyNumberFormat="1" applyFont="1" applyBorder="1" applyAlignment="1">
      <alignment horizontal="center" vertical="top"/>
    </xf>
    <xf numFmtId="0" fontId="18" fillId="3" borderId="5" xfId="0" applyFont="1" applyFill="1" applyBorder="1" applyAlignment="1">
      <alignment horizontal="center" vertical="top"/>
    </xf>
    <xf numFmtId="0" fontId="6" fillId="12" borderId="24" xfId="0" applyFont="1" applyFill="1" applyBorder="1" applyAlignment="1">
      <alignment horizontal="left" vertical="top" wrapText="1"/>
    </xf>
    <xf numFmtId="0" fontId="23" fillId="11" borderId="0" xfId="0" applyFont="1" applyFill="1" applyAlignment="1">
      <alignment horizontal="center" vertical="top" wrapText="1"/>
    </xf>
    <xf numFmtId="164" fontId="27" fillId="0" borderId="14" xfId="0" applyNumberFormat="1" applyFont="1" applyBorder="1" applyAlignment="1">
      <alignment horizontal="center" vertical="top"/>
    </xf>
    <xf numFmtId="49" fontId="19" fillId="11" borderId="23" xfId="0" applyNumberFormat="1" applyFont="1" applyFill="1" applyBorder="1" applyAlignment="1">
      <alignment vertical="top" wrapText="1"/>
    </xf>
    <xf numFmtId="0" fontId="6" fillId="12" borderId="29" xfId="0" applyFont="1" applyFill="1" applyBorder="1" applyAlignment="1">
      <alignment horizontal="left" vertical="top" wrapText="1"/>
    </xf>
    <xf numFmtId="49" fontId="19" fillId="13" borderId="29" xfId="0" applyNumberFormat="1" applyFont="1" applyFill="1" applyBorder="1" applyAlignment="1">
      <alignment vertical="top"/>
    </xf>
    <xf numFmtId="49" fontId="19" fillId="8" borderId="8" xfId="0" applyNumberFormat="1" applyFont="1" applyFill="1" applyBorder="1" applyAlignment="1">
      <alignment vertical="top"/>
    </xf>
    <xf numFmtId="164" fontId="27" fillId="11" borderId="1" xfId="0" applyNumberFormat="1" applyFont="1" applyFill="1" applyBorder="1" applyAlignment="1">
      <alignment horizontal="center" vertical="top"/>
    </xf>
    <xf numFmtId="0" fontId="19" fillId="11" borderId="1" xfId="0" applyFont="1" applyFill="1" applyBorder="1" applyAlignment="1">
      <alignment horizontal="center" vertical="top"/>
    </xf>
    <xf numFmtId="164" fontId="20" fillId="11" borderId="29" xfId="0" applyNumberFormat="1" applyFont="1" applyFill="1" applyBorder="1" applyAlignment="1">
      <alignment horizontal="center" vertical="top"/>
    </xf>
    <xf numFmtId="0" fontId="9" fillId="7" borderId="10" xfId="0" applyFont="1" applyFill="1" applyBorder="1" applyAlignment="1">
      <alignment vertical="top"/>
    </xf>
    <xf numFmtId="0" fontId="9" fillId="7" borderId="11" xfId="0" applyFont="1" applyFill="1" applyBorder="1" applyAlignment="1">
      <alignment vertical="top"/>
    </xf>
    <xf numFmtId="0" fontId="9" fillId="7" borderId="11" xfId="0" applyFont="1" applyFill="1" applyBorder="1" applyAlignment="1">
      <alignment horizontal="left" vertical="top" wrapText="1"/>
    </xf>
    <xf numFmtId="0" fontId="9" fillId="7" borderId="12" xfId="0" applyFont="1" applyFill="1" applyBorder="1" applyAlignment="1">
      <alignment vertical="top"/>
    </xf>
    <xf numFmtId="49" fontId="21" fillId="7" borderId="12" xfId="0" applyNumberFormat="1" applyFont="1" applyFill="1" applyBorder="1" applyAlignment="1">
      <alignment horizontal="center" vertical="top"/>
    </xf>
    <xf numFmtId="49" fontId="19" fillId="8" borderId="12" xfId="0" applyNumberFormat="1" applyFont="1" applyFill="1" applyBorder="1" applyAlignment="1">
      <alignment horizontal="center" vertical="top"/>
    </xf>
    <xf numFmtId="0" fontId="9" fillId="7" borderId="10" xfId="0" applyFont="1" applyFill="1" applyBorder="1" applyAlignment="1">
      <alignment horizontal="left" vertical="top" wrapText="1"/>
    </xf>
    <xf numFmtId="0" fontId="9" fillId="7" borderId="12" xfId="0" applyFont="1" applyFill="1" applyBorder="1" applyAlignment="1">
      <alignment horizontal="left" vertical="top" wrapText="1"/>
    </xf>
    <xf numFmtId="164" fontId="19" fillId="7" borderId="9" xfId="0" applyNumberFormat="1" applyFont="1" applyFill="1" applyBorder="1" applyAlignment="1">
      <alignment horizontal="center" vertical="top" wrapText="1"/>
    </xf>
    <xf numFmtId="0" fontId="19" fillId="7" borderId="9" xfId="0" applyFont="1" applyFill="1" applyBorder="1" applyAlignment="1">
      <alignment horizontal="center" vertical="top"/>
    </xf>
    <xf numFmtId="49" fontId="21" fillId="7" borderId="9" xfId="0" applyNumberFormat="1" applyFont="1" applyFill="1" applyBorder="1" applyAlignment="1">
      <alignment horizontal="center" vertical="top"/>
    </xf>
    <xf numFmtId="49" fontId="19" fillId="8" borderId="9" xfId="0" applyNumberFormat="1" applyFont="1" applyFill="1" applyBorder="1" applyAlignment="1">
      <alignment horizontal="center" vertical="top"/>
    </xf>
    <xf numFmtId="49" fontId="18" fillId="3" borderId="55" xfId="0" applyNumberFormat="1" applyFont="1" applyFill="1" applyBorder="1" applyAlignment="1">
      <alignment horizontal="center" vertical="top"/>
    </xf>
    <xf numFmtId="0" fontId="18" fillId="3" borderId="56" xfId="0" applyFont="1" applyFill="1" applyBorder="1" applyAlignment="1">
      <alignment horizontal="center" vertical="top" wrapText="1"/>
    </xf>
    <xf numFmtId="164" fontId="6" fillId="14" borderId="39" xfId="0" applyNumberFormat="1" applyFont="1" applyFill="1" applyBorder="1" applyAlignment="1">
      <alignment horizontal="left" vertical="top" wrapText="1"/>
    </xf>
    <xf numFmtId="49" fontId="19" fillId="3" borderId="2" xfId="0" applyNumberFormat="1" applyFont="1" applyFill="1" applyBorder="1" applyAlignment="1">
      <alignment vertical="top" wrapText="1"/>
    </xf>
    <xf numFmtId="49" fontId="18" fillId="3" borderId="15" xfId="0" applyNumberFormat="1" applyFont="1" applyFill="1" applyBorder="1" applyAlignment="1">
      <alignment horizontal="center" vertical="top"/>
    </xf>
    <xf numFmtId="0" fontId="18" fillId="3" borderId="57" xfId="0" applyFont="1" applyFill="1" applyBorder="1" applyAlignment="1">
      <alignment horizontal="center" vertical="top" wrapText="1"/>
    </xf>
    <xf numFmtId="164" fontId="6" fillId="14" borderId="17" xfId="0" applyNumberFormat="1" applyFont="1" applyFill="1" applyBorder="1" applyAlignment="1">
      <alignment horizontal="left" vertical="top" wrapText="1"/>
    </xf>
    <xf numFmtId="49" fontId="19" fillId="3" borderId="18" xfId="0" applyNumberFormat="1" applyFont="1" applyFill="1" applyBorder="1" applyAlignment="1">
      <alignment vertical="top" wrapText="1"/>
    </xf>
    <xf numFmtId="49" fontId="19" fillId="11" borderId="30" xfId="0" applyNumberFormat="1" applyFont="1" applyFill="1" applyBorder="1" applyAlignment="1">
      <alignment vertical="top" wrapText="1"/>
    </xf>
    <xf numFmtId="49" fontId="18" fillId="3" borderId="20" xfId="0" applyNumberFormat="1" applyFont="1" applyFill="1" applyBorder="1" applyAlignment="1">
      <alignment horizontal="center" vertical="top"/>
    </xf>
    <xf numFmtId="0" fontId="18" fillId="3" borderId="27" xfId="0" applyFont="1" applyFill="1" applyBorder="1" applyAlignment="1">
      <alignment horizontal="center" vertical="top" wrapText="1"/>
    </xf>
    <xf numFmtId="164" fontId="19" fillId="11" borderId="1" xfId="0" applyNumberFormat="1" applyFont="1" applyFill="1" applyBorder="1" applyAlignment="1">
      <alignment horizontal="center" vertical="top"/>
    </xf>
    <xf numFmtId="0" fontId="23" fillId="11" borderId="24" xfId="0" applyFont="1" applyFill="1" applyBorder="1" applyAlignment="1">
      <alignment vertical="top" wrapText="1"/>
    </xf>
    <xf numFmtId="0" fontId="18" fillId="3" borderId="6" xfId="0" applyFont="1" applyFill="1" applyBorder="1" applyAlignment="1">
      <alignment horizontal="center" vertical="top"/>
    </xf>
    <xf numFmtId="0" fontId="18" fillId="3" borderId="32" xfId="0" applyFont="1" applyFill="1" applyBorder="1" applyAlignment="1">
      <alignment horizontal="center" vertical="top" wrapText="1"/>
    </xf>
    <xf numFmtId="0" fontId="6" fillId="0" borderId="8" xfId="0" applyFont="1" applyBorder="1" applyAlignment="1">
      <alignment horizontal="left" vertical="top" wrapText="1"/>
    </xf>
    <xf numFmtId="0" fontId="18" fillId="3" borderId="2" xfId="0" applyFont="1" applyFill="1" applyBorder="1" applyAlignment="1">
      <alignment horizontal="center" vertical="top"/>
    </xf>
    <xf numFmtId="0" fontId="18" fillId="3" borderId="25" xfId="0"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34" xfId="0" applyFont="1" applyFill="1" applyBorder="1" applyAlignment="1">
      <alignment horizontal="center" vertical="top"/>
    </xf>
    <xf numFmtId="0" fontId="18" fillId="3" borderId="50" xfId="0" applyFont="1" applyFill="1" applyBorder="1" applyAlignment="1">
      <alignment horizontal="left" vertical="top" wrapText="1"/>
    </xf>
    <xf numFmtId="0" fontId="18" fillId="3" borderId="23" xfId="0" applyFont="1" applyFill="1" applyBorder="1" applyAlignment="1">
      <alignment horizontal="left" vertical="top" wrapText="1"/>
    </xf>
    <xf numFmtId="0" fontId="6" fillId="12" borderId="30" xfId="0" applyFont="1" applyFill="1" applyBorder="1" applyAlignment="1">
      <alignment horizontal="left" vertical="top" wrapText="1"/>
    </xf>
    <xf numFmtId="0" fontId="18" fillId="3" borderId="46" xfId="0" applyFont="1" applyFill="1" applyBorder="1" applyAlignment="1">
      <alignment vertical="top"/>
    </xf>
    <xf numFmtId="0" fontId="18" fillId="3" borderId="25" xfId="0" applyFont="1" applyFill="1" applyBorder="1" applyAlignment="1">
      <alignment horizontal="center" vertical="top" wrapText="1"/>
    </xf>
    <xf numFmtId="0" fontId="6" fillId="3" borderId="26" xfId="0" applyFont="1" applyFill="1" applyBorder="1" applyAlignment="1">
      <alignment horizontal="left" vertical="top" wrapText="1"/>
    </xf>
    <xf numFmtId="0" fontId="18" fillId="3" borderId="50" xfId="0" applyFont="1" applyFill="1" applyBorder="1" applyAlignment="1">
      <alignment horizontal="center" vertical="top" wrapText="1"/>
    </xf>
    <xf numFmtId="49" fontId="18" fillId="3" borderId="30" xfId="0" applyNumberFormat="1" applyFont="1" applyFill="1" applyBorder="1" applyAlignment="1">
      <alignment horizontal="center" vertical="center"/>
    </xf>
    <xf numFmtId="0" fontId="18" fillId="0" borderId="26" xfId="0" applyFont="1" applyBorder="1" applyAlignment="1">
      <alignment vertical="top" wrapText="1"/>
    </xf>
    <xf numFmtId="164" fontId="18" fillId="15" borderId="9" xfId="0" applyNumberFormat="1" applyFont="1" applyFill="1" applyBorder="1" applyAlignment="1">
      <alignment horizontal="center" vertical="top"/>
    </xf>
    <xf numFmtId="0" fontId="19" fillId="15" borderId="9" xfId="0" applyFont="1" applyFill="1" applyBorder="1" applyAlignment="1">
      <alignment horizontal="center" vertical="top"/>
    </xf>
    <xf numFmtId="49" fontId="19" fillId="3" borderId="24" xfId="0" applyNumberFormat="1" applyFont="1" applyFill="1" applyBorder="1" applyAlignment="1">
      <alignment vertical="top" wrapText="1"/>
    </xf>
    <xf numFmtId="49" fontId="9" fillId="11" borderId="24" xfId="0" applyNumberFormat="1" applyFont="1" applyFill="1" applyBorder="1" applyAlignment="1">
      <alignment vertical="top" wrapText="1"/>
    </xf>
    <xf numFmtId="49" fontId="9" fillId="13" borderId="24" xfId="0" applyNumberFormat="1" applyFont="1" applyFill="1" applyBorder="1" applyAlignment="1">
      <alignment vertical="top"/>
    </xf>
    <xf numFmtId="49" fontId="9" fillId="8" borderId="24" xfId="0" applyNumberFormat="1" applyFont="1" applyFill="1" applyBorder="1" applyAlignment="1">
      <alignment vertical="top"/>
    </xf>
    <xf numFmtId="164" fontId="6" fillId="0" borderId="0" xfId="0" applyNumberFormat="1" applyFont="1" applyAlignment="1">
      <alignment horizontal="center" vertical="top"/>
    </xf>
    <xf numFmtId="0" fontId="18" fillId="3" borderId="51" xfId="0" applyFont="1" applyFill="1" applyBorder="1" applyAlignment="1">
      <alignment horizontal="center" vertical="center"/>
    </xf>
    <xf numFmtId="0" fontId="18" fillId="3" borderId="58" xfId="0" applyFont="1" applyFill="1" applyBorder="1" applyAlignment="1">
      <alignment horizontal="center" vertical="top" wrapText="1"/>
    </xf>
    <xf numFmtId="0" fontId="18" fillId="0" borderId="53" xfId="0" applyFont="1" applyBorder="1" applyAlignment="1">
      <alignment vertical="top" wrapText="1"/>
    </xf>
    <xf numFmtId="0" fontId="18" fillId="3" borderId="35" xfId="0" applyFont="1" applyFill="1" applyBorder="1" applyAlignment="1">
      <alignment horizontal="center" vertical="top"/>
    </xf>
    <xf numFmtId="0" fontId="6" fillId="12" borderId="9" xfId="0" applyFont="1" applyFill="1" applyBorder="1" applyAlignment="1">
      <alignment vertical="top" wrapText="1"/>
    </xf>
    <xf numFmtId="49" fontId="9" fillId="12" borderId="10" xfId="0" applyNumberFormat="1" applyFont="1" applyFill="1" applyBorder="1" applyAlignment="1">
      <alignment vertical="top" wrapText="1"/>
    </xf>
    <xf numFmtId="49" fontId="19" fillId="3" borderId="13" xfId="0" applyNumberFormat="1" applyFont="1" applyFill="1" applyBorder="1" applyAlignment="1">
      <alignment vertical="top" wrapText="1"/>
    </xf>
    <xf numFmtId="49" fontId="9" fillId="11" borderId="30" xfId="0" applyNumberFormat="1" applyFont="1" applyFill="1" applyBorder="1" applyAlignment="1">
      <alignment vertical="top" wrapText="1"/>
    </xf>
    <xf numFmtId="49" fontId="9" fillId="13" borderId="30" xfId="0" applyNumberFormat="1" applyFont="1" applyFill="1" applyBorder="1" applyAlignment="1">
      <alignment vertical="top"/>
    </xf>
    <xf numFmtId="49" fontId="9" fillId="8" borderId="30" xfId="0" applyNumberFormat="1" applyFont="1" applyFill="1" applyBorder="1" applyAlignment="1">
      <alignment vertical="top"/>
    </xf>
    <xf numFmtId="164" fontId="18" fillId="4" borderId="9" xfId="0" applyNumberFormat="1" applyFont="1" applyFill="1" applyBorder="1" applyAlignment="1">
      <alignment horizontal="center" vertical="top"/>
    </xf>
    <xf numFmtId="164" fontId="0" fillId="0" borderId="0" xfId="0" applyNumberFormat="1"/>
    <xf numFmtId="164" fontId="18" fillId="4" borderId="29" xfId="0" applyNumberFormat="1" applyFont="1" applyFill="1" applyBorder="1" applyAlignment="1">
      <alignment horizontal="center" vertical="top"/>
    </xf>
    <xf numFmtId="0" fontId="18" fillId="3" borderId="8" xfId="0" applyFont="1" applyFill="1" applyBorder="1" applyAlignment="1">
      <alignment horizontal="center" vertical="top"/>
    </xf>
    <xf numFmtId="49" fontId="9" fillId="12" borderId="34" xfId="0" applyNumberFormat="1" applyFont="1" applyFill="1" applyBorder="1" applyAlignment="1">
      <alignment horizontal="center" vertical="top" wrapText="1"/>
    </xf>
    <xf numFmtId="49" fontId="9" fillId="11" borderId="23" xfId="0" applyNumberFormat="1" applyFont="1" applyFill="1" applyBorder="1" applyAlignment="1">
      <alignment horizontal="center" vertical="top" wrapText="1"/>
    </xf>
    <xf numFmtId="49" fontId="9" fillId="13" borderId="29" xfId="0" applyNumberFormat="1" applyFont="1" applyFill="1" applyBorder="1" applyAlignment="1">
      <alignment horizontal="center" vertical="top"/>
    </xf>
    <xf numFmtId="49" fontId="9" fillId="8" borderId="8" xfId="0" applyNumberFormat="1" applyFont="1" applyFill="1" applyBorder="1" applyAlignment="1">
      <alignment horizontal="center" vertical="top"/>
    </xf>
    <xf numFmtId="164" fontId="18" fillId="4" borderId="30" xfId="0" applyNumberFormat="1" applyFont="1" applyFill="1" applyBorder="1" applyAlignment="1">
      <alignment horizontal="center" vertical="top"/>
    </xf>
    <xf numFmtId="49" fontId="19" fillId="3" borderId="30" xfId="0" applyNumberFormat="1" applyFont="1" applyFill="1" applyBorder="1" applyAlignment="1">
      <alignment vertical="top" wrapText="1"/>
    </xf>
    <xf numFmtId="0" fontId="6" fillId="3" borderId="28" xfId="0" applyFont="1" applyFill="1" applyBorder="1" applyAlignment="1">
      <alignment vertical="top" wrapText="1"/>
    </xf>
    <xf numFmtId="0" fontId="6" fillId="3" borderId="44" xfId="0" applyFont="1" applyFill="1" applyBorder="1" applyAlignment="1">
      <alignment vertical="top" wrapText="1"/>
    </xf>
    <xf numFmtId="16" fontId="18" fillId="3" borderId="2" xfId="0" applyNumberFormat="1" applyFont="1" applyFill="1" applyBorder="1" applyAlignment="1">
      <alignment horizontal="center" vertical="top"/>
    </xf>
    <xf numFmtId="0" fontId="18" fillId="0" borderId="4" xfId="0" applyFont="1" applyBorder="1" applyAlignment="1">
      <alignment horizontal="left" vertical="top" wrapText="1"/>
    </xf>
    <xf numFmtId="0" fontId="19" fillId="10" borderId="4" xfId="0" applyFont="1" applyFill="1" applyBorder="1" applyAlignment="1">
      <alignment horizontal="center" vertical="top"/>
    </xf>
    <xf numFmtId="0" fontId="23" fillId="11" borderId="2" xfId="0" applyFont="1" applyFill="1" applyBorder="1" applyAlignment="1">
      <alignment horizontal="center" vertical="top" wrapText="1"/>
    </xf>
    <xf numFmtId="49" fontId="19" fillId="13" borderId="24" xfId="0" applyNumberFormat="1" applyFont="1" applyFill="1" applyBorder="1" applyAlignment="1">
      <alignment vertical="top"/>
    </xf>
    <xf numFmtId="49" fontId="19" fillId="8" borderId="24" xfId="0" applyNumberFormat="1" applyFont="1" applyFill="1" applyBorder="1" applyAlignment="1">
      <alignment vertical="top"/>
    </xf>
    <xf numFmtId="16" fontId="18" fillId="3" borderId="18" xfId="0" applyNumberFormat="1" applyFont="1" applyFill="1" applyBorder="1" applyAlignment="1">
      <alignment horizontal="center" vertical="top"/>
    </xf>
    <xf numFmtId="0" fontId="18" fillId="3" borderId="58" xfId="0" applyFont="1" applyFill="1" applyBorder="1" applyAlignment="1">
      <alignment horizontal="center" vertical="center"/>
    </xf>
    <xf numFmtId="0" fontId="18" fillId="0" borderId="19" xfId="0" applyFont="1" applyBorder="1" applyAlignment="1">
      <alignment horizontal="left" vertical="top" wrapText="1"/>
    </xf>
    <xf numFmtId="0" fontId="18" fillId="3" borderId="4" xfId="0" applyFont="1" applyFill="1" applyBorder="1" applyAlignment="1">
      <alignment horizontal="center" vertical="top"/>
    </xf>
    <xf numFmtId="49" fontId="9" fillId="12" borderId="12" xfId="0" applyNumberFormat="1" applyFont="1" applyFill="1" applyBorder="1" applyAlignment="1">
      <alignment horizontal="center" vertical="top" wrapText="1"/>
    </xf>
    <xf numFmtId="49" fontId="9" fillId="3" borderId="13" xfId="0" applyNumberFormat="1" applyFont="1" applyFill="1" applyBorder="1" applyAlignment="1">
      <alignment vertical="top" wrapText="1"/>
    </xf>
    <xf numFmtId="49" fontId="19" fillId="11" borderId="34" xfId="0" applyNumberFormat="1" applyFont="1" applyFill="1" applyBorder="1" applyAlignment="1">
      <alignment vertical="top" wrapText="1"/>
    </xf>
    <xf numFmtId="49" fontId="19" fillId="13" borderId="30" xfId="0" applyNumberFormat="1" applyFont="1" applyFill="1" applyBorder="1" applyAlignment="1">
      <alignment vertical="top"/>
    </xf>
    <xf numFmtId="49" fontId="19" fillId="8" borderId="30" xfId="0" applyNumberFormat="1" applyFont="1" applyFill="1" applyBorder="1" applyAlignment="1">
      <alignment vertical="top"/>
    </xf>
    <xf numFmtId="49" fontId="19" fillId="11" borderId="0" xfId="0" applyNumberFormat="1" applyFont="1" applyFill="1" applyAlignment="1">
      <alignment vertical="top" wrapText="1"/>
    </xf>
    <xf numFmtId="49" fontId="19" fillId="13" borderId="13" xfId="0" applyNumberFormat="1" applyFont="1" applyFill="1" applyBorder="1" applyAlignment="1">
      <alignment vertical="top"/>
    </xf>
    <xf numFmtId="49" fontId="19" fillId="8" borderId="13" xfId="0" applyNumberFormat="1" applyFont="1" applyFill="1" applyBorder="1" applyAlignment="1">
      <alignment vertical="top"/>
    </xf>
    <xf numFmtId="0" fontId="6" fillId="12" borderId="10" xfId="0" applyFont="1" applyFill="1" applyBorder="1" applyAlignment="1">
      <alignment vertical="top" wrapText="1"/>
    </xf>
    <xf numFmtId="49" fontId="9" fillId="12" borderId="9" xfId="0" applyNumberFormat="1" applyFont="1" applyFill="1" applyBorder="1" applyAlignment="1">
      <alignment horizontal="center" vertical="top" wrapText="1"/>
    </xf>
    <xf numFmtId="49" fontId="19" fillId="11" borderId="9" xfId="0" applyNumberFormat="1" applyFont="1" applyFill="1" applyBorder="1" applyAlignment="1">
      <alignment vertical="top" wrapText="1"/>
    </xf>
    <xf numFmtId="16" fontId="18" fillId="3" borderId="15" xfId="0" applyNumberFormat="1" applyFont="1" applyFill="1" applyBorder="1" applyAlignment="1">
      <alignment horizontal="center" vertical="top"/>
    </xf>
    <xf numFmtId="0" fontId="18" fillId="3" borderId="57" xfId="0" applyFont="1" applyFill="1" applyBorder="1" applyAlignment="1">
      <alignment horizontal="center" vertical="center"/>
    </xf>
    <xf numFmtId="0" fontId="18" fillId="0" borderId="17" xfId="0" applyFont="1" applyBorder="1" applyAlignment="1">
      <alignment horizontal="left" vertical="top" wrapText="1"/>
    </xf>
    <xf numFmtId="0" fontId="18" fillId="3" borderId="12" xfId="0" applyFont="1" applyFill="1" applyBorder="1" applyAlignment="1">
      <alignment horizontal="center" vertical="top"/>
    </xf>
    <xf numFmtId="49" fontId="9" fillId="3" borderId="30" xfId="0" applyNumberFormat="1" applyFont="1" applyFill="1" applyBorder="1" applyAlignment="1">
      <alignment vertical="top" wrapText="1"/>
    </xf>
    <xf numFmtId="16" fontId="18" fillId="3" borderId="20" xfId="0" applyNumberFormat="1" applyFont="1" applyFill="1" applyBorder="1" applyAlignment="1">
      <alignment horizontal="center" vertical="top"/>
    </xf>
    <xf numFmtId="0" fontId="18" fillId="3" borderId="27" xfId="0" applyFont="1" applyFill="1" applyBorder="1" applyAlignment="1">
      <alignment horizontal="center" vertical="center"/>
    </xf>
    <xf numFmtId="0" fontId="23" fillId="11" borderId="3" xfId="0" applyFont="1" applyFill="1" applyBorder="1" applyAlignment="1">
      <alignment vertical="top" wrapText="1"/>
    </xf>
    <xf numFmtId="164" fontId="18" fillId="14" borderId="22" xfId="0" applyNumberFormat="1" applyFont="1" applyFill="1" applyBorder="1" applyAlignment="1">
      <alignment horizontal="left" vertical="center" wrapText="1"/>
    </xf>
    <xf numFmtId="164" fontId="18" fillId="11" borderId="13" xfId="0" applyNumberFormat="1" applyFont="1" applyFill="1" applyBorder="1" applyAlignment="1">
      <alignment horizontal="center" vertical="top"/>
    </xf>
    <xf numFmtId="0" fontId="18" fillId="11" borderId="13" xfId="0" applyFont="1" applyFill="1" applyBorder="1" applyAlignment="1">
      <alignment horizontal="center" vertical="top"/>
    </xf>
    <xf numFmtId="0" fontId="18" fillId="3" borderId="15" xfId="0" applyFont="1" applyFill="1" applyBorder="1" applyAlignment="1">
      <alignment horizontal="center" vertical="top"/>
    </xf>
    <xf numFmtId="0" fontId="18" fillId="3" borderId="57" xfId="0" applyFont="1" applyFill="1" applyBorder="1" applyAlignment="1">
      <alignment horizontal="center" vertical="top"/>
    </xf>
    <xf numFmtId="164" fontId="18" fillId="11" borderId="14" xfId="0" applyNumberFormat="1" applyFont="1" applyFill="1" applyBorder="1" applyAlignment="1">
      <alignment horizontal="center" vertical="top"/>
    </xf>
    <xf numFmtId="0" fontId="18" fillId="11" borderId="14" xfId="0" applyFont="1" applyFill="1" applyBorder="1" applyAlignment="1">
      <alignment horizontal="center" vertical="top"/>
    </xf>
    <xf numFmtId="164" fontId="18" fillId="14" borderId="8" xfId="0" applyNumberFormat="1" applyFont="1" applyFill="1" applyBorder="1" applyAlignment="1">
      <alignment horizontal="left" vertical="center" wrapText="1"/>
    </xf>
    <xf numFmtId="9" fontId="20" fillId="3" borderId="46" xfId="0" applyNumberFormat="1" applyFont="1" applyFill="1" applyBorder="1" applyAlignment="1">
      <alignment horizontal="center" vertical="top"/>
    </xf>
    <xf numFmtId="0" fontId="20" fillId="3" borderId="4" xfId="0" applyFont="1" applyFill="1" applyBorder="1" applyAlignment="1">
      <alignment horizontal="left" vertical="top"/>
    </xf>
    <xf numFmtId="164" fontId="19" fillId="10" borderId="2" xfId="0" applyNumberFormat="1" applyFont="1" applyFill="1" applyBorder="1" applyAlignment="1">
      <alignment horizontal="center" vertical="top"/>
    </xf>
    <xf numFmtId="0" fontId="19" fillId="10" borderId="24" xfId="0" applyFont="1" applyFill="1" applyBorder="1" applyAlignment="1">
      <alignment horizontal="center" vertical="top"/>
    </xf>
    <xf numFmtId="49" fontId="21" fillId="10" borderId="10" xfId="0" applyNumberFormat="1" applyFont="1" applyFill="1" applyBorder="1" applyAlignment="1">
      <alignment vertical="top"/>
    </xf>
    <xf numFmtId="49" fontId="21" fillId="10" borderId="11" xfId="0" applyNumberFormat="1" applyFont="1" applyFill="1" applyBorder="1" applyAlignment="1">
      <alignment vertical="top"/>
    </xf>
    <xf numFmtId="9" fontId="20" fillId="0" borderId="51" xfId="0" applyNumberFormat="1" applyFont="1" applyBorder="1" applyAlignment="1">
      <alignment horizontal="center" vertical="top"/>
    </xf>
    <xf numFmtId="0" fontId="20" fillId="0" borderId="58" xfId="0" applyFont="1" applyBorder="1" applyAlignment="1">
      <alignment horizontal="center" vertical="center"/>
    </xf>
    <xf numFmtId="0" fontId="20" fillId="0" borderId="0" xfId="0" applyFont="1" applyAlignment="1">
      <alignment horizontal="left" vertical="top"/>
    </xf>
    <xf numFmtId="164" fontId="19" fillId="0" borderId="10" xfId="0" applyNumberFormat="1" applyFont="1" applyBorder="1" applyAlignment="1">
      <alignment horizontal="center" vertical="top"/>
    </xf>
    <xf numFmtId="0" fontId="18" fillId="0" borderId="9" xfId="0" applyFont="1" applyBorder="1" applyAlignment="1">
      <alignment horizontal="center" vertical="top"/>
    </xf>
    <xf numFmtId="49" fontId="18" fillId="0" borderId="0" xfId="0" applyNumberFormat="1" applyFont="1" applyAlignment="1">
      <alignment horizontal="left" vertical="top" wrapText="1"/>
    </xf>
    <xf numFmtId="49" fontId="18" fillId="0" borderId="13" xfId="0" applyNumberFormat="1" applyFont="1" applyBorder="1" applyAlignment="1">
      <alignment vertical="top"/>
    </xf>
    <xf numFmtId="49" fontId="22" fillId="0" borderId="13" xfId="0" applyNumberFormat="1" applyFont="1" applyBorder="1" applyAlignment="1">
      <alignment horizontal="center" vertical="center" textRotation="90"/>
    </xf>
    <xf numFmtId="0" fontId="6" fillId="0" borderId="55" xfId="0" applyFont="1" applyBorder="1" applyAlignment="1">
      <alignment vertical="top" wrapText="1"/>
    </xf>
    <xf numFmtId="49" fontId="19" fillId="0" borderId="9" xfId="0" applyNumberFormat="1" applyFont="1" applyBorder="1" applyAlignment="1">
      <alignment horizontal="center" vertical="top" wrapText="1"/>
    </xf>
    <xf numFmtId="9" fontId="20" fillId="3" borderId="51" xfId="0" applyNumberFormat="1" applyFont="1" applyFill="1" applyBorder="1" applyAlignment="1">
      <alignment horizontal="center" vertical="top"/>
    </xf>
    <xf numFmtId="0" fontId="20" fillId="3" borderId="58" xfId="0" applyFont="1" applyFill="1" applyBorder="1" applyAlignment="1">
      <alignment horizontal="center" vertical="center"/>
    </xf>
    <xf numFmtId="0" fontId="20" fillId="3" borderId="0" xfId="0" applyFont="1" applyFill="1" applyAlignment="1">
      <alignment horizontal="left" vertical="top"/>
    </xf>
    <xf numFmtId="167" fontId="19" fillId="0" borderId="10" xfId="1" applyNumberFormat="1" applyFont="1" applyFill="1" applyBorder="1" applyAlignment="1">
      <alignment horizontal="center" vertical="center"/>
    </xf>
    <xf numFmtId="0" fontId="18" fillId="3" borderId="9" xfId="0" applyFont="1" applyFill="1" applyBorder="1" applyAlignment="1">
      <alignment horizontal="center" vertical="top"/>
    </xf>
    <xf numFmtId="49" fontId="18" fillId="3" borderId="0" xfId="0" applyNumberFormat="1" applyFont="1" applyFill="1" applyAlignment="1">
      <alignment horizontal="left" vertical="top" wrapText="1"/>
    </xf>
    <xf numFmtId="0" fontId="6" fillId="12" borderId="15" xfId="0" applyFont="1" applyFill="1" applyBorder="1" applyAlignment="1">
      <alignment vertical="top" wrapText="1"/>
    </xf>
    <xf numFmtId="49" fontId="19" fillId="12" borderId="9" xfId="0" applyNumberFormat="1" applyFont="1" applyFill="1" applyBorder="1" applyAlignment="1">
      <alignment horizontal="center" vertical="top" wrapText="1"/>
    </xf>
    <xf numFmtId="49" fontId="19" fillId="13" borderId="8" xfId="0" applyNumberFormat="1" applyFont="1" applyFill="1" applyBorder="1" applyAlignment="1">
      <alignment vertical="top"/>
    </xf>
    <xf numFmtId="9" fontId="20" fillId="3" borderId="48" xfId="0" applyNumberFormat="1" applyFont="1" applyFill="1" applyBorder="1" applyAlignment="1">
      <alignment horizontal="center" vertical="top"/>
    </xf>
    <xf numFmtId="0" fontId="20" fillId="3" borderId="50" xfId="0" applyFont="1" applyFill="1" applyBorder="1" applyAlignment="1">
      <alignment horizontal="center" vertical="center"/>
    </xf>
    <xf numFmtId="0" fontId="20" fillId="3" borderId="23" xfId="0" applyFont="1" applyFill="1" applyBorder="1" applyAlignment="1">
      <alignment horizontal="left" vertical="top"/>
    </xf>
    <xf numFmtId="0" fontId="6" fillId="0" borderId="9" xfId="0" applyFont="1" applyBorder="1" applyAlignment="1">
      <alignment horizontal="center" vertical="top"/>
    </xf>
    <xf numFmtId="167" fontId="19" fillId="0" borderId="34" xfId="1" applyNumberFormat="1" applyFont="1" applyFill="1" applyBorder="1" applyAlignment="1">
      <alignment horizontal="center" vertical="center"/>
    </xf>
    <xf numFmtId="0" fontId="6" fillId="0" borderId="30" xfId="0" applyFont="1" applyBorder="1" applyAlignment="1">
      <alignment horizontal="center" vertical="top"/>
    </xf>
    <xf numFmtId="0" fontId="20" fillId="3" borderId="3" xfId="0" applyFont="1" applyFill="1" applyBorder="1" applyAlignment="1">
      <alignment horizontal="left" vertical="top"/>
    </xf>
    <xf numFmtId="49" fontId="19" fillId="0" borderId="55" xfId="1" applyNumberFormat="1" applyFont="1" applyFill="1" applyBorder="1" applyAlignment="1">
      <alignment horizontal="center" vertical="center"/>
    </xf>
    <xf numFmtId="0" fontId="18" fillId="3" borderId="1" xfId="0" applyFont="1" applyFill="1" applyBorder="1" applyAlignment="1">
      <alignment horizontal="center" vertical="top"/>
    </xf>
    <xf numFmtId="49" fontId="18" fillId="3" borderId="4" xfId="0" applyNumberFormat="1" applyFont="1" applyFill="1" applyBorder="1" applyAlignment="1">
      <alignment horizontal="left" vertical="top" wrapText="1"/>
    </xf>
    <xf numFmtId="164" fontId="19" fillId="0" borderId="59" xfId="1" applyNumberFormat="1" applyFont="1" applyFill="1" applyBorder="1" applyAlignment="1">
      <alignment horizontal="center" vertical="center"/>
    </xf>
    <xf numFmtId="0" fontId="18" fillId="3" borderId="31" xfId="0" applyFont="1" applyFill="1" applyBorder="1" applyAlignment="1">
      <alignment horizontal="center" vertical="top"/>
    </xf>
    <xf numFmtId="49" fontId="18" fillId="3" borderId="19" xfId="0" applyNumberFormat="1" applyFont="1" applyFill="1" applyBorder="1" applyAlignment="1">
      <alignment horizontal="left" vertical="top" wrapText="1"/>
    </xf>
    <xf numFmtId="167" fontId="27" fillId="0" borderId="15" xfId="1" applyNumberFormat="1" applyFont="1" applyFill="1" applyBorder="1" applyAlignment="1">
      <alignment horizontal="center" vertical="center"/>
    </xf>
    <xf numFmtId="0" fontId="18" fillId="3" borderId="14" xfId="0" applyFont="1" applyFill="1" applyBorder="1" applyAlignment="1">
      <alignment horizontal="center" vertical="top"/>
    </xf>
    <xf numFmtId="167" fontId="19" fillId="0" borderId="6" xfId="1" applyNumberFormat="1" applyFont="1" applyFill="1" applyBorder="1" applyAlignment="1">
      <alignment horizontal="center" vertical="center"/>
    </xf>
    <xf numFmtId="0" fontId="19" fillId="11" borderId="24" xfId="0" applyFont="1" applyFill="1" applyBorder="1" applyAlignment="1">
      <alignment horizontal="center" vertical="top"/>
    </xf>
    <xf numFmtId="0" fontId="18" fillId="0" borderId="60" xfId="0" applyFont="1" applyBorder="1" applyAlignment="1">
      <alignment horizontal="center" vertical="top"/>
    </xf>
    <xf numFmtId="164" fontId="18" fillId="0" borderId="17" xfId="0" applyNumberFormat="1" applyFont="1" applyBorder="1" applyAlignment="1">
      <alignment horizontal="left" vertical="center" wrapText="1"/>
    </xf>
    <xf numFmtId="0" fontId="18" fillId="3" borderId="60" xfId="0" applyFont="1" applyFill="1" applyBorder="1" applyAlignment="1">
      <alignment horizontal="center" vertical="top"/>
    </xf>
    <xf numFmtId="164" fontId="19" fillId="11" borderId="14" xfId="0" applyNumberFormat="1" applyFont="1" applyFill="1" applyBorder="1" applyAlignment="1">
      <alignment horizontal="center" vertical="top"/>
    </xf>
    <xf numFmtId="0" fontId="18" fillId="3" borderId="46" xfId="0" applyFont="1" applyFill="1" applyBorder="1" applyAlignment="1">
      <alignment horizontal="center" vertical="top"/>
    </xf>
    <xf numFmtId="0" fontId="18" fillId="3" borderId="4" xfId="0" applyFont="1" applyFill="1" applyBorder="1" applyAlignment="1">
      <alignment horizontal="left" vertical="top" wrapText="1"/>
    </xf>
    <xf numFmtId="164" fontId="27" fillId="11" borderId="14" xfId="0" applyNumberFormat="1" applyFont="1" applyFill="1" applyBorder="1" applyAlignment="1">
      <alignment horizontal="center" vertical="top"/>
    </xf>
    <xf numFmtId="164" fontId="18" fillId="14" borderId="19" xfId="0" applyNumberFormat="1" applyFont="1" applyFill="1" applyBorder="1" applyAlignment="1">
      <alignment horizontal="left" vertical="center" wrapText="1"/>
    </xf>
    <xf numFmtId="164" fontId="19" fillId="11" borderId="29" xfId="0" applyNumberFormat="1" applyFont="1" applyFill="1" applyBorder="1" applyAlignment="1">
      <alignment horizontal="center" vertical="top"/>
    </xf>
    <xf numFmtId="0" fontId="6" fillId="0" borderId="25" xfId="0" applyFont="1" applyBorder="1" applyAlignment="1">
      <alignment horizontal="center" vertical="center" wrapText="1"/>
    </xf>
    <xf numFmtId="0" fontId="6" fillId="0" borderId="25" xfId="0" applyFont="1" applyBorder="1" applyAlignment="1">
      <alignment vertical="center" wrapText="1"/>
    </xf>
    <xf numFmtId="0" fontId="8" fillId="0" borderId="48" xfId="0" applyFont="1" applyBorder="1" applyAlignment="1">
      <alignment horizontal="center" vertical="center"/>
    </xf>
    <xf numFmtId="0" fontId="29" fillId="0" borderId="50" xfId="0" applyFont="1" applyBorder="1" applyAlignment="1">
      <alignment horizontal="center" vertical="center" wrapText="1"/>
    </xf>
    <xf numFmtId="0" fontId="6" fillId="0" borderId="50" xfId="0" applyFont="1" applyBorder="1" applyAlignment="1">
      <alignment vertical="center" wrapText="1"/>
    </xf>
    <xf numFmtId="0" fontId="19" fillId="0" borderId="23" xfId="0" applyFont="1" applyBorder="1" applyAlignment="1">
      <alignment horizontal="left" vertical="top"/>
    </xf>
    <xf numFmtId="0" fontId="30" fillId="0" borderId="23" xfId="0" applyFont="1" applyBorder="1" applyAlignment="1">
      <alignment horizontal="left" vertical="top"/>
    </xf>
    <xf numFmtId="0" fontId="30" fillId="0" borderId="23" xfId="0" applyFont="1" applyBorder="1" applyAlignment="1">
      <alignment horizontal="left" vertical="top" wrapText="1"/>
    </xf>
    <xf numFmtId="0" fontId="15" fillId="0" borderId="23" xfId="0" applyFont="1" applyBorder="1" applyAlignment="1">
      <alignment horizontal="left" vertical="top"/>
    </xf>
    <xf numFmtId="0" fontId="30" fillId="0" borderId="35" xfId="0" applyFont="1" applyBorder="1" applyAlignment="1">
      <alignment vertical="top"/>
    </xf>
    <xf numFmtId="49" fontId="19" fillId="9" borderId="35" xfId="0" applyNumberFormat="1" applyFont="1" applyFill="1" applyBorder="1" applyAlignment="1">
      <alignment horizontal="center" vertical="top" wrapText="1"/>
    </xf>
    <xf numFmtId="0" fontId="19" fillId="8" borderId="34" xfId="0" applyFont="1" applyFill="1" applyBorder="1" applyAlignment="1">
      <alignment horizontal="left" vertical="top"/>
    </xf>
    <xf numFmtId="0" fontId="4" fillId="9" borderId="23" xfId="0" applyFont="1" applyFill="1" applyBorder="1"/>
    <xf numFmtId="0" fontId="19" fillId="8" borderId="23" xfId="0" applyFont="1" applyFill="1" applyBorder="1" applyAlignment="1">
      <alignment horizontal="left" vertical="top"/>
    </xf>
    <xf numFmtId="0" fontId="30" fillId="8" borderId="23" xfId="0" applyFont="1" applyFill="1" applyBorder="1" applyAlignment="1">
      <alignment horizontal="left" vertical="top"/>
    </xf>
    <xf numFmtId="49" fontId="19" fillId="9" borderId="9" xfId="0" applyNumberFormat="1" applyFont="1" applyFill="1" applyBorder="1" applyAlignment="1">
      <alignment horizontal="center" vertical="top" wrapText="1"/>
    </xf>
    <xf numFmtId="0" fontId="31" fillId="0" borderId="3" xfId="0" applyFont="1" applyBorder="1" applyAlignment="1">
      <alignment horizontal="center" vertical="center"/>
    </xf>
    <xf numFmtId="0" fontId="31" fillId="0" borderId="0" xfId="0" applyFont="1" applyAlignment="1">
      <alignment horizontal="center" vertical="center"/>
    </xf>
    <xf numFmtId="0" fontId="31" fillId="0" borderId="0" xfId="0" applyFont="1" applyAlignment="1">
      <alignment horizontal="left" vertical="center" wrapText="1"/>
    </xf>
    <xf numFmtId="0" fontId="9" fillId="0" borderId="0" xfId="0" applyFont="1" applyAlignment="1">
      <alignment horizontal="center" vertical="center"/>
    </xf>
    <xf numFmtId="0" fontId="32" fillId="0" borderId="0" xfId="2" applyFont="1" applyAlignment="1">
      <alignment vertical="top" wrapText="1"/>
    </xf>
    <xf numFmtId="0" fontId="0" fillId="0" borderId="0" xfId="0" applyAlignment="1">
      <alignment wrapText="1"/>
    </xf>
    <xf numFmtId="0" fontId="4" fillId="0" borderId="0" xfId="8"/>
    <xf numFmtId="0" fontId="34" fillId="0" borderId="0" xfId="8" applyFont="1"/>
    <xf numFmtId="2" fontId="4" fillId="0" borderId="0" xfId="8" applyNumberFormat="1"/>
    <xf numFmtId="164" fontId="9" fillId="0" borderId="24" xfId="2" applyNumberFormat="1" applyFont="1" applyBorder="1" applyAlignment="1">
      <alignment horizontal="center" vertical="top" wrapText="1"/>
    </xf>
    <xf numFmtId="164" fontId="6" fillId="0" borderId="29" xfId="2" applyNumberFormat="1" applyFont="1" applyBorder="1" applyAlignment="1">
      <alignment horizontal="center" vertical="top" wrapText="1"/>
    </xf>
    <xf numFmtId="164" fontId="9" fillId="2" borderId="24" xfId="2" applyNumberFormat="1" applyFont="1" applyFill="1" applyBorder="1" applyAlignment="1">
      <alignment horizontal="center" vertical="top" wrapText="1"/>
    </xf>
    <xf numFmtId="164" fontId="6" fillId="0" borderId="24" xfId="2" applyNumberFormat="1" applyFont="1" applyBorder="1" applyAlignment="1">
      <alignment horizontal="center" vertical="top" wrapText="1"/>
    </xf>
    <xf numFmtId="164" fontId="6" fillId="0" borderId="14" xfId="2" applyNumberFormat="1" applyFont="1" applyBorder="1" applyAlignment="1">
      <alignment horizontal="center" vertical="top" wrapText="1"/>
    </xf>
    <xf numFmtId="164" fontId="6" fillId="4" borderId="9" xfId="2" applyNumberFormat="1" applyFont="1" applyFill="1" applyBorder="1" applyAlignment="1">
      <alignment horizontal="center" vertical="top" wrapText="1"/>
    </xf>
    <xf numFmtId="164" fontId="9" fillId="4" borderId="29" xfId="2" applyNumberFormat="1" applyFont="1" applyFill="1" applyBorder="1" applyAlignment="1">
      <alignment horizontal="center" vertical="top" wrapText="1"/>
    </xf>
    <xf numFmtId="0" fontId="36" fillId="0" borderId="0" xfId="8" applyFont="1" applyAlignment="1">
      <alignment horizontal="center" vertical="top"/>
    </xf>
    <xf numFmtId="49" fontId="6" fillId="0" borderId="0" xfId="8" applyNumberFormat="1" applyFont="1" applyAlignment="1">
      <alignment vertical="top"/>
    </xf>
    <xf numFmtId="49" fontId="6" fillId="0" borderId="23" xfId="8" applyNumberFormat="1" applyFont="1" applyBorder="1" applyAlignment="1">
      <alignment vertical="top"/>
    </xf>
    <xf numFmtId="49" fontId="6" fillId="0" borderId="23" xfId="8" applyNumberFormat="1" applyFont="1" applyBorder="1" applyAlignment="1">
      <alignment vertical="top" textRotation="90"/>
    </xf>
    <xf numFmtId="0" fontId="6" fillId="4" borderId="10" xfId="8" applyFont="1" applyFill="1" applyBorder="1" applyAlignment="1">
      <alignment horizontal="center" vertical="top"/>
    </xf>
    <xf numFmtId="0" fontId="6" fillId="4" borderId="11" xfId="8" applyFont="1" applyFill="1" applyBorder="1" applyAlignment="1">
      <alignment horizontal="center" vertical="top"/>
    </xf>
    <xf numFmtId="0" fontId="6" fillId="4" borderId="12" xfId="8" applyFont="1" applyFill="1" applyBorder="1" applyAlignment="1">
      <alignment horizontal="center" vertical="top"/>
    </xf>
    <xf numFmtId="164" fontId="9" fillId="4" borderId="9" xfId="8" applyNumberFormat="1" applyFont="1" applyFill="1" applyBorder="1" applyAlignment="1">
      <alignment horizontal="center" vertical="top"/>
    </xf>
    <xf numFmtId="0" fontId="36" fillId="17" borderId="2" xfId="8" applyFont="1" applyFill="1" applyBorder="1" applyAlignment="1">
      <alignment horizontal="center" vertical="top"/>
    </xf>
    <xf numFmtId="0" fontId="36" fillId="17" borderId="3" xfId="8" applyFont="1" applyFill="1" applyBorder="1" applyAlignment="1">
      <alignment horizontal="center" vertical="top"/>
    </xf>
    <xf numFmtId="0" fontId="36" fillId="17" borderId="4" xfId="8" applyFont="1" applyFill="1" applyBorder="1" applyAlignment="1">
      <alignment horizontal="center" vertical="top"/>
    </xf>
    <xf numFmtId="164" fontId="9" fillId="17" borderId="24" xfId="8" applyNumberFormat="1" applyFont="1" applyFill="1" applyBorder="1" applyAlignment="1">
      <alignment horizontal="center" vertical="top"/>
    </xf>
    <xf numFmtId="0" fontId="36" fillId="3" borderId="2" xfId="8" applyFont="1" applyFill="1" applyBorder="1" applyAlignment="1">
      <alignment horizontal="center" vertical="top"/>
    </xf>
    <xf numFmtId="0" fontId="36" fillId="3" borderId="3" xfId="8" applyFont="1" applyFill="1" applyBorder="1" applyAlignment="1">
      <alignment horizontal="center" vertical="top"/>
    </xf>
    <xf numFmtId="0" fontId="36" fillId="3" borderId="4" xfId="8" applyFont="1" applyFill="1" applyBorder="1" applyAlignment="1">
      <alignment horizontal="center" vertical="top"/>
    </xf>
    <xf numFmtId="164" fontId="9" fillId="3" borderId="24" xfId="8" applyNumberFormat="1" applyFont="1" applyFill="1" applyBorder="1" applyAlignment="1">
      <alignment horizontal="center" vertical="top"/>
    </xf>
    <xf numFmtId="0" fontId="36" fillId="9" borderId="10" xfId="8" applyFont="1" applyFill="1" applyBorder="1" applyAlignment="1">
      <alignment horizontal="center" vertical="top"/>
    </xf>
    <xf numFmtId="0" fontId="36" fillId="9" borderId="11" xfId="8" applyFont="1" applyFill="1" applyBorder="1" applyAlignment="1">
      <alignment horizontal="center" vertical="top"/>
    </xf>
    <xf numFmtId="0" fontId="36" fillId="9" borderId="12" xfId="8" applyFont="1" applyFill="1" applyBorder="1" applyAlignment="1">
      <alignment horizontal="center" vertical="top"/>
    </xf>
    <xf numFmtId="164" fontId="9" fillId="9" borderId="9" xfId="8" applyNumberFormat="1" applyFont="1" applyFill="1" applyBorder="1" applyAlignment="1">
      <alignment horizontal="center" vertical="top"/>
    </xf>
    <xf numFmtId="49" fontId="9" fillId="8" borderId="24" xfId="8" applyNumberFormat="1" applyFont="1" applyFill="1" applyBorder="1" applyAlignment="1">
      <alignment horizontal="center" vertical="top"/>
    </xf>
    <xf numFmtId="0" fontId="9" fillId="7" borderId="10" xfId="8" applyFont="1" applyFill="1" applyBorder="1" applyAlignment="1">
      <alignment horizontal="left" vertical="top" wrapText="1"/>
    </xf>
    <xf numFmtId="0" fontId="9" fillId="7" borderId="11" xfId="8" applyFont="1" applyFill="1" applyBorder="1" applyAlignment="1">
      <alignment horizontal="left" vertical="top" wrapText="1"/>
    </xf>
    <xf numFmtId="0" fontId="9" fillId="7" borderId="12" xfId="8" applyFont="1" applyFill="1" applyBorder="1" applyAlignment="1">
      <alignment horizontal="left" vertical="top" wrapText="1"/>
    </xf>
    <xf numFmtId="164" fontId="16" fillId="7" borderId="24" xfId="8" applyNumberFormat="1" applyFont="1" applyFill="1" applyBorder="1" applyAlignment="1">
      <alignment horizontal="center" vertical="top" wrapText="1"/>
    </xf>
    <xf numFmtId="49" fontId="9" fillId="7" borderId="24" xfId="8" applyNumberFormat="1" applyFont="1" applyFill="1" applyBorder="1" applyAlignment="1">
      <alignment horizontal="center" vertical="top"/>
    </xf>
    <xf numFmtId="0" fontId="6" fillId="3" borderId="46" xfId="8" applyFont="1" applyFill="1" applyBorder="1" applyAlignment="1">
      <alignment horizontal="center" vertical="top"/>
    </xf>
    <xf numFmtId="0" fontId="6" fillId="3" borderId="25" xfId="8" applyFont="1" applyFill="1" applyBorder="1" applyAlignment="1">
      <alignment horizontal="center" vertical="top" wrapText="1"/>
    </xf>
    <xf numFmtId="164" fontId="6" fillId="10" borderId="9" xfId="8" applyNumberFormat="1" applyFont="1" applyFill="1" applyBorder="1" applyAlignment="1">
      <alignment horizontal="center" vertical="top"/>
    </xf>
    <xf numFmtId="0" fontId="6" fillId="10" borderId="9" xfId="8" applyFont="1" applyFill="1" applyBorder="1" applyAlignment="1">
      <alignment horizontal="center" vertical="top"/>
    </xf>
    <xf numFmtId="49" fontId="6" fillId="3" borderId="24" xfId="8" applyNumberFormat="1" applyFont="1" applyFill="1" applyBorder="1" applyAlignment="1">
      <alignment horizontal="center" vertical="top"/>
    </xf>
    <xf numFmtId="49" fontId="6" fillId="3" borderId="24" xfId="8" applyNumberFormat="1" applyFont="1" applyFill="1" applyBorder="1" applyAlignment="1">
      <alignment vertical="top"/>
    </xf>
    <xf numFmtId="0" fontId="4" fillId="3" borderId="24" xfId="8" applyFill="1" applyBorder="1" applyAlignment="1">
      <alignment horizontal="center" vertical="top" wrapText="1"/>
    </xf>
    <xf numFmtId="49" fontId="9" fillId="12" borderId="24" xfId="8" applyNumberFormat="1" applyFont="1" applyFill="1" applyBorder="1" applyAlignment="1">
      <alignment vertical="top" wrapText="1"/>
    </xf>
    <xf numFmtId="49" fontId="9" fillId="13" borderId="24" xfId="8" applyNumberFormat="1" applyFont="1" applyFill="1" applyBorder="1" applyAlignment="1">
      <alignment horizontal="center" vertical="top"/>
    </xf>
    <xf numFmtId="0" fontId="6" fillId="3" borderId="51" xfId="8" applyFont="1" applyFill="1" applyBorder="1" applyAlignment="1">
      <alignment horizontal="center" vertical="top"/>
    </xf>
    <xf numFmtId="0" fontId="6" fillId="3" borderId="58" xfId="8" applyFont="1" applyFill="1" applyBorder="1" applyAlignment="1">
      <alignment horizontal="center" vertical="top" wrapText="1"/>
    </xf>
    <xf numFmtId="164" fontId="6" fillId="0" borderId="59" xfId="8" applyNumberFormat="1" applyFont="1" applyBorder="1" applyAlignment="1">
      <alignment horizontal="center" vertical="top"/>
    </xf>
    <xf numFmtId="0" fontId="6" fillId="0" borderId="13" xfId="8" applyFont="1" applyBorder="1" applyAlignment="1">
      <alignment horizontal="center" vertical="top"/>
    </xf>
    <xf numFmtId="49" fontId="6" fillId="3" borderId="13" xfId="8" applyNumberFormat="1" applyFont="1" applyFill="1" applyBorder="1" applyAlignment="1">
      <alignment horizontal="center" vertical="top"/>
    </xf>
    <xf numFmtId="49" fontId="6" fillId="3" borderId="13" xfId="8" applyNumberFormat="1" applyFont="1" applyFill="1" applyBorder="1" applyAlignment="1">
      <alignment vertical="top"/>
    </xf>
    <xf numFmtId="0" fontId="6" fillId="12" borderId="13" xfId="8" applyFont="1" applyFill="1" applyBorder="1" applyAlignment="1">
      <alignment horizontal="left" vertical="top" wrapText="1"/>
    </xf>
    <xf numFmtId="0" fontId="4" fillId="3" borderId="13" xfId="8" applyFill="1" applyBorder="1" applyAlignment="1">
      <alignment horizontal="center" vertical="top" wrapText="1"/>
    </xf>
    <xf numFmtId="49" fontId="9" fillId="12" borderId="13" xfId="8" applyNumberFormat="1" applyFont="1" applyFill="1" applyBorder="1" applyAlignment="1">
      <alignment vertical="top" wrapText="1"/>
    </xf>
    <xf numFmtId="49" fontId="9" fillId="13" borderId="13" xfId="8" applyNumberFormat="1" applyFont="1" applyFill="1" applyBorder="1" applyAlignment="1">
      <alignment horizontal="center" vertical="top"/>
    </xf>
    <xf numFmtId="49" fontId="9" fillId="8" borderId="13" xfId="8" applyNumberFormat="1" applyFont="1" applyFill="1" applyBorder="1" applyAlignment="1">
      <alignment horizontal="center" vertical="top"/>
    </xf>
    <xf numFmtId="164" fontId="6" fillId="0" borderId="18" xfId="8" applyNumberFormat="1" applyFont="1" applyBorder="1" applyAlignment="1">
      <alignment horizontal="center" vertical="top"/>
    </xf>
    <xf numFmtId="0" fontId="6" fillId="3" borderId="14" xfId="8" applyFont="1" applyFill="1" applyBorder="1" applyAlignment="1">
      <alignment horizontal="center" vertical="top"/>
    </xf>
    <xf numFmtId="164" fontId="6" fillId="0" borderId="14" xfId="8" applyNumberFormat="1" applyFont="1" applyBorder="1" applyAlignment="1">
      <alignment horizontal="center" vertical="top"/>
    </xf>
    <xf numFmtId="0" fontId="6" fillId="3" borderId="48" xfId="8" applyFont="1" applyFill="1" applyBorder="1" applyAlignment="1">
      <alignment horizontal="center" vertical="top"/>
    </xf>
    <xf numFmtId="0" fontId="6" fillId="3" borderId="50" xfId="8" applyFont="1" applyFill="1" applyBorder="1" applyAlignment="1">
      <alignment horizontal="center" vertical="top" wrapText="1"/>
    </xf>
    <xf numFmtId="164" fontId="26" fillId="0" borderId="6" xfId="8" applyNumberFormat="1" applyFont="1" applyBorder="1" applyAlignment="1">
      <alignment horizontal="center" vertical="top"/>
    </xf>
    <xf numFmtId="0" fontId="6" fillId="3" borderId="29" xfId="8" applyFont="1" applyFill="1" applyBorder="1" applyAlignment="1">
      <alignment horizontal="center" vertical="top"/>
    </xf>
    <xf numFmtId="0" fontId="6" fillId="0" borderId="30" xfId="10" applyFont="1" applyBorder="1" applyAlignment="1">
      <alignment vertical="top" wrapText="1"/>
    </xf>
    <xf numFmtId="49" fontId="6" fillId="3" borderId="30" xfId="8" applyNumberFormat="1" applyFont="1" applyFill="1" applyBorder="1" applyAlignment="1">
      <alignment vertical="top"/>
    </xf>
    <xf numFmtId="49" fontId="9" fillId="12" borderId="30" xfId="8" applyNumberFormat="1" applyFont="1" applyFill="1" applyBorder="1" applyAlignment="1">
      <alignment vertical="top" wrapText="1"/>
    </xf>
    <xf numFmtId="0" fontId="6" fillId="0" borderId="46" xfId="8" applyFont="1" applyBorder="1" applyAlignment="1">
      <alignment horizontal="center" vertical="top"/>
    </xf>
    <xf numFmtId="0" fontId="6" fillId="0" borderId="51" xfId="8" applyFont="1" applyBorder="1" applyAlignment="1">
      <alignment horizontal="center" vertical="top"/>
    </xf>
    <xf numFmtId="49" fontId="6" fillId="3" borderId="30" xfId="8" applyNumberFormat="1" applyFont="1" applyFill="1" applyBorder="1" applyAlignment="1">
      <alignment horizontal="center" vertical="top"/>
    </xf>
    <xf numFmtId="164" fontId="6" fillId="0" borderId="15" xfId="8" applyNumberFormat="1" applyFont="1" applyBorder="1" applyAlignment="1">
      <alignment horizontal="center" vertical="top"/>
    </xf>
    <xf numFmtId="0" fontId="6" fillId="0" borderId="14" xfId="8" applyFont="1" applyBorder="1" applyAlignment="1">
      <alignment horizontal="center" vertical="top"/>
    </xf>
    <xf numFmtId="164" fontId="6" fillId="0" borderId="6" xfId="8" applyNumberFormat="1" applyFont="1" applyBorder="1" applyAlignment="1">
      <alignment horizontal="center" vertical="top"/>
    </xf>
    <xf numFmtId="2" fontId="34" fillId="0" borderId="0" xfId="8" applyNumberFormat="1" applyFont="1"/>
    <xf numFmtId="164" fontId="9" fillId="11" borderId="10" xfId="8" applyNumberFormat="1" applyFont="1" applyFill="1" applyBorder="1" applyAlignment="1">
      <alignment horizontal="center" vertical="top"/>
    </xf>
    <xf numFmtId="0" fontId="9" fillId="11" borderId="24" xfId="8" applyFont="1" applyFill="1" applyBorder="1" applyAlignment="1">
      <alignment horizontal="center" vertical="top"/>
    </xf>
    <xf numFmtId="164" fontId="6" fillId="11" borderId="55" xfId="8" applyNumberFormat="1" applyFont="1" applyFill="1" applyBorder="1" applyAlignment="1">
      <alignment horizontal="center" vertical="top"/>
    </xf>
    <xf numFmtId="0" fontId="6" fillId="11" borderId="1" xfId="8" applyFont="1" applyFill="1" applyBorder="1" applyAlignment="1">
      <alignment horizontal="center" vertical="top"/>
    </xf>
    <xf numFmtId="164" fontId="6" fillId="11" borderId="59" xfId="8" applyNumberFormat="1" applyFont="1" applyFill="1" applyBorder="1" applyAlignment="1">
      <alignment horizontal="center" vertical="top"/>
    </xf>
    <xf numFmtId="0" fontId="6" fillId="11" borderId="31" xfId="8" applyFont="1" applyFill="1" applyBorder="1" applyAlignment="1">
      <alignment horizontal="center" vertical="top"/>
    </xf>
    <xf numFmtId="164" fontId="6" fillId="11" borderId="6" xfId="8" applyNumberFormat="1" applyFont="1" applyFill="1" applyBorder="1" applyAlignment="1">
      <alignment horizontal="center" vertical="top"/>
    </xf>
    <xf numFmtId="0" fontId="6" fillId="11" borderId="29" xfId="8" applyFont="1" applyFill="1" applyBorder="1" applyAlignment="1">
      <alignment horizontal="center" vertical="top"/>
    </xf>
    <xf numFmtId="164" fontId="6" fillId="11" borderId="23" xfId="8" applyNumberFormat="1" applyFont="1" applyFill="1" applyBorder="1" applyAlignment="1">
      <alignment horizontal="center" vertical="top"/>
    </xf>
    <xf numFmtId="0" fontId="6" fillId="11" borderId="30" xfId="8" applyFont="1" applyFill="1" applyBorder="1" applyAlignment="1">
      <alignment horizontal="center" vertical="top"/>
    </xf>
    <xf numFmtId="164" fontId="26" fillId="10" borderId="9" xfId="8" applyNumberFormat="1" applyFont="1" applyFill="1" applyBorder="1" applyAlignment="1">
      <alignment horizontal="center" vertical="top"/>
    </xf>
    <xf numFmtId="164" fontId="26" fillId="0" borderId="59" xfId="8" applyNumberFormat="1" applyFont="1" applyBorder="1" applyAlignment="1">
      <alignment horizontal="center" vertical="top"/>
    </xf>
    <xf numFmtId="164" fontId="26" fillId="0" borderId="15" xfId="8" applyNumberFormat="1" applyFont="1" applyBorder="1" applyAlignment="1">
      <alignment horizontal="center" vertical="top"/>
    </xf>
    <xf numFmtId="164" fontId="6" fillId="0" borderId="20" xfId="8" applyNumberFormat="1" applyFont="1" applyBorder="1" applyAlignment="1">
      <alignment horizontal="center" vertical="top"/>
    </xf>
    <xf numFmtId="0" fontId="26" fillId="3" borderId="46" xfId="8" applyFont="1" applyFill="1" applyBorder="1" applyAlignment="1">
      <alignment horizontal="center" vertical="top"/>
    </xf>
    <xf numFmtId="0" fontId="26" fillId="3" borderId="51" xfId="8" applyFont="1" applyFill="1" applyBorder="1" applyAlignment="1">
      <alignment horizontal="center" vertical="top"/>
    </xf>
    <xf numFmtId="0" fontId="26" fillId="3" borderId="48" xfId="8" applyFont="1" applyFill="1" applyBorder="1" applyAlignment="1">
      <alignment horizontal="center" vertical="top"/>
    </xf>
    <xf numFmtId="0" fontId="4" fillId="3" borderId="30" xfId="8" applyFill="1" applyBorder="1" applyAlignment="1">
      <alignment horizontal="center" vertical="top" wrapText="1"/>
    </xf>
    <xf numFmtId="0" fontId="6" fillId="3" borderId="46" xfId="8" applyFont="1" applyFill="1" applyBorder="1" applyAlignment="1">
      <alignment vertical="top"/>
    </xf>
    <xf numFmtId="0" fontId="6" fillId="3" borderId="25" xfId="8" applyFont="1" applyFill="1" applyBorder="1" applyAlignment="1">
      <alignment vertical="top" wrapText="1"/>
    </xf>
    <xf numFmtId="0" fontId="6" fillId="3" borderId="26" xfId="8" applyFont="1" applyFill="1" applyBorder="1" applyAlignment="1">
      <alignment vertical="top" wrapText="1"/>
    </xf>
    <xf numFmtId="0" fontId="4" fillId="12" borderId="0" xfId="8" applyFill="1" applyAlignment="1">
      <alignment horizontal="center" vertical="top" wrapText="1"/>
    </xf>
    <xf numFmtId="0" fontId="4" fillId="11" borderId="52" xfId="8" applyFill="1" applyBorder="1" applyAlignment="1">
      <alignment horizontal="center" vertical="top" wrapText="1"/>
    </xf>
    <xf numFmtId="0" fontId="6" fillId="3" borderId="51" xfId="8" applyFont="1" applyFill="1" applyBorder="1" applyAlignment="1">
      <alignment vertical="top"/>
    </xf>
    <xf numFmtId="0" fontId="6" fillId="3" borderId="58" xfId="8" applyFont="1" applyFill="1" applyBorder="1" applyAlignment="1">
      <alignment vertical="top" wrapText="1"/>
    </xf>
    <xf numFmtId="0" fontId="6" fillId="3" borderId="53" xfId="8" applyFont="1" applyFill="1" applyBorder="1" applyAlignment="1">
      <alignment vertical="top" wrapText="1"/>
    </xf>
    <xf numFmtId="164" fontId="9" fillId="0" borderId="59" xfId="8" applyNumberFormat="1" applyFont="1" applyBorder="1" applyAlignment="1">
      <alignment horizontal="center" vertical="top"/>
    </xf>
    <xf numFmtId="49" fontId="9" fillId="12" borderId="0" xfId="8" applyNumberFormat="1" applyFont="1" applyFill="1" applyAlignment="1">
      <alignment vertical="top" wrapText="1"/>
    </xf>
    <xf numFmtId="49" fontId="9" fillId="11" borderId="52" xfId="8" applyNumberFormat="1" applyFont="1" applyFill="1" applyBorder="1" applyAlignment="1">
      <alignment vertical="top" wrapText="1"/>
    </xf>
    <xf numFmtId="164" fontId="16" fillId="0" borderId="20" xfId="8" applyNumberFormat="1" applyFont="1" applyBorder="1" applyAlignment="1">
      <alignment horizontal="center" vertical="top"/>
    </xf>
    <xf numFmtId="0" fontId="6" fillId="3" borderId="5" xfId="8" applyFont="1" applyFill="1" applyBorder="1" applyAlignment="1">
      <alignment horizontal="center" vertical="top"/>
    </xf>
    <xf numFmtId="49" fontId="9" fillId="12" borderId="52" xfId="8" applyNumberFormat="1" applyFont="1" applyFill="1" applyBorder="1" applyAlignment="1">
      <alignment vertical="top" wrapText="1"/>
    </xf>
    <xf numFmtId="164" fontId="6" fillId="0" borderId="9" xfId="8" applyNumberFormat="1" applyFont="1" applyBorder="1" applyAlignment="1">
      <alignment horizontal="center" vertical="top"/>
    </xf>
    <xf numFmtId="0" fontId="4" fillId="12" borderId="24" xfId="8" applyFill="1" applyBorder="1" applyAlignment="1">
      <alignment vertical="top" wrapText="1"/>
    </xf>
    <xf numFmtId="0" fontId="4" fillId="12" borderId="3" xfId="8" applyFill="1" applyBorder="1" applyAlignment="1">
      <alignment horizontal="center" vertical="top" wrapText="1"/>
    </xf>
    <xf numFmtId="0" fontId="4" fillId="11" borderId="47" xfId="8" applyFill="1" applyBorder="1" applyAlignment="1">
      <alignment horizontal="center" vertical="top" wrapText="1"/>
    </xf>
    <xf numFmtId="0" fontId="4" fillId="12" borderId="0" xfId="8" applyFill="1"/>
    <xf numFmtId="49" fontId="9" fillId="12" borderId="49" xfId="8" applyNumberFormat="1" applyFont="1" applyFill="1" applyBorder="1" applyAlignment="1">
      <alignment vertical="top" wrapText="1"/>
    </xf>
    <xf numFmtId="49" fontId="9" fillId="11" borderId="49" xfId="8" applyNumberFormat="1" applyFont="1" applyFill="1" applyBorder="1" applyAlignment="1">
      <alignment vertical="top" wrapText="1"/>
    </xf>
    <xf numFmtId="164" fontId="34" fillId="0" borderId="0" xfId="8" applyNumberFormat="1" applyFont="1"/>
    <xf numFmtId="164" fontId="16" fillId="11" borderId="2" xfId="8" applyNumberFormat="1" applyFont="1" applyFill="1" applyBorder="1" applyAlignment="1">
      <alignment horizontal="center" vertical="top"/>
    </xf>
    <xf numFmtId="0" fontId="9" fillId="11" borderId="9" xfId="8" applyFont="1" applyFill="1" applyBorder="1" applyAlignment="1">
      <alignment horizontal="center" vertical="top"/>
    </xf>
    <xf numFmtId="0" fontId="4" fillId="11" borderId="3" xfId="8" applyFill="1" applyBorder="1" applyAlignment="1">
      <alignment vertical="top" wrapText="1"/>
    </xf>
    <xf numFmtId="49" fontId="9" fillId="11" borderId="0" xfId="8" applyNumberFormat="1" applyFont="1" applyFill="1" applyAlignment="1">
      <alignment vertical="top" wrapText="1"/>
    </xf>
    <xf numFmtId="164" fontId="6" fillId="11" borderId="15" xfId="8" applyNumberFormat="1" applyFont="1" applyFill="1" applyBorder="1" applyAlignment="1">
      <alignment horizontal="center" vertical="top"/>
    </xf>
    <xf numFmtId="0" fontId="6" fillId="11" borderId="14" xfId="8" applyFont="1" applyFill="1" applyBorder="1" applyAlignment="1">
      <alignment horizontal="center" vertical="top"/>
    </xf>
    <xf numFmtId="164" fontId="36" fillId="11" borderId="6" xfId="8" applyNumberFormat="1" applyFont="1" applyFill="1" applyBorder="1" applyAlignment="1">
      <alignment horizontal="center" vertical="top"/>
    </xf>
    <xf numFmtId="49" fontId="9" fillId="11" borderId="23" xfId="8" applyNumberFormat="1" applyFont="1" applyFill="1" applyBorder="1" applyAlignment="1">
      <alignment vertical="top" wrapText="1"/>
    </xf>
    <xf numFmtId="0" fontId="6" fillId="0" borderId="25" xfId="8" applyFont="1" applyBorder="1" applyAlignment="1">
      <alignment horizontal="center" vertical="center" wrapText="1"/>
    </xf>
    <xf numFmtId="0" fontId="6" fillId="0" borderId="26" xfId="8" applyFont="1" applyBorder="1" applyAlignment="1">
      <alignment vertical="center" wrapText="1"/>
    </xf>
    <xf numFmtId="0" fontId="9" fillId="3" borderId="3" xfId="8" applyFont="1" applyFill="1" applyBorder="1" applyAlignment="1">
      <alignment vertical="top"/>
    </xf>
    <xf numFmtId="0" fontId="9" fillId="3" borderId="4" xfId="8" applyFont="1" applyFill="1" applyBorder="1" applyAlignment="1">
      <alignment vertical="top"/>
    </xf>
    <xf numFmtId="0" fontId="6" fillId="3" borderId="62" xfId="8" applyFont="1" applyFill="1" applyBorder="1" applyAlignment="1">
      <alignment horizontal="center" vertical="top"/>
    </xf>
    <xf numFmtId="0" fontId="6" fillId="3" borderId="63" xfId="8" applyFont="1" applyFill="1" applyBorder="1" applyAlignment="1">
      <alignment horizontal="center" vertical="top"/>
    </xf>
    <xf numFmtId="0" fontId="6" fillId="3" borderId="64" xfId="8" applyFont="1" applyFill="1" applyBorder="1" applyAlignment="1">
      <alignment horizontal="left" vertical="top"/>
    </xf>
    <xf numFmtId="0" fontId="9" fillId="3" borderId="23" xfId="8" applyFont="1" applyFill="1" applyBorder="1" applyAlignment="1">
      <alignment vertical="top"/>
    </xf>
    <xf numFmtId="0" fontId="9" fillId="3" borderId="35" xfId="8" applyFont="1" applyFill="1" applyBorder="1" applyAlignment="1">
      <alignment vertical="top"/>
    </xf>
    <xf numFmtId="49" fontId="9" fillId="7" borderId="12" xfId="8" applyNumberFormat="1" applyFont="1" applyFill="1" applyBorder="1" applyAlignment="1">
      <alignment horizontal="center" vertical="top"/>
    </xf>
    <xf numFmtId="49" fontId="9" fillId="8" borderId="12" xfId="8" applyNumberFormat="1" applyFont="1" applyFill="1" applyBorder="1" applyAlignment="1">
      <alignment horizontal="center" vertical="top"/>
    </xf>
    <xf numFmtId="0" fontId="9" fillId="7" borderId="2" xfId="8" applyFont="1" applyFill="1" applyBorder="1" applyAlignment="1">
      <alignment horizontal="left" vertical="top" wrapText="1"/>
    </xf>
    <xf numFmtId="0" fontId="9" fillId="7" borderId="3" xfId="8" applyFont="1" applyFill="1" applyBorder="1" applyAlignment="1">
      <alignment horizontal="left" vertical="top" wrapText="1"/>
    </xf>
    <xf numFmtId="0" fontId="9" fillId="7" borderId="4" xfId="8" applyFont="1" applyFill="1" applyBorder="1" applyAlignment="1">
      <alignment horizontal="left" vertical="top" wrapText="1"/>
    </xf>
    <xf numFmtId="164" fontId="16" fillId="7" borderId="4" xfId="8" applyNumberFormat="1" applyFont="1" applyFill="1" applyBorder="1" applyAlignment="1">
      <alignment horizontal="center" vertical="top" wrapText="1"/>
    </xf>
    <xf numFmtId="0" fontId="9" fillId="7" borderId="4" xfId="8" applyFont="1" applyFill="1" applyBorder="1" applyAlignment="1">
      <alignment horizontal="center" vertical="top"/>
    </xf>
    <xf numFmtId="164" fontId="6" fillId="10" borderId="4" xfId="8" applyNumberFormat="1" applyFont="1" applyFill="1" applyBorder="1" applyAlignment="1">
      <alignment horizontal="center" vertical="top"/>
    </xf>
    <xf numFmtId="0" fontId="6" fillId="10" borderId="12" xfId="8" applyFont="1" applyFill="1" applyBorder="1" applyAlignment="1">
      <alignment horizontal="center" vertical="top"/>
    </xf>
    <xf numFmtId="164" fontId="6" fillId="0" borderId="4" xfId="8" applyNumberFormat="1" applyFont="1" applyBorder="1" applyAlignment="1">
      <alignment horizontal="center" vertical="top"/>
    </xf>
    <xf numFmtId="0" fontId="6" fillId="0" borderId="19" xfId="8" applyFont="1" applyBorder="1" applyAlignment="1">
      <alignment horizontal="center" vertical="top"/>
    </xf>
    <xf numFmtId="0" fontId="6" fillId="3" borderId="35" xfId="8" applyFont="1" applyFill="1" applyBorder="1" applyAlignment="1">
      <alignment vertical="top" wrapText="1"/>
    </xf>
    <xf numFmtId="164" fontId="6" fillId="0" borderId="29" xfId="8" applyNumberFormat="1" applyFont="1" applyBorder="1" applyAlignment="1">
      <alignment horizontal="center" vertical="top"/>
    </xf>
    <xf numFmtId="0" fontId="6" fillId="3" borderId="8" xfId="8" applyFont="1" applyFill="1" applyBorder="1" applyAlignment="1">
      <alignment horizontal="center" vertical="top"/>
    </xf>
    <xf numFmtId="164" fontId="9" fillId="0" borderId="14" xfId="8" applyNumberFormat="1" applyFont="1" applyBorder="1" applyAlignment="1">
      <alignment horizontal="center" vertical="top"/>
    </xf>
    <xf numFmtId="0" fontId="6" fillId="3" borderId="17" xfId="8" applyFont="1" applyFill="1" applyBorder="1" applyAlignment="1">
      <alignment horizontal="center" vertical="top"/>
    </xf>
    <xf numFmtId="164" fontId="9" fillId="11" borderId="65" xfId="8" applyNumberFormat="1" applyFont="1" applyFill="1" applyBorder="1" applyAlignment="1">
      <alignment horizontal="center" vertical="top"/>
    </xf>
    <xf numFmtId="0" fontId="9" fillId="11" borderId="47" xfId="8" applyFont="1" applyFill="1" applyBorder="1" applyAlignment="1">
      <alignment horizontal="center" vertical="top"/>
    </xf>
    <xf numFmtId="164" fontId="6" fillId="11" borderId="66" xfId="8" applyNumberFormat="1" applyFont="1" applyFill="1" applyBorder="1" applyAlignment="1">
      <alignment horizontal="center" vertical="top"/>
    </xf>
    <xf numFmtId="0" fontId="6" fillId="11" borderId="43" xfId="8" applyFont="1" applyFill="1" applyBorder="1" applyAlignment="1">
      <alignment horizontal="center" vertical="top"/>
    </xf>
    <xf numFmtId="164" fontId="6" fillId="11" borderId="68" xfId="8" applyNumberFormat="1" applyFont="1" applyFill="1" applyBorder="1" applyAlignment="1">
      <alignment horizontal="center" vertical="top"/>
    </xf>
    <xf numFmtId="0" fontId="6" fillId="11" borderId="37" xfId="8" applyFont="1" applyFill="1" applyBorder="1" applyAlignment="1">
      <alignment horizontal="center" vertical="top"/>
    </xf>
    <xf numFmtId="164" fontId="6" fillId="11" borderId="69" xfId="8" applyNumberFormat="1" applyFont="1" applyFill="1" applyBorder="1" applyAlignment="1">
      <alignment horizontal="center" vertical="top"/>
    </xf>
    <xf numFmtId="0" fontId="6" fillId="11" borderId="70" xfId="8" applyFont="1" applyFill="1" applyBorder="1" applyAlignment="1">
      <alignment horizontal="center" vertical="top"/>
    </xf>
    <xf numFmtId="164" fontId="6" fillId="11" borderId="71" xfId="8" applyNumberFormat="1" applyFont="1" applyFill="1" applyBorder="1" applyAlignment="1">
      <alignment horizontal="center" vertical="top"/>
    </xf>
    <xf numFmtId="0" fontId="6" fillId="11" borderId="54" xfId="8" applyFont="1" applyFill="1" applyBorder="1" applyAlignment="1">
      <alignment horizontal="center" vertical="top"/>
    </xf>
    <xf numFmtId="0" fontId="6" fillId="3" borderId="24" xfId="8" applyFont="1" applyFill="1" applyBorder="1" applyAlignment="1">
      <alignment horizontal="center" vertical="top"/>
    </xf>
    <xf numFmtId="0" fontId="6" fillId="3" borderId="24" xfId="8" applyFont="1" applyFill="1" applyBorder="1" applyAlignment="1">
      <alignment horizontal="left" vertical="top"/>
    </xf>
    <xf numFmtId="49" fontId="9" fillId="12" borderId="3" xfId="8" applyNumberFormat="1" applyFont="1" applyFill="1" applyBorder="1" applyAlignment="1">
      <alignment horizontal="center" vertical="top" wrapText="1"/>
    </xf>
    <xf numFmtId="49" fontId="9" fillId="11" borderId="47" xfId="8" applyNumberFormat="1" applyFont="1" applyFill="1" applyBorder="1" applyAlignment="1">
      <alignment horizontal="center" vertical="top" wrapText="1"/>
    </xf>
    <xf numFmtId="0" fontId="6" fillId="3" borderId="13" xfId="8" applyFont="1" applyFill="1" applyBorder="1" applyAlignment="1">
      <alignment horizontal="center" vertical="top"/>
    </xf>
    <xf numFmtId="0" fontId="6" fillId="3" borderId="13" xfId="8" applyFont="1" applyFill="1" applyBorder="1" applyAlignment="1">
      <alignment horizontal="left" vertical="top"/>
    </xf>
    <xf numFmtId="164" fontId="6" fillId="0" borderId="1" xfId="8" applyNumberFormat="1" applyFont="1" applyBorder="1" applyAlignment="1">
      <alignment horizontal="center" vertical="top"/>
    </xf>
    <xf numFmtId="49" fontId="9" fillId="12" borderId="0" xfId="8" applyNumberFormat="1" applyFont="1" applyFill="1" applyAlignment="1">
      <alignment horizontal="center" vertical="top" wrapText="1"/>
    </xf>
    <xf numFmtId="49" fontId="9" fillId="11" borderId="52" xfId="8" applyNumberFormat="1" applyFont="1" applyFill="1" applyBorder="1" applyAlignment="1">
      <alignment horizontal="center" vertical="top" wrapText="1"/>
    </xf>
    <xf numFmtId="164" fontId="6" fillId="0" borderId="31" xfId="8" applyNumberFormat="1" applyFont="1" applyBorder="1" applyAlignment="1">
      <alignment horizontal="center" vertical="top"/>
    </xf>
    <xf numFmtId="49" fontId="9" fillId="13" borderId="13" xfId="8" applyNumberFormat="1" applyFont="1" applyFill="1" applyBorder="1" applyAlignment="1">
      <alignment vertical="top"/>
    </xf>
    <xf numFmtId="49" fontId="9" fillId="8" borderId="13" xfId="8" applyNumberFormat="1" applyFont="1" applyFill="1" applyBorder="1" applyAlignment="1">
      <alignment vertical="top"/>
    </xf>
    <xf numFmtId="0" fontId="26" fillId="3" borderId="13" xfId="8" applyFont="1" applyFill="1" applyBorder="1" applyAlignment="1">
      <alignment horizontal="center" vertical="top"/>
    </xf>
    <xf numFmtId="0" fontId="26" fillId="3" borderId="29" xfId="8" applyFont="1" applyFill="1" applyBorder="1" applyAlignment="1">
      <alignment horizontal="center" vertical="top"/>
    </xf>
    <xf numFmtId="0" fontId="6" fillId="3" borderId="29" xfId="8" applyFont="1" applyFill="1" applyBorder="1" applyAlignment="1">
      <alignment horizontal="left" vertical="top"/>
    </xf>
    <xf numFmtId="49" fontId="9" fillId="12" borderId="23" xfId="8" applyNumberFormat="1" applyFont="1" applyFill="1" applyBorder="1" applyAlignment="1">
      <alignment horizontal="center" vertical="top" wrapText="1"/>
    </xf>
    <xf numFmtId="49" fontId="9" fillId="11" borderId="44" xfId="8" applyNumberFormat="1" applyFont="1" applyFill="1" applyBorder="1" applyAlignment="1">
      <alignment vertical="top" wrapText="1"/>
    </xf>
    <xf numFmtId="49" fontId="9" fillId="13" borderId="30" xfId="8" applyNumberFormat="1" applyFont="1" applyFill="1" applyBorder="1" applyAlignment="1">
      <alignment vertical="top"/>
    </xf>
    <xf numFmtId="49" fontId="9" fillId="8" borderId="30" xfId="8" applyNumberFormat="1" applyFont="1" applyFill="1" applyBorder="1" applyAlignment="1">
      <alignment vertical="top"/>
    </xf>
    <xf numFmtId="0" fontId="6" fillId="3" borderId="0" xfId="8" applyFont="1" applyFill="1" applyAlignment="1">
      <alignment horizontal="left" vertical="top"/>
    </xf>
    <xf numFmtId="0" fontId="6" fillId="3" borderId="19" xfId="8" applyFont="1" applyFill="1" applyBorder="1" applyAlignment="1">
      <alignment horizontal="left" vertical="top"/>
    </xf>
    <xf numFmtId="0" fontId="6" fillId="3" borderId="4" xfId="8" applyFont="1" applyFill="1" applyBorder="1" applyAlignment="1">
      <alignment horizontal="left" vertical="top"/>
    </xf>
    <xf numFmtId="164" fontId="6" fillId="10" borderId="35" xfId="8" applyNumberFormat="1" applyFont="1" applyFill="1" applyBorder="1" applyAlignment="1">
      <alignment horizontal="center" vertical="top"/>
    </xf>
    <xf numFmtId="164" fontId="6" fillId="0" borderId="19" xfId="8" applyNumberFormat="1" applyFont="1" applyBorder="1" applyAlignment="1">
      <alignment horizontal="center" vertical="top"/>
    </xf>
    <xf numFmtId="0" fontId="6" fillId="3" borderId="35" xfId="8" applyFont="1" applyFill="1" applyBorder="1" applyAlignment="1">
      <alignment horizontal="left" vertical="top"/>
    </xf>
    <xf numFmtId="164" fontId="6" fillId="10" borderId="12" xfId="8" applyNumberFormat="1" applyFont="1" applyFill="1" applyBorder="1" applyAlignment="1">
      <alignment horizontal="center" vertical="top"/>
    </xf>
    <xf numFmtId="49" fontId="9" fillId="11" borderId="53" xfId="8" applyNumberFormat="1" applyFont="1" applyFill="1" applyBorder="1" applyAlignment="1">
      <alignment vertical="top" wrapText="1"/>
    </xf>
    <xf numFmtId="164" fontId="9" fillId="11" borderId="12" xfId="8" applyNumberFormat="1" applyFont="1" applyFill="1" applyBorder="1" applyAlignment="1">
      <alignment horizontal="center" vertical="top"/>
    </xf>
    <xf numFmtId="0" fontId="9" fillId="11" borderId="12" xfId="8" applyFont="1" applyFill="1" applyBorder="1" applyAlignment="1">
      <alignment horizontal="center" vertical="top"/>
    </xf>
    <xf numFmtId="164" fontId="6" fillId="11" borderId="39" xfId="8" applyNumberFormat="1" applyFont="1" applyFill="1" applyBorder="1" applyAlignment="1">
      <alignment horizontal="center" vertical="top"/>
    </xf>
    <xf numFmtId="0" fontId="6" fillId="11" borderId="39" xfId="8" applyFont="1" applyFill="1" applyBorder="1" applyAlignment="1">
      <alignment horizontal="center" vertical="top"/>
    </xf>
    <xf numFmtId="164" fontId="6" fillId="11" borderId="73" xfId="8" applyNumberFormat="1" applyFont="1" applyFill="1" applyBorder="1" applyAlignment="1">
      <alignment horizontal="center" vertical="top"/>
    </xf>
    <xf numFmtId="0" fontId="6" fillId="11" borderId="73" xfId="8" applyFont="1" applyFill="1" applyBorder="1" applyAlignment="1">
      <alignment horizontal="center" vertical="top"/>
    </xf>
    <xf numFmtId="164" fontId="6" fillId="11" borderId="17" xfId="8" applyNumberFormat="1" applyFont="1" applyFill="1" applyBorder="1" applyAlignment="1">
      <alignment horizontal="center" vertical="top"/>
    </xf>
    <xf numFmtId="0" fontId="6" fillId="11" borderId="17" xfId="8" applyFont="1" applyFill="1" applyBorder="1" applyAlignment="1">
      <alignment horizontal="center" vertical="top"/>
    </xf>
    <xf numFmtId="164" fontId="6" fillId="11" borderId="8" xfId="8" applyNumberFormat="1" applyFont="1" applyFill="1" applyBorder="1" applyAlignment="1">
      <alignment horizontal="center" vertical="top"/>
    </xf>
    <xf numFmtId="0" fontId="6" fillId="11" borderId="8" xfId="8" applyFont="1" applyFill="1" applyBorder="1" applyAlignment="1">
      <alignment horizontal="center" vertical="top"/>
    </xf>
    <xf numFmtId="0" fontId="9" fillId="12" borderId="24" xfId="8" applyFont="1" applyFill="1" applyBorder="1" applyAlignment="1">
      <alignment vertical="top" wrapText="1"/>
    </xf>
    <xf numFmtId="49" fontId="9" fillId="11" borderId="26" xfId="8" applyNumberFormat="1" applyFont="1" applyFill="1" applyBorder="1" applyAlignment="1">
      <alignment vertical="top" wrapText="1"/>
    </xf>
    <xf numFmtId="49" fontId="9" fillId="13" borderId="24" xfId="8" applyNumberFormat="1" applyFont="1" applyFill="1" applyBorder="1" applyAlignment="1">
      <alignment vertical="top"/>
    </xf>
    <xf numFmtId="49" fontId="9" fillId="8" borderId="24" xfId="8" applyNumberFormat="1" applyFont="1" applyFill="1" applyBorder="1" applyAlignment="1">
      <alignment vertical="top"/>
    </xf>
    <xf numFmtId="164" fontId="6" fillId="0" borderId="73" xfId="8" applyNumberFormat="1" applyFont="1" applyBorder="1" applyAlignment="1">
      <alignment horizontal="center" vertical="top"/>
    </xf>
    <xf numFmtId="164" fontId="26" fillId="0" borderId="17" xfId="8" applyNumberFormat="1" applyFont="1" applyBorder="1" applyAlignment="1">
      <alignment horizontal="center" vertical="top"/>
    </xf>
    <xf numFmtId="164" fontId="6" fillId="0" borderId="17" xfId="8" applyNumberFormat="1" applyFont="1" applyBorder="1" applyAlignment="1">
      <alignment horizontal="center" vertical="top"/>
    </xf>
    <xf numFmtId="0" fontId="6" fillId="3" borderId="40" xfId="8" applyFont="1" applyFill="1" applyBorder="1" applyAlignment="1">
      <alignment horizontal="center" vertical="top"/>
    </xf>
    <xf numFmtId="0" fontId="6" fillId="3" borderId="32" xfId="8" applyFont="1" applyFill="1" applyBorder="1" applyAlignment="1">
      <alignment horizontal="center" vertical="top" wrapText="1"/>
    </xf>
    <xf numFmtId="0" fontId="6" fillId="3" borderId="33" xfId="8" applyFont="1" applyFill="1" applyBorder="1" applyAlignment="1">
      <alignment vertical="top" wrapText="1"/>
    </xf>
    <xf numFmtId="164" fontId="6" fillId="0" borderId="8" xfId="8" applyNumberFormat="1" applyFont="1" applyBorder="1" applyAlignment="1">
      <alignment horizontal="center" vertical="top"/>
    </xf>
    <xf numFmtId="0" fontId="37" fillId="0" borderId="0" xfId="0" applyFont="1" applyAlignment="1">
      <alignment vertical="center"/>
    </xf>
    <xf numFmtId="0" fontId="6" fillId="10" borderId="4" xfId="8" applyFont="1" applyFill="1" applyBorder="1" applyAlignment="1">
      <alignment horizontal="center" vertical="top"/>
    </xf>
    <xf numFmtId="164" fontId="6" fillId="0" borderId="74" xfId="8" applyNumberFormat="1" applyFont="1" applyBorder="1" applyAlignment="1">
      <alignment horizontal="center" vertical="top"/>
    </xf>
    <xf numFmtId="0" fontId="6" fillId="0" borderId="1" xfId="8" applyFont="1" applyBorder="1" applyAlignment="1">
      <alignment horizontal="center" vertical="top"/>
    </xf>
    <xf numFmtId="0" fontId="6" fillId="3" borderId="31" xfId="8" applyFont="1" applyFill="1" applyBorder="1" applyAlignment="1">
      <alignment horizontal="center" vertical="top"/>
    </xf>
    <xf numFmtId="164" fontId="6" fillId="0" borderId="16" xfId="8" applyNumberFormat="1" applyFont="1" applyBorder="1" applyAlignment="1">
      <alignment horizontal="center" vertical="top"/>
    </xf>
    <xf numFmtId="164" fontId="36" fillId="0" borderId="7" xfId="8" applyNumberFormat="1" applyFont="1" applyBorder="1" applyAlignment="1">
      <alignment horizontal="center" vertical="top"/>
    </xf>
    <xf numFmtId="0" fontId="6" fillId="12" borderId="3" xfId="8" applyFont="1" applyFill="1" applyBorder="1" applyAlignment="1">
      <alignment vertical="top" wrapText="1"/>
    </xf>
    <xf numFmtId="164" fontId="6" fillId="0" borderId="7" xfId="8" applyNumberFormat="1" applyFont="1" applyBorder="1" applyAlignment="1">
      <alignment horizontal="center" vertical="top"/>
    </xf>
    <xf numFmtId="164" fontId="6" fillId="10" borderId="30" xfId="8" applyNumberFormat="1" applyFont="1" applyFill="1" applyBorder="1" applyAlignment="1">
      <alignment horizontal="center" vertical="top"/>
    </xf>
    <xf numFmtId="0" fontId="6" fillId="10" borderId="35" xfId="8" applyFont="1" applyFill="1" applyBorder="1" applyAlignment="1">
      <alignment horizontal="center" vertical="top"/>
    </xf>
    <xf numFmtId="0" fontId="4" fillId="12" borderId="13" xfId="8" applyFill="1" applyBorder="1"/>
    <xf numFmtId="0" fontId="6" fillId="0" borderId="36" xfId="8" applyFont="1" applyBorder="1" applyAlignment="1">
      <alignment horizontal="center" vertical="top"/>
    </xf>
    <xf numFmtId="164" fontId="36" fillId="0" borderId="22" xfId="8" applyNumberFormat="1" applyFont="1" applyBorder="1" applyAlignment="1">
      <alignment horizontal="center" vertical="top"/>
    </xf>
    <xf numFmtId="0" fontId="6" fillId="0" borderId="75" xfId="8" applyFont="1" applyBorder="1" applyAlignment="1">
      <alignment horizontal="center" vertical="top"/>
    </xf>
    <xf numFmtId="0" fontId="4" fillId="12" borderId="2" xfId="8" applyFill="1" applyBorder="1"/>
    <xf numFmtId="0" fontId="6" fillId="3" borderId="22" xfId="8" applyFont="1" applyFill="1" applyBorder="1" applyAlignment="1">
      <alignment horizontal="center" vertical="top"/>
    </xf>
    <xf numFmtId="164" fontId="26" fillId="0" borderId="22" xfId="8" applyNumberFormat="1" applyFont="1" applyBorder="1" applyAlignment="1">
      <alignment horizontal="center" vertical="top"/>
    </xf>
    <xf numFmtId="0" fontId="6" fillId="12" borderId="13" xfId="9" applyFont="1" applyFill="1" applyBorder="1" applyAlignment="1">
      <alignment horizontal="left" vertical="top" wrapText="1"/>
    </xf>
    <xf numFmtId="164" fontId="6" fillId="0" borderId="22" xfId="8" applyNumberFormat="1" applyFont="1" applyBorder="1" applyAlignment="1">
      <alignment horizontal="center" vertical="top"/>
    </xf>
    <xf numFmtId="164" fontId="16" fillId="11" borderId="9" xfId="8" applyNumberFormat="1" applyFont="1" applyFill="1" applyBorder="1" applyAlignment="1">
      <alignment horizontal="center" vertical="top"/>
    </xf>
    <xf numFmtId="49" fontId="6" fillId="3" borderId="3" xfId="8" applyNumberFormat="1" applyFont="1" applyFill="1" applyBorder="1" applyAlignment="1">
      <alignment horizontal="left" vertical="top"/>
    </xf>
    <xf numFmtId="164" fontId="6" fillId="11" borderId="31" xfId="8" applyNumberFormat="1" applyFont="1" applyFill="1" applyBorder="1" applyAlignment="1">
      <alignment horizontal="center" vertical="top"/>
    </xf>
    <xf numFmtId="49" fontId="6" fillId="3" borderId="0" xfId="8" applyNumberFormat="1" applyFont="1" applyFill="1" applyAlignment="1">
      <alignment horizontal="left" vertical="top"/>
    </xf>
    <xf numFmtId="164" fontId="6" fillId="11" borderId="14" xfId="8" applyNumberFormat="1" applyFont="1" applyFill="1" applyBorder="1" applyAlignment="1">
      <alignment horizontal="center" vertical="top"/>
    </xf>
    <xf numFmtId="49" fontId="6" fillId="3" borderId="0" xfId="8" applyNumberFormat="1" applyFont="1" applyFill="1" applyAlignment="1">
      <alignment vertical="top"/>
    </xf>
    <xf numFmtId="164" fontId="36" fillId="11" borderId="5" xfId="8" applyNumberFormat="1" applyFont="1" applyFill="1" applyBorder="1" applyAlignment="1">
      <alignment horizontal="center" vertical="top"/>
    </xf>
    <xf numFmtId="0" fontId="6" fillId="11" borderId="22" xfId="8" applyFont="1" applyFill="1" applyBorder="1" applyAlignment="1">
      <alignment horizontal="center" vertical="top"/>
    </xf>
    <xf numFmtId="0" fontId="6" fillId="0" borderId="18" xfId="10" applyFont="1" applyBorder="1" applyAlignment="1">
      <alignment vertical="top" wrapText="1"/>
    </xf>
    <xf numFmtId="0" fontId="6" fillId="0" borderId="46" xfId="8" applyFont="1" applyBorder="1" applyAlignment="1">
      <alignment horizontal="center" vertical="center"/>
    </xf>
    <xf numFmtId="0" fontId="6" fillId="0" borderId="47" xfId="8" applyFont="1" applyBorder="1" applyAlignment="1">
      <alignment vertical="center" wrapText="1"/>
    </xf>
    <xf numFmtId="0" fontId="9" fillId="3" borderId="10" xfId="8" applyFont="1" applyFill="1" applyBorder="1" applyAlignment="1">
      <alignment horizontal="left" vertical="top"/>
    </xf>
    <xf numFmtId="0" fontId="9" fillId="3" borderId="11" xfId="8" applyFont="1" applyFill="1" applyBorder="1" applyAlignment="1">
      <alignment horizontal="left" vertical="top"/>
    </xf>
    <xf numFmtId="0" fontId="9" fillId="3" borderId="12" xfId="8" applyFont="1" applyFill="1" applyBorder="1" applyAlignment="1">
      <alignment horizontal="left" vertical="top"/>
    </xf>
    <xf numFmtId="49" fontId="9" fillId="7" borderId="9" xfId="8" applyNumberFormat="1" applyFont="1" applyFill="1" applyBorder="1" applyAlignment="1">
      <alignment horizontal="center" vertical="top"/>
    </xf>
    <xf numFmtId="49" fontId="9" fillId="8" borderId="35" xfId="8" applyNumberFormat="1" applyFont="1" applyFill="1" applyBorder="1" applyAlignment="1">
      <alignment horizontal="center" vertical="top"/>
    </xf>
    <xf numFmtId="0" fontId="6" fillId="0" borderId="62" xfId="8" applyFont="1" applyBorder="1" applyAlignment="1">
      <alignment horizontal="center" vertical="center"/>
    </xf>
    <xf numFmtId="0" fontId="6" fillId="0" borderId="76" xfId="8" applyFont="1" applyBorder="1" applyAlignment="1">
      <alignment horizontal="center" vertical="center" wrapText="1"/>
    </xf>
    <xf numFmtId="0" fontId="6" fillId="0" borderId="9" xfId="8" applyFont="1" applyBorder="1" applyAlignment="1">
      <alignment vertical="center" wrapText="1"/>
    </xf>
    <xf numFmtId="0" fontId="9" fillId="0" borderId="11" xfId="8" applyFont="1" applyBorder="1" applyAlignment="1">
      <alignment vertical="top"/>
    </xf>
    <xf numFmtId="0" fontId="9" fillId="0" borderId="12" xfId="8" applyFont="1" applyBorder="1" applyAlignment="1">
      <alignment vertical="top"/>
    </xf>
    <xf numFmtId="49" fontId="9" fillId="9" borderId="12" xfId="8" applyNumberFormat="1" applyFont="1" applyFill="1" applyBorder="1" applyAlignment="1">
      <alignment horizontal="center" vertical="top" wrapText="1"/>
    </xf>
    <xf numFmtId="49" fontId="9" fillId="9" borderId="9" xfId="8" applyNumberFormat="1" applyFont="1" applyFill="1" applyBorder="1" applyAlignment="1">
      <alignment horizontal="center" vertical="top" wrapText="1"/>
    </xf>
    <xf numFmtId="0" fontId="9" fillId="0" borderId="24" xfId="2" applyFont="1" applyBorder="1" applyAlignment="1">
      <alignment horizontal="center" vertical="center" wrapText="1"/>
    </xf>
    <xf numFmtId="0" fontId="6" fillId="0" borderId="3" xfId="2" applyFont="1" applyBorder="1" applyAlignment="1">
      <alignment horizontal="center" vertical="top"/>
    </xf>
    <xf numFmtId="0" fontId="31" fillId="0" borderId="0" xfId="8" applyFont="1" applyAlignment="1">
      <alignment horizontal="center" vertical="center"/>
    </xf>
    <xf numFmtId="0" fontId="31" fillId="0" borderId="3" xfId="8" applyFont="1" applyBorder="1" applyAlignment="1">
      <alignment horizontal="center" vertical="center"/>
    </xf>
    <xf numFmtId="0" fontId="5" fillId="0" borderId="0" xfId="0" applyFont="1" applyAlignment="1">
      <alignment wrapText="1"/>
    </xf>
    <xf numFmtId="0" fontId="4" fillId="0" borderId="0" xfId="9"/>
    <xf numFmtId="0" fontId="14" fillId="0" borderId="0" xfId="9" applyFont="1"/>
    <xf numFmtId="0" fontId="15" fillId="0" borderId="0" xfId="9" applyFont="1"/>
    <xf numFmtId="0" fontId="4" fillId="0" borderId="0" xfId="9" applyAlignment="1">
      <alignment vertical="center" textRotation="90"/>
    </xf>
    <xf numFmtId="2" fontId="4" fillId="0" borderId="0" xfId="9" applyNumberFormat="1"/>
    <xf numFmtId="2" fontId="4" fillId="0" borderId="3" xfId="9" applyNumberFormat="1" applyBorder="1"/>
    <xf numFmtId="2" fontId="4" fillId="0" borderId="4" xfId="9" applyNumberFormat="1" applyBorder="1"/>
    <xf numFmtId="0" fontId="17" fillId="0" borderId="0" xfId="9" applyFont="1" applyAlignment="1">
      <alignment horizontal="center" vertical="top"/>
    </xf>
    <xf numFmtId="49" fontId="5" fillId="0" borderId="0" xfId="9" applyNumberFormat="1" applyFont="1" applyAlignment="1">
      <alignment vertical="top"/>
    </xf>
    <xf numFmtId="164" fontId="9" fillId="0" borderId="29" xfId="2" applyNumberFormat="1" applyFont="1" applyBorder="1" applyAlignment="1">
      <alignment horizontal="center" vertical="top" wrapText="1"/>
    </xf>
    <xf numFmtId="0" fontId="6" fillId="3" borderId="4" xfId="9" applyFont="1" applyFill="1" applyBorder="1" applyAlignment="1">
      <alignment horizontal="left" vertical="top" wrapText="1"/>
    </xf>
    <xf numFmtId="0" fontId="6" fillId="3" borderId="17" xfId="9" applyFont="1" applyFill="1" applyBorder="1" applyAlignment="1">
      <alignment horizontal="left" vertical="top" wrapText="1"/>
    </xf>
    <xf numFmtId="43" fontId="9" fillId="4" borderId="29" xfId="11" applyFont="1" applyFill="1" applyBorder="1" applyAlignment="1">
      <alignment horizontal="center" vertical="top" wrapText="1"/>
    </xf>
    <xf numFmtId="2" fontId="9" fillId="0" borderId="9" xfId="2" applyNumberFormat="1" applyFont="1" applyBorder="1" applyAlignment="1">
      <alignment horizontal="center" vertical="center" wrapText="1"/>
    </xf>
    <xf numFmtId="164" fontId="15" fillId="0" borderId="3" xfId="2" applyNumberFormat="1" applyFont="1" applyBorder="1" applyAlignment="1">
      <alignment horizontal="right" vertical="top" wrapText="1"/>
    </xf>
    <xf numFmtId="49" fontId="5" fillId="0" borderId="23" xfId="9" applyNumberFormat="1" applyFont="1" applyBorder="1" applyAlignment="1">
      <alignment vertical="top"/>
    </xf>
    <xf numFmtId="49" fontId="15" fillId="0" borderId="23" xfId="9" applyNumberFormat="1" applyFont="1" applyBorder="1" applyAlignment="1">
      <alignment vertical="top"/>
    </xf>
    <xf numFmtId="49" fontId="5" fillId="0" borderId="23" xfId="9" applyNumberFormat="1" applyFont="1" applyBorder="1" applyAlignment="1">
      <alignment vertical="top" textRotation="90"/>
    </xf>
    <xf numFmtId="0" fontId="6" fillId="4" borderId="10" xfId="9" applyFont="1" applyFill="1" applyBorder="1" applyAlignment="1">
      <alignment vertical="top"/>
    </xf>
    <xf numFmtId="0" fontId="6" fillId="4" borderId="11" xfId="9" applyFont="1" applyFill="1" applyBorder="1" applyAlignment="1">
      <alignment vertical="top"/>
    </xf>
    <xf numFmtId="0" fontId="6" fillId="4" borderId="12" xfId="9" applyFont="1" applyFill="1" applyBorder="1" applyAlignment="1">
      <alignment vertical="top"/>
    </xf>
    <xf numFmtId="164" fontId="9" fillId="4" borderId="9" xfId="9" applyNumberFormat="1" applyFont="1" applyFill="1" applyBorder="1" applyAlignment="1">
      <alignment horizontal="center" vertical="top"/>
    </xf>
    <xf numFmtId="0" fontId="36" fillId="9" borderId="2" xfId="9" applyFont="1" applyFill="1" applyBorder="1" applyAlignment="1">
      <alignment horizontal="center" vertical="top"/>
    </xf>
    <xf numFmtId="0" fontId="36" fillId="9" borderId="3" xfId="9" applyFont="1" applyFill="1" applyBorder="1" applyAlignment="1">
      <alignment horizontal="center" vertical="top"/>
    </xf>
    <xf numFmtId="2" fontId="9" fillId="9" borderId="24" xfId="9" applyNumberFormat="1" applyFont="1" applyFill="1" applyBorder="1" applyAlignment="1">
      <alignment horizontal="center" vertical="top"/>
    </xf>
    <xf numFmtId="0" fontId="9" fillId="7" borderId="2" xfId="9" applyFont="1" applyFill="1" applyBorder="1" applyAlignment="1">
      <alignment horizontal="left" vertical="top" wrapText="1"/>
    </xf>
    <xf numFmtId="0" fontId="9" fillId="7" borderId="25" xfId="9" applyFont="1" applyFill="1" applyBorder="1" applyAlignment="1">
      <alignment horizontal="left" vertical="top" wrapText="1"/>
    </xf>
    <xf numFmtId="0" fontId="9" fillId="7" borderId="3" xfId="9" applyFont="1" applyFill="1" applyBorder="1" applyAlignment="1">
      <alignment horizontal="left" vertical="top" wrapText="1"/>
    </xf>
    <xf numFmtId="164" fontId="9" fillId="7" borderId="24" xfId="9" applyNumberFormat="1" applyFont="1" applyFill="1" applyBorder="1" applyAlignment="1">
      <alignment horizontal="center" vertical="top" wrapText="1"/>
    </xf>
    <xf numFmtId="0" fontId="9" fillId="7" borderId="4" xfId="9" applyFont="1" applyFill="1" applyBorder="1" applyAlignment="1">
      <alignment horizontal="center" vertical="top"/>
    </xf>
    <xf numFmtId="49" fontId="9" fillId="7" borderId="24" xfId="9" applyNumberFormat="1" applyFont="1" applyFill="1" applyBorder="1" applyAlignment="1">
      <alignment horizontal="center" vertical="top"/>
    </xf>
    <xf numFmtId="49" fontId="9" fillId="8" borderId="24" xfId="9" applyNumberFormat="1" applyFont="1" applyFill="1" applyBorder="1" applyAlignment="1">
      <alignment horizontal="center" vertical="top"/>
    </xf>
    <xf numFmtId="9" fontId="36" fillId="3" borderId="2" xfId="9" applyNumberFormat="1" applyFont="1" applyFill="1" applyBorder="1" applyAlignment="1">
      <alignment horizontal="center" vertical="top"/>
    </xf>
    <xf numFmtId="0" fontId="38" fillId="3" borderId="25" xfId="9" applyFont="1" applyFill="1" applyBorder="1" applyAlignment="1">
      <alignment horizontal="center" vertical="top"/>
    </xf>
    <xf numFmtId="0" fontId="38" fillId="3" borderId="4" xfId="9" applyFont="1" applyFill="1" applyBorder="1" applyAlignment="1">
      <alignment horizontal="left" vertical="top" wrapText="1"/>
    </xf>
    <xf numFmtId="164" fontId="9" fillId="3" borderId="4" xfId="9" applyNumberFormat="1" applyFont="1" applyFill="1" applyBorder="1" applyAlignment="1">
      <alignment horizontal="center" vertical="top"/>
    </xf>
    <xf numFmtId="0" fontId="9" fillId="3" borderId="61" xfId="9" applyFont="1" applyFill="1" applyBorder="1" applyAlignment="1">
      <alignment horizontal="center" vertical="top"/>
    </xf>
    <xf numFmtId="0" fontId="6" fillId="12" borderId="24" xfId="9" applyFont="1" applyFill="1" applyBorder="1" applyAlignment="1">
      <alignment vertical="top" wrapText="1"/>
    </xf>
    <xf numFmtId="49" fontId="9" fillId="3" borderId="24" xfId="9" applyNumberFormat="1" applyFont="1" applyFill="1" applyBorder="1" applyAlignment="1">
      <alignment vertical="top" wrapText="1"/>
    </xf>
    <xf numFmtId="49" fontId="9" fillId="13" borderId="24" xfId="9" applyNumberFormat="1" applyFont="1" applyFill="1" applyBorder="1" applyAlignment="1">
      <alignment horizontal="center" vertical="top"/>
    </xf>
    <xf numFmtId="0" fontId="39" fillId="0" borderId="0" xfId="9" applyFont="1" applyAlignment="1">
      <alignment horizontal="center" vertical="center"/>
    </xf>
    <xf numFmtId="0" fontId="39" fillId="3" borderId="0" xfId="9" applyFont="1" applyFill="1" applyAlignment="1">
      <alignment horizontal="center" vertical="center" wrapText="1"/>
    </xf>
    <xf numFmtId="0" fontId="39" fillId="3" borderId="0" xfId="9" applyFont="1" applyFill="1" applyAlignment="1">
      <alignment horizontal="left" vertical="top" wrapText="1"/>
    </xf>
    <xf numFmtId="0" fontId="4" fillId="0" borderId="0" xfId="9" applyAlignment="1">
      <alignment vertical="top"/>
    </xf>
    <xf numFmtId="0" fontId="6" fillId="0" borderId="60" xfId="9" applyFont="1" applyBorder="1" applyAlignment="1">
      <alignment horizontal="center" vertical="center"/>
    </xf>
    <xf numFmtId="0" fontId="6" fillId="3" borderId="57" xfId="9" applyFont="1" applyFill="1" applyBorder="1" applyAlignment="1">
      <alignment horizontal="center" vertical="center" wrapText="1"/>
    </xf>
    <xf numFmtId="0" fontId="6" fillId="3" borderId="77" xfId="9" applyFont="1" applyFill="1" applyBorder="1" applyAlignment="1">
      <alignment horizontal="left" vertical="top" wrapText="1"/>
    </xf>
    <xf numFmtId="164" fontId="6" fillId="3" borderId="8" xfId="9" applyNumberFormat="1" applyFont="1" applyFill="1" applyBorder="1" applyAlignment="1">
      <alignment horizontal="center" vertical="top"/>
    </xf>
    <xf numFmtId="0" fontId="6" fillId="3" borderId="6" xfId="9" applyFont="1" applyFill="1" applyBorder="1" applyAlignment="1">
      <alignment horizontal="center" vertical="top"/>
    </xf>
    <xf numFmtId="0" fontId="6" fillId="12" borderId="30" xfId="9" applyFont="1" applyFill="1" applyBorder="1" applyAlignment="1">
      <alignment vertical="top" wrapText="1"/>
    </xf>
    <xf numFmtId="49" fontId="9" fillId="3" borderId="13" xfId="9" applyNumberFormat="1" applyFont="1" applyFill="1" applyBorder="1" applyAlignment="1">
      <alignment vertical="top" wrapText="1"/>
    </xf>
    <xf numFmtId="49" fontId="9" fillId="12" borderId="30" xfId="9" applyNumberFormat="1" applyFont="1" applyFill="1" applyBorder="1" applyAlignment="1">
      <alignment horizontal="center" vertical="top"/>
    </xf>
    <xf numFmtId="49" fontId="9" fillId="13" borderId="30" xfId="9" applyNumberFormat="1" applyFont="1" applyFill="1" applyBorder="1" applyAlignment="1">
      <alignment horizontal="center" vertical="top"/>
    </xf>
    <xf numFmtId="49" fontId="9" fillId="8" borderId="30" xfId="9" applyNumberFormat="1" applyFont="1" applyFill="1" applyBorder="1" applyAlignment="1">
      <alignment horizontal="center" vertical="top"/>
    </xf>
    <xf numFmtId="0" fontId="39" fillId="0" borderId="0" xfId="9" applyFont="1" applyAlignment="1">
      <alignment vertical="center" wrapText="1"/>
    </xf>
    <xf numFmtId="0" fontId="6" fillId="0" borderId="77" xfId="9" applyFont="1" applyBorder="1" applyAlignment="1">
      <alignment vertical="center" wrapText="1"/>
    </xf>
    <xf numFmtId="164" fontId="9" fillId="11" borderId="39" xfId="9" applyNumberFormat="1" applyFont="1" applyFill="1" applyBorder="1" applyAlignment="1">
      <alignment horizontal="center" vertical="top"/>
    </xf>
    <xf numFmtId="0" fontId="9" fillId="11" borderId="61" xfId="9" applyFont="1" applyFill="1" applyBorder="1" applyAlignment="1">
      <alignment horizontal="center" vertical="top"/>
    </xf>
    <xf numFmtId="0" fontId="4" fillId="11" borderId="3" xfId="9" applyFill="1" applyBorder="1" applyAlignment="1">
      <alignment horizontal="center" vertical="top" wrapText="1"/>
    </xf>
    <xf numFmtId="0" fontId="4" fillId="0" borderId="0" xfId="9" applyAlignment="1">
      <alignment horizontal="center" vertical="top" wrapText="1"/>
    </xf>
    <xf numFmtId="164" fontId="6" fillId="11" borderId="19" xfId="9" applyNumberFormat="1" applyFont="1" applyFill="1" applyBorder="1" applyAlignment="1">
      <alignment horizontal="center" vertical="top"/>
    </xf>
    <xf numFmtId="0" fontId="6" fillId="11" borderId="0" xfId="9" applyFont="1" applyFill="1" applyAlignment="1">
      <alignment horizontal="center" vertical="top"/>
    </xf>
    <xf numFmtId="49" fontId="9" fillId="13" borderId="13" xfId="9" applyNumberFormat="1" applyFont="1" applyFill="1" applyBorder="1" applyAlignment="1">
      <alignment horizontal="center" vertical="top"/>
    </xf>
    <xf numFmtId="49" fontId="9" fillId="8" borderId="19" xfId="9" applyNumberFormat="1" applyFont="1" applyFill="1" applyBorder="1" applyAlignment="1">
      <alignment horizontal="center" vertical="top"/>
    </xf>
    <xf numFmtId="0" fontId="39" fillId="3" borderId="0" xfId="9" applyFont="1" applyFill="1" applyAlignment="1">
      <alignment vertical="top" wrapText="1"/>
    </xf>
    <xf numFmtId="0" fontId="6" fillId="3" borderId="60" xfId="9" applyFont="1" applyFill="1" applyBorder="1" applyAlignment="1">
      <alignment horizontal="center" vertical="center" wrapText="1"/>
    </xf>
    <xf numFmtId="0" fontId="6" fillId="3" borderId="77" xfId="9" applyFont="1" applyFill="1" applyBorder="1" applyAlignment="1">
      <alignment vertical="top" wrapText="1"/>
    </xf>
    <xf numFmtId="0" fontId="39" fillId="3" borderId="0" xfId="9" applyFont="1" applyFill="1" applyAlignment="1">
      <alignment horizontal="center" vertical="top"/>
    </xf>
    <xf numFmtId="0" fontId="6" fillId="3" borderId="40" xfId="9" applyFont="1" applyFill="1" applyBorder="1" applyAlignment="1">
      <alignment horizontal="center" vertical="top"/>
    </xf>
    <xf numFmtId="0" fontId="6" fillId="3" borderId="32" xfId="9" applyFont="1" applyFill="1" applyBorder="1" applyAlignment="1">
      <alignment horizontal="center" vertical="center" wrapText="1"/>
    </xf>
    <xf numFmtId="0" fontId="6" fillId="0" borderId="33" xfId="9" applyFont="1" applyBorder="1" applyAlignment="1">
      <alignment vertical="center" wrapText="1"/>
    </xf>
    <xf numFmtId="164" fontId="6" fillId="11" borderId="8" xfId="9" applyNumberFormat="1" applyFont="1" applyFill="1" applyBorder="1" applyAlignment="1">
      <alignment horizontal="center" vertical="top"/>
    </xf>
    <xf numFmtId="0" fontId="6" fillId="11" borderId="6" xfId="9" applyFont="1" applyFill="1" applyBorder="1" applyAlignment="1">
      <alignment horizontal="center" vertical="top"/>
    </xf>
    <xf numFmtId="49" fontId="9" fillId="11" borderId="23" xfId="9" applyNumberFormat="1" applyFont="1" applyFill="1" applyBorder="1" applyAlignment="1">
      <alignment horizontal="center" vertical="top" wrapText="1"/>
    </xf>
    <xf numFmtId="0" fontId="6" fillId="3" borderId="32" xfId="9" applyFont="1" applyFill="1" applyBorder="1" applyAlignment="1">
      <alignment horizontal="center" vertical="top" wrapText="1"/>
    </xf>
    <xf numFmtId="0" fontId="26" fillId="3" borderId="30" xfId="9" applyFont="1" applyFill="1" applyBorder="1" applyAlignment="1">
      <alignment vertical="top" wrapText="1"/>
    </xf>
    <xf numFmtId="0" fontId="9" fillId="0" borderId="23" xfId="9" applyFont="1" applyBorder="1" applyAlignment="1">
      <alignment vertical="top"/>
    </xf>
    <xf numFmtId="0" fontId="9" fillId="0" borderId="23" xfId="9" applyFont="1" applyBorder="1" applyAlignment="1">
      <alignment vertical="center" textRotation="90"/>
    </xf>
    <xf numFmtId="49" fontId="9" fillId="0" borderId="35" xfId="9" applyNumberFormat="1" applyFont="1" applyBorder="1" applyAlignment="1">
      <alignment horizontal="center" vertical="top"/>
    </xf>
    <xf numFmtId="49" fontId="9" fillId="8" borderId="35" xfId="9" applyNumberFormat="1" applyFont="1" applyFill="1" applyBorder="1" applyAlignment="1">
      <alignment horizontal="center" vertical="top"/>
    </xf>
    <xf numFmtId="0" fontId="9" fillId="7" borderId="36" xfId="9" applyFont="1" applyFill="1" applyBorder="1" applyAlignment="1">
      <alignment vertical="top"/>
    </xf>
    <xf numFmtId="0" fontId="9" fillId="7" borderId="78" xfId="9" applyFont="1" applyFill="1" applyBorder="1" applyAlignment="1">
      <alignment vertical="top"/>
    </xf>
    <xf numFmtId="0" fontId="9" fillId="7" borderId="38" xfId="9" applyFont="1" applyFill="1" applyBorder="1" applyAlignment="1">
      <alignment vertical="top"/>
    </xf>
    <xf numFmtId="0" fontId="9" fillId="7" borderId="23" xfId="9" applyFont="1" applyFill="1" applyBorder="1" applyAlignment="1">
      <alignment vertical="top"/>
    </xf>
    <xf numFmtId="0" fontId="9" fillId="7" borderId="23" xfId="9" applyFont="1" applyFill="1" applyBorder="1" applyAlignment="1">
      <alignment vertical="center" textRotation="90"/>
    </xf>
    <xf numFmtId="0" fontId="9" fillId="7" borderId="11" xfId="9" applyFont="1" applyFill="1" applyBorder="1" applyAlignment="1">
      <alignment vertical="top"/>
    </xf>
    <xf numFmtId="0" fontId="9" fillId="7" borderId="12" xfId="9" applyFont="1" applyFill="1" applyBorder="1" applyAlignment="1">
      <alignment vertical="top"/>
    </xf>
    <xf numFmtId="49" fontId="9" fillId="7" borderId="12" xfId="9" applyNumberFormat="1" applyFont="1" applyFill="1" applyBorder="1" applyAlignment="1">
      <alignment horizontal="center" vertical="top"/>
    </xf>
    <xf numFmtId="49" fontId="9" fillId="8" borderId="12" xfId="9" applyNumberFormat="1" applyFont="1" applyFill="1" applyBorder="1" applyAlignment="1">
      <alignment horizontal="center" vertical="top"/>
    </xf>
    <xf numFmtId="0" fontId="9" fillId="7" borderId="75" xfId="9" applyFont="1" applyFill="1" applyBorder="1" applyAlignment="1">
      <alignment horizontal="left" vertical="top" wrapText="1"/>
    </xf>
    <xf numFmtId="0" fontId="9" fillId="7" borderId="27" xfId="9" applyFont="1" applyFill="1" applyBorder="1" applyAlignment="1">
      <alignment horizontal="left" vertical="top" wrapText="1"/>
    </xf>
    <xf numFmtId="0" fontId="9" fillId="7" borderId="28" xfId="9" applyFont="1" applyFill="1" applyBorder="1" applyAlignment="1">
      <alignment horizontal="left" vertical="top" wrapText="1"/>
    </xf>
    <xf numFmtId="164" fontId="9" fillId="7" borderId="4" xfId="9" applyNumberFormat="1" applyFont="1" applyFill="1" applyBorder="1" applyAlignment="1">
      <alignment horizontal="center" vertical="top" wrapText="1"/>
    </xf>
    <xf numFmtId="49" fontId="9" fillId="7" borderId="9" xfId="9" applyNumberFormat="1" applyFont="1" applyFill="1" applyBorder="1" applyAlignment="1">
      <alignment horizontal="center" vertical="top"/>
    </xf>
    <xf numFmtId="49" fontId="9" fillId="8" borderId="9" xfId="9" applyNumberFormat="1" applyFont="1" applyFill="1" applyBorder="1" applyAlignment="1">
      <alignment horizontal="center" vertical="top"/>
    </xf>
    <xf numFmtId="9" fontId="6" fillId="3" borderId="42" xfId="9" applyNumberFormat="1" applyFont="1" applyFill="1" applyBorder="1" applyAlignment="1">
      <alignment horizontal="center" vertical="top"/>
    </xf>
    <xf numFmtId="0" fontId="38" fillId="3" borderId="56" xfId="9" applyFont="1" applyFill="1" applyBorder="1" applyAlignment="1">
      <alignment horizontal="center" vertical="center"/>
    </xf>
    <xf numFmtId="0" fontId="38" fillId="3" borderId="45" xfId="9" applyFont="1" applyFill="1" applyBorder="1" applyAlignment="1">
      <alignment horizontal="center" vertical="top" wrapText="1"/>
    </xf>
    <xf numFmtId="164" fontId="6" fillId="3" borderId="4" xfId="9" applyNumberFormat="1" applyFont="1" applyFill="1" applyBorder="1" applyAlignment="1">
      <alignment horizontal="center" vertical="top"/>
    </xf>
    <xf numFmtId="0" fontId="9" fillId="0" borderId="9" xfId="9" applyFont="1" applyBorder="1" applyAlignment="1">
      <alignment horizontal="center" vertical="top"/>
    </xf>
    <xf numFmtId="49" fontId="9" fillId="12" borderId="24" xfId="9" applyNumberFormat="1" applyFont="1" applyFill="1" applyBorder="1" applyAlignment="1">
      <alignment horizontal="center" vertical="top" wrapText="1"/>
    </xf>
    <xf numFmtId="0" fontId="36" fillId="0" borderId="60" xfId="9" applyFont="1" applyBorder="1" applyAlignment="1">
      <alignment horizontal="center" vertical="center"/>
    </xf>
    <xf numFmtId="0" fontId="36" fillId="3" borderId="57" xfId="9" applyFont="1" applyFill="1" applyBorder="1" applyAlignment="1">
      <alignment horizontal="center" vertical="center"/>
    </xf>
    <xf numFmtId="0" fontId="36" fillId="3" borderId="77" xfId="9" applyFont="1" applyFill="1" applyBorder="1" applyAlignment="1">
      <alignment horizontal="left" vertical="top" wrapText="1"/>
    </xf>
    <xf numFmtId="164" fontId="36" fillId="3" borderId="4" xfId="9" applyNumberFormat="1" applyFont="1" applyFill="1" applyBorder="1" applyAlignment="1">
      <alignment horizontal="center" vertical="top"/>
    </xf>
    <xf numFmtId="0" fontId="6" fillId="3" borderId="9" xfId="9" applyFont="1" applyFill="1" applyBorder="1" applyAlignment="1">
      <alignment horizontal="center" vertical="top"/>
    </xf>
    <xf numFmtId="49" fontId="9" fillId="12" borderId="13" xfId="9" applyNumberFormat="1" applyFont="1" applyFill="1" applyBorder="1" applyAlignment="1">
      <alignment horizontal="center" vertical="top" wrapText="1"/>
    </xf>
    <xf numFmtId="0" fontId="6" fillId="3" borderId="57" xfId="9" applyFont="1" applyFill="1" applyBorder="1" applyAlignment="1">
      <alignment horizontal="center" vertical="center"/>
    </xf>
    <xf numFmtId="164" fontId="6" fillId="11" borderId="4" xfId="9" applyNumberFormat="1" applyFont="1" applyFill="1" applyBorder="1" applyAlignment="1">
      <alignment horizontal="center" vertical="top"/>
    </xf>
    <xf numFmtId="0" fontId="9" fillId="11" borderId="9" xfId="9" applyFont="1" applyFill="1" applyBorder="1" applyAlignment="1">
      <alignment horizontal="center" vertical="top"/>
    </xf>
    <xf numFmtId="0" fontId="6" fillId="0" borderId="40" xfId="9" applyFont="1" applyBorder="1" applyAlignment="1">
      <alignment horizontal="center" vertical="center"/>
    </xf>
    <xf numFmtId="0" fontId="6" fillId="11" borderId="30" xfId="9" applyFont="1" applyFill="1" applyBorder="1" applyAlignment="1">
      <alignment horizontal="center" vertical="top"/>
    </xf>
    <xf numFmtId="0" fontId="6" fillId="0" borderId="42" xfId="9" applyFont="1" applyBorder="1" applyAlignment="1">
      <alignment horizontal="center" vertical="center"/>
    </xf>
    <xf numFmtId="0" fontId="6" fillId="0" borderId="56" xfId="9" applyFont="1" applyBorder="1" applyAlignment="1">
      <alignment horizontal="center" vertical="center" wrapText="1"/>
    </xf>
    <xf numFmtId="0" fontId="6" fillId="0" borderId="45" xfId="9" applyFont="1" applyBorder="1" applyAlignment="1">
      <alignment vertical="top" wrapText="1"/>
    </xf>
    <xf numFmtId="164" fontId="6" fillId="0" borderId="12" xfId="9" applyNumberFormat="1" applyFont="1" applyBorder="1" applyAlignment="1">
      <alignment horizontal="center" vertical="top"/>
    </xf>
    <xf numFmtId="49" fontId="6" fillId="0" borderId="24" xfId="9" applyNumberFormat="1" applyFont="1" applyBorder="1" applyAlignment="1">
      <alignment horizontal="center" vertical="top"/>
    </xf>
    <xf numFmtId="49" fontId="9" fillId="0" borderId="24" xfId="9" applyNumberFormat="1" applyFont="1" applyBorder="1" applyAlignment="1">
      <alignment vertical="top" wrapText="1"/>
    </xf>
    <xf numFmtId="0" fontId="34" fillId="0" borderId="0" xfId="9" applyFont="1"/>
    <xf numFmtId="0" fontId="4" fillId="0" borderId="60" xfId="9" applyBorder="1"/>
    <xf numFmtId="0" fontId="4" fillId="0" borderId="57" xfId="9" applyBorder="1"/>
    <xf numFmtId="0" fontId="4" fillId="0" borderId="77" xfId="9" applyBorder="1"/>
    <xf numFmtId="164" fontId="36" fillId="0" borderId="35" xfId="9" applyNumberFormat="1" applyFont="1" applyBorder="1" applyAlignment="1">
      <alignment horizontal="center" vertical="top"/>
    </xf>
    <xf numFmtId="49" fontId="6" fillId="0" borderId="13" xfId="9" applyNumberFormat="1" applyFont="1" applyBorder="1" applyAlignment="1">
      <alignment horizontal="center" vertical="top"/>
    </xf>
    <xf numFmtId="49" fontId="9" fillId="0" borderId="13" xfId="9" applyNumberFormat="1" applyFont="1" applyBorder="1" applyAlignment="1">
      <alignment vertical="top" wrapText="1"/>
    </xf>
    <xf numFmtId="0" fontId="6" fillId="0" borderId="57" xfId="9" applyFont="1" applyBorder="1" applyAlignment="1">
      <alignment horizontal="center" vertical="center" wrapText="1"/>
    </xf>
    <xf numFmtId="164" fontId="6" fillId="11" borderId="35" xfId="9" applyNumberFormat="1" applyFont="1" applyFill="1" applyBorder="1" applyAlignment="1">
      <alignment horizontal="center" vertical="top"/>
    </xf>
    <xf numFmtId="0" fontId="6" fillId="0" borderId="32" xfId="9" applyFont="1" applyBorder="1" applyAlignment="1">
      <alignment horizontal="center" vertical="center" wrapText="1"/>
    </xf>
    <xf numFmtId="164" fontId="6" fillId="11" borderId="12" xfId="9" applyNumberFormat="1" applyFont="1" applyFill="1" applyBorder="1" applyAlignment="1">
      <alignment horizontal="center" vertical="top"/>
    </xf>
    <xf numFmtId="0" fontId="6" fillId="11" borderId="9" xfId="9" applyFont="1" applyFill="1" applyBorder="1" applyAlignment="1">
      <alignment horizontal="center" vertical="top"/>
    </xf>
    <xf numFmtId="49" fontId="6" fillId="0" borderId="30" xfId="9" applyNumberFormat="1" applyFont="1" applyBorder="1" applyAlignment="1">
      <alignment horizontal="center" vertical="top"/>
    </xf>
    <xf numFmtId="0" fontId="4" fillId="0" borderId="42" xfId="9" applyBorder="1"/>
    <xf numFmtId="0" fontId="4" fillId="0" borderId="56" xfId="9" applyBorder="1"/>
    <xf numFmtId="0" fontId="4" fillId="0" borderId="45" xfId="9" applyBorder="1"/>
    <xf numFmtId="0" fontId="6" fillId="0" borderId="60" xfId="9" applyFont="1" applyBorder="1" applyAlignment="1">
      <alignment horizontal="center" vertical="top"/>
    </xf>
    <xf numFmtId="0" fontId="6" fillId="0" borderId="77" xfId="9" applyFont="1" applyBorder="1" applyAlignment="1">
      <alignment horizontal="left" vertical="top" wrapText="1"/>
    </xf>
    <xf numFmtId="164" fontId="36" fillId="0" borderId="12" xfId="9" applyNumberFormat="1" applyFont="1" applyBorder="1" applyAlignment="1">
      <alignment horizontal="center" vertical="top"/>
    </xf>
    <xf numFmtId="49" fontId="9" fillId="0" borderId="30" xfId="9" applyNumberFormat="1" applyFont="1" applyBorder="1" applyAlignment="1">
      <alignment vertical="top" wrapText="1"/>
    </xf>
    <xf numFmtId="49" fontId="9" fillId="12" borderId="30" xfId="9" applyNumberFormat="1" applyFont="1" applyFill="1" applyBorder="1" applyAlignment="1">
      <alignment horizontal="center" vertical="top" wrapText="1"/>
    </xf>
    <xf numFmtId="0" fontId="36" fillId="0" borderId="60" xfId="9" applyFont="1" applyBorder="1" applyAlignment="1">
      <alignment horizontal="center" vertical="top"/>
    </xf>
    <xf numFmtId="0" fontId="36" fillId="0" borderId="57" xfId="9" applyFont="1" applyBorder="1" applyAlignment="1">
      <alignment horizontal="center" vertical="top" wrapText="1"/>
    </xf>
    <xf numFmtId="0" fontId="36" fillId="0" borderId="77" xfId="9" applyFont="1" applyBorder="1" applyAlignment="1">
      <alignment horizontal="left" vertical="top" wrapText="1"/>
    </xf>
    <xf numFmtId="164" fontId="9" fillId="11" borderId="12" xfId="9" applyNumberFormat="1" applyFont="1" applyFill="1" applyBorder="1" applyAlignment="1">
      <alignment horizontal="center" vertical="top"/>
    </xf>
    <xf numFmtId="0" fontId="6" fillId="0" borderId="75" xfId="9" applyFont="1" applyBorder="1" applyAlignment="1">
      <alignment horizontal="center" vertical="top"/>
    </xf>
    <xf numFmtId="0" fontId="6" fillId="0" borderId="27" xfId="9" applyFont="1" applyBorder="1" applyAlignment="1">
      <alignment horizontal="center" vertical="top" wrapText="1"/>
    </xf>
    <xf numFmtId="0" fontId="6" fillId="0" borderId="28" xfId="9" applyFont="1" applyBorder="1" applyAlignment="1">
      <alignment horizontal="left" vertical="top" wrapText="1"/>
    </xf>
    <xf numFmtId="0" fontId="6" fillId="11" borderId="24" xfId="9" applyFont="1" applyFill="1" applyBorder="1" applyAlignment="1">
      <alignment horizontal="center" vertical="top"/>
    </xf>
    <xf numFmtId="49" fontId="9" fillId="11" borderId="13" xfId="9" applyNumberFormat="1" applyFont="1" applyFill="1" applyBorder="1" applyAlignment="1">
      <alignment horizontal="center" vertical="top" wrapText="1"/>
    </xf>
    <xf numFmtId="0" fontId="34" fillId="0" borderId="0" xfId="9" applyFont="1" applyAlignment="1">
      <alignment wrapText="1"/>
    </xf>
    <xf numFmtId="0" fontId="6" fillId="0" borderId="10" xfId="9" applyFont="1" applyBorder="1" applyAlignment="1">
      <alignment horizontal="center" vertical="center" wrapText="1"/>
    </xf>
    <xf numFmtId="0" fontId="6" fillId="0" borderId="63" xfId="9" applyFont="1" applyBorder="1" applyAlignment="1">
      <alignment horizontal="center" vertical="center" wrapText="1"/>
    </xf>
    <xf numFmtId="0" fontId="6" fillId="0" borderId="64" xfId="9" applyFont="1" applyBorder="1" applyAlignment="1">
      <alignment wrapText="1"/>
    </xf>
    <xf numFmtId="0" fontId="9" fillId="0" borderId="3" xfId="9" applyFont="1" applyBorder="1" applyAlignment="1">
      <alignment vertical="top"/>
    </xf>
    <xf numFmtId="0" fontId="9" fillId="0" borderId="3" xfId="9" applyFont="1" applyBorder="1" applyAlignment="1">
      <alignment vertical="center" textRotation="90"/>
    </xf>
    <xf numFmtId="0" fontId="9" fillId="0" borderId="4" xfId="9" applyFont="1" applyBorder="1" applyAlignment="1">
      <alignment vertical="top"/>
    </xf>
    <xf numFmtId="49" fontId="9" fillId="7" borderId="35" xfId="9" applyNumberFormat="1" applyFont="1" applyFill="1" applyBorder="1" applyAlignment="1">
      <alignment horizontal="center" vertical="top"/>
    </xf>
    <xf numFmtId="0" fontId="6" fillId="9" borderId="62" xfId="9" applyFont="1" applyFill="1" applyBorder="1" applyAlignment="1">
      <alignment horizontal="center" vertical="top"/>
    </xf>
    <xf numFmtId="0" fontId="6" fillId="9" borderId="79" xfId="9" applyFont="1" applyFill="1" applyBorder="1" applyAlignment="1">
      <alignment horizontal="center" vertical="top"/>
    </xf>
    <xf numFmtId="0" fontId="6" fillId="9" borderId="12" xfId="9" applyFont="1" applyFill="1" applyBorder="1" applyAlignment="1">
      <alignment vertical="top" wrapText="1"/>
    </xf>
    <xf numFmtId="0" fontId="9" fillId="9" borderId="11" xfId="9" applyFont="1" applyFill="1" applyBorder="1" applyAlignment="1">
      <alignment horizontal="left" vertical="top"/>
    </xf>
    <xf numFmtId="0" fontId="36" fillId="9" borderId="10" xfId="9" applyFont="1" applyFill="1" applyBorder="1" applyAlignment="1">
      <alignment horizontal="center" vertical="top"/>
    </xf>
    <xf numFmtId="0" fontId="36" fillId="9" borderId="11" xfId="9" applyFont="1" applyFill="1" applyBorder="1" applyAlignment="1">
      <alignment horizontal="center" vertical="top"/>
    </xf>
    <xf numFmtId="0" fontId="36" fillId="9" borderId="12" xfId="9" applyFont="1" applyFill="1" applyBorder="1" applyAlignment="1">
      <alignment horizontal="center" vertical="top"/>
    </xf>
    <xf numFmtId="164" fontId="9" fillId="9" borderId="12" xfId="9" applyNumberFormat="1" applyFont="1" applyFill="1" applyBorder="1" applyAlignment="1">
      <alignment horizontal="center" vertical="top"/>
    </xf>
    <xf numFmtId="0" fontId="9" fillId="9" borderId="9" xfId="9" applyFont="1" applyFill="1" applyBorder="1" applyAlignment="1">
      <alignment horizontal="center" vertical="top"/>
    </xf>
    <xf numFmtId="49" fontId="9" fillId="9" borderId="9" xfId="9" applyNumberFormat="1" applyFont="1" applyFill="1" applyBorder="1" applyAlignment="1">
      <alignment horizontal="center" vertical="top"/>
    </xf>
    <xf numFmtId="0" fontId="16" fillId="7" borderId="10" xfId="9" applyFont="1" applyFill="1" applyBorder="1" applyAlignment="1">
      <alignment horizontal="left" vertical="top" wrapText="1"/>
    </xf>
    <xf numFmtId="0" fontId="9" fillId="7" borderId="11" xfId="9" applyFont="1" applyFill="1" applyBorder="1" applyAlignment="1">
      <alignment horizontal="left" vertical="top" wrapText="1"/>
    </xf>
    <xf numFmtId="0" fontId="9" fillId="7" borderId="12" xfId="9" applyFont="1" applyFill="1" applyBorder="1" applyAlignment="1">
      <alignment horizontal="left" vertical="top" wrapText="1"/>
    </xf>
    <xf numFmtId="164" fontId="9" fillId="7" borderId="12" xfId="9" applyNumberFormat="1" applyFont="1" applyFill="1" applyBorder="1" applyAlignment="1">
      <alignment horizontal="center" vertical="top" wrapText="1"/>
    </xf>
    <xf numFmtId="0" fontId="9" fillId="7" borderId="12" xfId="9" applyFont="1" applyFill="1" applyBorder="1" applyAlignment="1">
      <alignment horizontal="center" vertical="top"/>
    </xf>
    <xf numFmtId="0" fontId="6" fillId="0" borderId="46" xfId="9" applyFont="1" applyBorder="1" applyAlignment="1">
      <alignment horizontal="center" vertical="top"/>
    </xf>
    <xf numFmtId="164" fontId="9" fillId="0" borderId="4" xfId="9" applyNumberFormat="1" applyFont="1" applyBorder="1" applyAlignment="1">
      <alignment horizontal="center" vertical="top"/>
    </xf>
    <xf numFmtId="0" fontId="9" fillId="0" borderId="24" xfId="9" applyFont="1" applyBorder="1" applyAlignment="1">
      <alignment horizontal="center" vertical="top"/>
    </xf>
    <xf numFmtId="0" fontId="4" fillId="12" borderId="3" xfId="9" applyFill="1" applyBorder="1" applyAlignment="1">
      <alignment horizontal="center" vertical="top" wrapText="1"/>
    </xf>
    <xf numFmtId="164" fontId="6" fillId="0" borderId="4" xfId="9" applyNumberFormat="1" applyFont="1" applyBorder="1" applyAlignment="1">
      <alignment horizontal="center" vertical="top"/>
    </xf>
    <xf numFmtId="49" fontId="9" fillId="12" borderId="19" xfId="9" applyNumberFormat="1" applyFont="1" applyFill="1" applyBorder="1" applyAlignment="1">
      <alignment horizontal="center" vertical="top"/>
    </xf>
    <xf numFmtId="164" fontId="9" fillId="11" borderId="9" xfId="9" applyNumberFormat="1" applyFont="1" applyFill="1" applyBorder="1" applyAlignment="1">
      <alignment horizontal="center" vertical="top"/>
    </xf>
    <xf numFmtId="164" fontId="6" fillId="11" borderId="19" xfId="9" applyNumberFormat="1" applyFont="1" applyFill="1" applyBorder="1" applyAlignment="1">
      <alignment vertical="top"/>
    </xf>
    <xf numFmtId="0" fontId="6" fillId="11" borderId="13" xfId="9" applyFont="1" applyFill="1" applyBorder="1" applyAlignment="1">
      <alignment vertical="top"/>
    </xf>
    <xf numFmtId="49" fontId="9" fillId="7" borderId="13" xfId="9" applyNumberFormat="1" applyFont="1" applyFill="1" applyBorder="1" applyAlignment="1">
      <alignment horizontal="center" vertical="top"/>
    </xf>
    <xf numFmtId="49" fontId="9" fillId="9" borderId="19" xfId="9" applyNumberFormat="1" applyFont="1" applyFill="1" applyBorder="1" applyAlignment="1">
      <alignment horizontal="center" vertical="top"/>
    </xf>
    <xf numFmtId="0" fontId="6" fillId="0" borderId="70" xfId="9" applyFont="1" applyBorder="1" applyAlignment="1">
      <alignment horizontal="center" vertical="top" wrapText="1"/>
    </xf>
    <xf numFmtId="0" fontId="6" fillId="0" borderId="54" xfId="9" applyFont="1" applyBorder="1" applyAlignment="1">
      <alignment horizontal="center" vertical="top" wrapText="1"/>
    </xf>
    <xf numFmtId="0" fontId="6" fillId="3" borderId="28" xfId="9" applyFont="1" applyFill="1" applyBorder="1" applyAlignment="1">
      <alignment horizontal="left" vertical="top" wrapText="1"/>
    </xf>
    <xf numFmtId="164" fontId="6" fillId="11" borderId="22" xfId="9" applyNumberFormat="1" applyFont="1" applyFill="1" applyBorder="1" applyAlignment="1">
      <alignment vertical="top"/>
    </xf>
    <xf numFmtId="0" fontId="6" fillId="11" borderId="5" xfId="9" applyFont="1" applyFill="1" applyBorder="1" applyAlignment="1">
      <alignment vertical="top"/>
    </xf>
    <xf numFmtId="0" fontId="6" fillId="11" borderId="18" xfId="9" applyFont="1" applyFill="1" applyBorder="1" applyAlignment="1">
      <alignment vertical="top"/>
    </xf>
    <xf numFmtId="0" fontId="6" fillId="0" borderId="40" xfId="9" applyFont="1" applyBorder="1" applyAlignment="1">
      <alignment horizontal="center" vertical="top"/>
    </xf>
    <xf numFmtId="0" fontId="6" fillId="0" borderId="41" xfId="9" applyFont="1" applyBorder="1" applyAlignment="1">
      <alignment horizontal="center" vertical="top" wrapText="1"/>
    </xf>
    <xf numFmtId="0" fontId="6" fillId="0" borderId="33" xfId="9" applyFont="1" applyBorder="1" applyAlignment="1">
      <alignment horizontal="left" vertical="top" wrapText="1"/>
    </xf>
    <xf numFmtId="0" fontId="40" fillId="0" borderId="0" xfId="9" applyFont="1" applyAlignment="1">
      <alignment horizontal="center" vertical="top"/>
    </xf>
    <xf numFmtId="0" fontId="6" fillId="0" borderId="47" xfId="9" applyFont="1" applyBorder="1" applyAlignment="1">
      <alignment horizontal="center" vertical="top"/>
    </xf>
    <xf numFmtId="0" fontId="6" fillId="0" borderId="26" xfId="9" applyFont="1" applyBorder="1" applyAlignment="1">
      <alignment horizontal="left" vertical="top" wrapText="1"/>
    </xf>
    <xf numFmtId="164" fontId="9" fillId="0" borderId="19" xfId="9" applyNumberFormat="1" applyFont="1" applyBorder="1" applyAlignment="1">
      <alignment horizontal="center" vertical="top"/>
    </xf>
    <xf numFmtId="0" fontId="4" fillId="12" borderId="13" xfId="9" applyFill="1" applyBorder="1" applyAlignment="1">
      <alignment horizontal="center" vertical="top" wrapText="1"/>
    </xf>
    <xf numFmtId="0" fontId="4" fillId="11" borderId="0" xfId="9" applyFill="1" applyAlignment="1">
      <alignment horizontal="center" vertical="top" wrapText="1"/>
    </xf>
    <xf numFmtId="0" fontId="36" fillId="0" borderId="0" xfId="9" applyFont="1" applyAlignment="1">
      <alignment horizontal="center" vertical="center"/>
    </xf>
    <xf numFmtId="0" fontId="6" fillId="0" borderId="57" xfId="9" applyFont="1" applyBorder="1" applyAlignment="1">
      <alignment horizontal="center" vertical="top"/>
    </xf>
    <xf numFmtId="0" fontId="6" fillId="3" borderId="29" xfId="9" applyFont="1" applyFill="1" applyBorder="1" applyAlignment="1">
      <alignment horizontal="center" vertical="top"/>
    </xf>
    <xf numFmtId="49" fontId="9" fillId="12" borderId="13" xfId="9" applyNumberFormat="1" applyFont="1" applyFill="1" applyBorder="1" applyAlignment="1">
      <alignment horizontal="center" vertical="top"/>
    </xf>
    <xf numFmtId="49" fontId="9" fillId="11" borderId="13" xfId="9" applyNumberFormat="1" applyFont="1" applyFill="1" applyBorder="1" applyAlignment="1">
      <alignment horizontal="center" vertical="top"/>
    </xf>
    <xf numFmtId="0" fontId="36" fillId="0" borderId="57" xfId="9" applyFont="1" applyBorder="1" applyAlignment="1">
      <alignment horizontal="center" vertical="top"/>
    </xf>
    <xf numFmtId="0" fontId="6" fillId="3" borderId="42" xfId="9" applyFont="1" applyFill="1" applyBorder="1" applyAlignment="1">
      <alignment horizontal="center" vertical="top"/>
    </xf>
    <xf numFmtId="0" fontId="6" fillId="0" borderId="56" xfId="9" applyFont="1" applyBorder="1" applyAlignment="1">
      <alignment horizontal="center" vertical="top" wrapText="1"/>
    </xf>
    <xf numFmtId="0" fontId="6" fillId="0" borderId="45" xfId="9" applyFont="1" applyBorder="1" applyAlignment="1">
      <alignment horizontal="left" vertical="top" wrapText="1"/>
    </xf>
    <xf numFmtId="0" fontId="6" fillId="0" borderId="48" xfId="9" applyFont="1" applyBorder="1" applyAlignment="1">
      <alignment horizontal="center" vertical="top"/>
    </xf>
    <xf numFmtId="0" fontId="6" fillId="0" borderId="49" xfId="9" applyFont="1" applyBorder="1" applyAlignment="1">
      <alignment horizontal="center" vertical="top"/>
    </xf>
    <xf numFmtId="0" fontId="6" fillId="0" borderId="44" xfId="9" applyFont="1" applyBorder="1" applyAlignment="1">
      <alignment horizontal="left" vertical="top" wrapText="1"/>
    </xf>
    <xf numFmtId="49" fontId="9" fillId="8" borderId="13" xfId="9" applyNumberFormat="1" applyFont="1" applyFill="1" applyBorder="1" applyAlignment="1">
      <alignment horizontal="center" vertical="top"/>
    </xf>
    <xf numFmtId="0" fontId="6" fillId="0" borderId="62" xfId="9" applyFont="1" applyBorder="1" applyAlignment="1">
      <alignment horizontal="center" vertical="top"/>
    </xf>
    <xf numFmtId="0" fontId="6" fillId="0" borderId="11" xfId="9" applyFont="1" applyBorder="1" applyAlignment="1">
      <alignment horizontal="center" vertical="top"/>
    </xf>
    <xf numFmtId="0" fontId="6" fillId="0" borderId="64" xfId="9" applyFont="1" applyBorder="1" applyAlignment="1">
      <alignment vertical="top"/>
    </xf>
    <xf numFmtId="0" fontId="6" fillId="9" borderId="11" xfId="9" applyFont="1" applyFill="1" applyBorder="1" applyAlignment="1">
      <alignment horizontal="center" vertical="top"/>
    </xf>
    <xf numFmtId="0" fontId="6" fillId="9" borderId="64" xfId="9" applyFont="1" applyFill="1" applyBorder="1" applyAlignment="1">
      <alignment horizontal="left" vertical="top" wrapText="1"/>
    </xf>
    <xf numFmtId="49" fontId="9" fillId="9" borderId="9" xfId="9" applyNumberFormat="1" applyFont="1" applyFill="1" applyBorder="1" applyAlignment="1">
      <alignment horizontal="center" vertical="top" wrapText="1"/>
    </xf>
    <xf numFmtId="0" fontId="13" fillId="0" borderId="3" xfId="9" applyFont="1" applyBorder="1" applyAlignment="1">
      <alignment horizontal="center" vertical="center"/>
    </xf>
    <xf numFmtId="0" fontId="30" fillId="0" borderId="0" xfId="9" applyFont="1" applyAlignment="1">
      <alignment horizontal="center" vertical="center"/>
    </xf>
    <xf numFmtId="0" fontId="31" fillId="0" borderId="0" xfId="9" applyFont="1" applyAlignment="1">
      <alignment horizontal="center" vertical="center"/>
    </xf>
    <xf numFmtId="0" fontId="31" fillId="0" borderId="0" xfId="9" applyFont="1" applyAlignment="1">
      <alignment horizontal="center" vertical="center" textRotation="90"/>
    </xf>
    <xf numFmtId="0" fontId="29" fillId="0" borderId="0" xfId="2" applyFont="1" applyAlignment="1">
      <alignment vertical="top"/>
    </xf>
    <xf numFmtId="0" fontId="29" fillId="0" borderId="0" xfId="2" applyFont="1" applyAlignment="1">
      <alignment vertical="center"/>
    </xf>
    <xf numFmtId="0" fontId="8" fillId="0" borderId="0" xfId="2" applyFont="1" applyAlignment="1">
      <alignment vertical="top"/>
    </xf>
    <xf numFmtId="0" fontId="29" fillId="0" borderId="13" xfId="2" applyFont="1" applyBorder="1" applyAlignment="1">
      <alignment vertical="top"/>
    </xf>
    <xf numFmtId="0" fontId="6" fillId="0" borderId="0" xfId="0" applyFont="1" applyAlignment="1">
      <alignment vertical="center" wrapText="1"/>
    </xf>
    <xf numFmtId="164" fontId="29" fillId="0" borderId="0" xfId="2" applyNumberFormat="1" applyFont="1" applyAlignment="1">
      <alignment vertical="top"/>
    </xf>
    <xf numFmtId="0" fontId="41" fillId="0" borderId="0" xfId="2" applyFont="1" applyAlignment="1">
      <alignment vertical="top"/>
    </xf>
    <xf numFmtId="164" fontId="41" fillId="0" borderId="0" xfId="2" applyNumberFormat="1" applyFont="1" applyAlignment="1">
      <alignment vertical="top"/>
    </xf>
    <xf numFmtId="49" fontId="29" fillId="0" borderId="0" xfId="2" applyNumberFormat="1" applyFont="1" applyAlignment="1">
      <alignment horizontal="center" vertical="top"/>
    </xf>
    <xf numFmtId="0" fontId="29" fillId="0" borderId="0" xfId="2" applyFont="1" applyAlignment="1">
      <alignment horizontal="center" vertical="top"/>
    </xf>
    <xf numFmtId="164" fontId="8" fillId="0" borderId="0" xfId="2" applyNumberFormat="1" applyFont="1" applyAlignment="1">
      <alignment horizontal="center" vertical="top" wrapText="1"/>
    </xf>
    <xf numFmtId="0" fontId="8" fillId="0" borderId="0" xfId="2" applyFont="1" applyAlignment="1">
      <alignment horizontal="left" vertical="top" wrapText="1"/>
    </xf>
    <xf numFmtId="0" fontId="8" fillId="0" borderId="0" xfId="2" applyFont="1" applyAlignment="1">
      <alignment horizontal="left" vertical="center" wrapText="1"/>
    </xf>
    <xf numFmtId="0" fontId="42" fillId="0" borderId="0" xfId="2" applyFont="1" applyAlignment="1">
      <alignment horizontal="left" vertical="top" wrapText="1"/>
    </xf>
    <xf numFmtId="2" fontId="6" fillId="0" borderId="0" xfId="2" applyNumberFormat="1" applyFont="1" applyAlignment="1">
      <alignment vertical="top"/>
    </xf>
    <xf numFmtId="0" fontId="36" fillId="0" borderId="0" xfId="2" applyFont="1" applyAlignment="1">
      <alignment vertical="top"/>
    </xf>
    <xf numFmtId="0" fontId="6" fillId="0" borderId="0" xfId="2" applyFont="1" applyAlignment="1">
      <alignment horizontal="center" vertical="top"/>
    </xf>
    <xf numFmtId="4" fontId="43" fillId="0" borderId="0" xfId="2" applyNumberFormat="1" applyFont="1" applyAlignment="1">
      <alignment horizontal="center" vertical="top" wrapText="1"/>
    </xf>
    <xf numFmtId="4" fontId="8" fillId="0" borderId="0" xfId="2" applyNumberFormat="1" applyFont="1" applyAlignment="1">
      <alignment horizontal="center" vertical="top" wrapText="1"/>
    </xf>
    <xf numFmtId="165" fontId="42" fillId="0" borderId="0" xfId="2" applyNumberFormat="1" applyFont="1" applyAlignment="1">
      <alignment horizontal="center" vertical="top" wrapText="1"/>
    </xf>
    <xf numFmtId="165" fontId="6" fillId="0" borderId="0" xfId="2" applyNumberFormat="1" applyFont="1" applyAlignment="1">
      <alignment vertical="top"/>
    </xf>
    <xf numFmtId="165" fontId="43" fillId="0" borderId="0" xfId="2" applyNumberFormat="1" applyFont="1" applyAlignment="1">
      <alignment vertical="top" wrapText="1"/>
    </xf>
    <xf numFmtId="4" fontId="43" fillId="0" borderId="0" xfId="2" applyNumberFormat="1" applyFont="1" applyAlignment="1">
      <alignment vertical="top" wrapText="1"/>
    </xf>
    <xf numFmtId="4" fontId="42" fillId="0" borderId="0" xfId="2" applyNumberFormat="1" applyFont="1" applyAlignment="1">
      <alignment horizontal="center" vertical="top" wrapText="1"/>
    </xf>
    <xf numFmtId="49" fontId="9" fillId="0" borderId="0" xfId="2" applyNumberFormat="1" applyFont="1" applyAlignment="1">
      <alignment horizontal="right" vertical="top"/>
    </xf>
    <xf numFmtId="164" fontId="6" fillId="0" borderId="29" xfId="2" applyNumberFormat="1" applyFont="1" applyBorder="1" applyAlignment="1">
      <alignment vertical="top" wrapText="1"/>
    </xf>
    <xf numFmtId="164" fontId="6" fillId="0" borderId="0" xfId="2" applyNumberFormat="1" applyFont="1" applyAlignment="1">
      <alignment horizontal="center" vertical="top" wrapText="1"/>
    </xf>
    <xf numFmtId="164" fontId="6" fillId="0" borderId="5" xfId="2" applyNumberFormat="1" applyFont="1" applyBorder="1" applyAlignment="1">
      <alignment horizontal="center" vertical="top" wrapText="1"/>
    </xf>
    <xf numFmtId="0" fontId="36" fillId="0" borderId="0" xfId="2" applyFont="1" applyAlignment="1">
      <alignment vertical="top" wrapText="1"/>
    </xf>
    <xf numFmtId="164" fontId="9" fillId="0" borderId="31" xfId="2" applyNumberFormat="1" applyFont="1" applyBorder="1" applyAlignment="1">
      <alignment horizontal="center" vertical="top" wrapText="1"/>
    </xf>
    <xf numFmtId="0" fontId="6" fillId="0" borderId="17" xfId="0" applyFont="1" applyBorder="1" applyAlignment="1">
      <alignment horizontal="left" vertical="top" wrapText="1"/>
    </xf>
    <xf numFmtId="164" fontId="16" fillId="4" borderId="29" xfId="2" applyNumberFormat="1" applyFont="1" applyFill="1" applyBorder="1" applyAlignment="1">
      <alignment horizontal="center" vertical="top" wrapText="1"/>
    </xf>
    <xf numFmtId="164" fontId="9" fillId="0" borderId="0" xfId="2" applyNumberFormat="1" applyFont="1" applyAlignment="1">
      <alignment horizontal="center" vertical="top"/>
    </xf>
    <xf numFmtId="0" fontId="6" fillId="0" borderId="0" xfId="0" applyFont="1" applyAlignment="1">
      <alignment horizontal="center" vertical="top"/>
    </xf>
    <xf numFmtId="49" fontId="6" fillId="0" borderId="0" xfId="0" applyNumberFormat="1" applyFont="1" applyAlignment="1">
      <alignment vertical="top"/>
    </xf>
    <xf numFmtId="49" fontId="6" fillId="0" borderId="23" xfId="0" applyNumberFormat="1" applyFont="1" applyBorder="1" applyAlignment="1">
      <alignment vertical="top" textRotation="90"/>
    </xf>
    <xf numFmtId="164" fontId="16" fillId="2" borderId="64" xfId="2" applyNumberFormat="1" applyFont="1" applyFill="1" applyBorder="1" applyAlignment="1">
      <alignment horizontal="center" vertical="center"/>
    </xf>
    <xf numFmtId="49" fontId="9" fillId="2" borderId="9" xfId="2" applyNumberFormat="1" applyFont="1" applyFill="1" applyBorder="1" applyAlignment="1">
      <alignment horizontal="center" vertical="top"/>
    </xf>
    <xf numFmtId="164" fontId="16" fillId="18" borderId="64" xfId="2" applyNumberFormat="1" applyFont="1" applyFill="1" applyBorder="1" applyAlignment="1">
      <alignment horizontal="center" vertical="center"/>
    </xf>
    <xf numFmtId="49" fontId="9" fillId="18" borderId="9" xfId="2" applyNumberFormat="1" applyFont="1" applyFill="1" applyBorder="1" applyAlignment="1">
      <alignment horizontal="center" vertical="top"/>
    </xf>
    <xf numFmtId="164" fontId="9" fillId="13" borderId="12" xfId="2" applyNumberFormat="1" applyFont="1" applyFill="1" applyBorder="1" applyAlignment="1">
      <alignment horizontal="center" vertical="top"/>
    </xf>
    <xf numFmtId="164" fontId="9" fillId="13" borderId="64" xfId="2" applyNumberFormat="1" applyFont="1" applyFill="1" applyBorder="1" applyAlignment="1">
      <alignment horizontal="center" vertical="center"/>
    </xf>
    <xf numFmtId="49" fontId="9" fillId="13" borderId="9" xfId="2" applyNumberFormat="1" applyFont="1" applyFill="1" applyBorder="1" applyAlignment="1">
      <alignment horizontal="center" vertical="top"/>
    </xf>
    <xf numFmtId="0" fontId="6" fillId="0" borderId="18" xfId="2" applyFont="1" applyBorder="1" applyAlignment="1">
      <alignment vertical="top"/>
    </xf>
    <xf numFmtId="0" fontId="6" fillId="0" borderId="3" xfId="2" applyFont="1" applyBorder="1" applyAlignment="1">
      <alignment vertical="top"/>
    </xf>
    <xf numFmtId="0" fontId="6" fillId="0" borderId="4" xfId="2" applyFont="1" applyBorder="1" applyAlignment="1">
      <alignment vertical="top"/>
    </xf>
    <xf numFmtId="164" fontId="9" fillId="10" borderId="4" xfId="2" applyNumberFormat="1" applyFont="1" applyFill="1" applyBorder="1" applyAlignment="1">
      <alignment horizontal="center" vertical="center"/>
    </xf>
    <xf numFmtId="0" fontId="9" fillId="10" borderId="9" xfId="0" applyFont="1" applyFill="1" applyBorder="1" applyAlignment="1">
      <alignment horizontal="center" vertical="top"/>
    </xf>
    <xf numFmtId="49" fontId="6" fillId="0" borderId="3" xfId="2" applyNumberFormat="1" applyFont="1" applyBorder="1" applyAlignment="1">
      <alignment horizontal="left" vertical="top"/>
    </xf>
    <xf numFmtId="49" fontId="9" fillId="0" borderId="3" xfId="2" applyNumberFormat="1" applyFont="1" applyBorder="1" applyAlignment="1">
      <alignment vertical="top"/>
    </xf>
    <xf numFmtId="49" fontId="6" fillId="0" borderId="3" xfId="2" applyNumberFormat="1" applyFont="1" applyBorder="1" applyAlignment="1">
      <alignment horizontal="center" vertical="center" textRotation="90"/>
    </xf>
    <xf numFmtId="49" fontId="9" fillId="11" borderId="3" xfId="2" applyNumberFormat="1" applyFont="1" applyFill="1" applyBorder="1" applyAlignment="1">
      <alignment horizontal="center" vertical="center" textRotation="90"/>
    </xf>
    <xf numFmtId="0" fontId="6" fillId="12" borderId="3" xfId="0" applyFont="1" applyFill="1" applyBorder="1" applyAlignment="1">
      <alignment horizontal="left" vertical="top" wrapText="1"/>
    </xf>
    <xf numFmtId="49" fontId="9" fillId="0" borderId="3" xfId="2" applyNumberFormat="1" applyFont="1" applyBorder="1" applyAlignment="1">
      <alignment horizontal="center" vertical="top"/>
    </xf>
    <xf numFmtId="49" fontId="9" fillId="12" borderId="3" xfId="2" applyNumberFormat="1" applyFont="1" applyFill="1" applyBorder="1" applyAlignment="1">
      <alignment horizontal="center" vertical="top"/>
    </xf>
    <xf numFmtId="49" fontId="9" fillId="11" borderId="3" xfId="2" applyNumberFormat="1" applyFont="1" applyFill="1" applyBorder="1" applyAlignment="1">
      <alignment horizontal="center" vertical="top"/>
    </xf>
    <xf numFmtId="49" fontId="9" fillId="7" borderId="24" xfId="2" applyNumberFormat="1" applyFont="1" applyFill="1" applyBorder="1" applyAlignment="1">
      <alignment horizontal="center" vertical="top"/>
    </xf>
    <xf numFmtId="49" fontId="9" fillId="18" borderId="24" xfId="2" applyNumberFormat="1" applyFont="1" applyFill="1" applyBorder="1" applyAlignment="1">
      <alignment horizontal="center" vertical="top"/>
    </xf>
    <xf numFmtId="164" fontId="9" fillId="0" borderId="4" xfId="2" applyNumberFormat="1" applyFont="1" applyBorder="1" applyAlignment="1">
      <alignment horizontal="center" vertical="center"/>
    </xf>
    <xf numFmtId="0" fontId="9" fillId="0" borderId="9" xfId="2" applyFont="1" applyBorder="1" applyAlignment="1">
      <alignment horizontal="center" vertical="top" wrapText="1"/>
    </xf>
    <xf numFmtId="0" fontId="6" fillId="0" borderId="2" xfId="2" applyFont="1" applyBorder="1" applyAlignment="1">
      <alignment horizontal="center" vertical="top"/>
    </xf>
    <xf numFmtId="0" fontId="6" fillId="0" borderId="25" xfId="2" applyFont="1" applyBorder="1" applyAlignment="1">
      <alignment horizontal="center" vertical="top"/>
    </xf>
    <xf numFmtId="49" fontId="6" fillId="0" borderId="24" xfId="2" applyNumberFormat="1" applyFont="1" applyBorder="1" applyAlignment="1">
      <alignment horizontal="left" vertical="top"/>
    </xf>
    <xf numFmtId="49" fontId="9" fillId="0" borderId="2" xfId="2" applyNumberFormat="1" applyFont="1" applyBorder="1" applyAlignment="1">
      <alignment vertical="top"/>
    </xf>
    <xf numFmtId="49" fontId="9" fillId="0" borderId="24" xfId="2" applyNumberFormat="1" applyFont="1" applyBorder="1" applyAlignment="1">
      <alignment horizontal="center" vertical="top"/>
    </xf>
    <xf numFmtId="49" fontId="9" fillId="12" borderId="24" xfId="2" applyNumberFormat="1" applyFont="1" applyFill="1" applyBorder="1" applyAlignment="1">
      <alignment horizontal="center" vertical="top"/>
    </xf>
    <xf numFmtId="0" fontId="6" fillId="0" borderId="18" xfId="2" applyFont="1" applyBorder="1" applyAlignment="1">
      <alignment horizontal="center" vertical="top"/>
    </xf>
    <xf numFmtId="0" fontId="6" fillId="0" borderId="58" xfId="2" applyFont="1" applyBorder="1" applyAlignment="1">
      <alignment horizontal="center" vertical="top"/>
    </xf>
    <xf numFmtId="0" fontId="6" fillId="0" borderId="53" xfId="2" applyFont="1" applyBorder="1" applyAlignment="1">
      <alignment horizontal="left" vertical="top" wrapText="1"/>
    </xf>
    <xf numFmtId="49" fontId="6" fillId="0" borderId="13" xfId="2" applyNumberFormat="1" applyFont="1" applyBorder="1" applyAlignment="1">
      <alignment horizontal="left" vertical="top"/>
    </xf>
    <xf numFmtId="49" fontId="9" fillId="0" borderId="18" xfId="2" applyNumberFormat="1" applyFont="1" applyBorder="1" applyAlignment="1">
      <alignment vertical="top"/>
    </xf>
    <xf numFmtId="49" fontId="6" fillId="0" borderId="13" xfId="2" applyNumberFormat="1" applyFont="1" applyBorder="1" applyAlignment="1">
      <alignment horizontal="center" vertical="center" textRotation="90"/>
    </xf>
    <xf numFmtId="49" fontId="9" fillId="0" borderId="13" xfId="2" applyNumberFormat="1" applyFont="1" applyBorder="1" applyAlignment="1">
      <alignment horizontal="center" vertical="top"/>
    </xf>
    <xf numFmtId="49" fontId="9" fillId="12" borderId="13" xfId="2" applyNumberFormat="1" applyFont="1" applyFill="1" applyBorder="1" applyAlignment="1">
      <alignment horizontal="center" vertical="top"/>
    </xf>
    <xf numFmtId="49" fontId="9" fillId="18" borderId="13" xfId="2" applyNumberFormat="1" applyFont="1" applyFill="1" applyBorder="1" applyAlignment="1">
      <alignment horizontal="center" vertical="top"/>
    </xf>
    <xf numFmtId="0" fontId="36" fillId="0" borderId="0" xfId="0" applyFont="1" applyAlignment="1">
      <alignment vertical="center" wrapText="1"/>
    </xf>
    <xf numFmtId="0" fontId="6" fillId="0" borderId="34" xfId="2" applyFont="1" applyBorder="1" applyAlignment="1">
      <alignment horizontal="center" vertical="top"/>
    </xf>
    <xf numFmtId="0" fontId="6" fillId="0" borderId="50" xfId="2" applyFont="1" applyBorder="1" applyAlignment="1">
      <alignment horizontal="center" vertical="top"/>
    </xf>
    <xf numFmtId="49" fontId="9" fillId="0" borderId="34" xfId="2" applyNumberFormat="1" applyFont="1" applyBorder="1" applyAlignment="1">
      <alignment vertical="top"/>
    </xf>
    <xf numFmtId="49" fontId="9" fillId="0" borderId="30" xfId="2" applyNumberFormat="1" applyFont="1" applyBorder="1" applyAlignment="1">
      <alignment horizontal="center" vertical="top"/>
    </xf>
    <xf numFmtId="49" fontId="9" fillId="12" borderId="30" xfId="2" applyNumberFormat="1" applyFont="1" applyFill="1" applyBorder="1" applyAlignment="1">
      <alignment horizontal="center" vertical="top"/>
    </xf>
    <xf numFmtId="49" fontId="9" fillId="18" borderId="30" xfId="2" applyNumberFormat="1" applyFont="1" applyFill="1" applyBorder="1" applyAlignment="1">
      <alignment vertical="top"/>
    </xf>
    <xf numFmtId="0" fontId="6" fillId="12" borderId="13" xfId="0" applyFont="1" applyFill="1" applyBorder="1" applyAlignment="1">
      <alignment horizontal="left" vertical="top" wrapText="1"/>
    </xf>
    <xf numFmtId="49" fontId="9" fillId="0" borderId="2" xfId="2" applyNumberFormat="1" applyFont="1" applyBorder="1" applyAlignment="1">
      <alignment horizontal="center" vertical="top"/>
    </xf>
    <xf numFmtId="164" fontId="16" fillId="0" borderId="4" xfId="2" applyNumberFormat="1" applyFont="1" applyBorder="1" applyAlignment="1">
      <alignment horizontal="center" vertical="center"/>
    </xf>
    <xf numFmtId="49" fontId="9" fillId="0" borderId="18" xfId="2" applyNumberFormat="1" applyFont="1" applyBorder="1" applyAlignment="1">
      <alignment horizontal="center" vertical="top"/>
    </xf>
    <xf numFmtId="49" fontId="9" fillId="0" borderId="34" xfId="2" applyNumberFormat="1" applyFont="1" applyBorder="1" applyAlignment="1">
      <alignment horizontal="center" vertical="top"/>
    </xf>
    <xf numFmtId="0" fontId="6" fillId="0" borderId="47" xfId="2" applyFont="1" applyBorder="1" applyAlignment="1">
      <alignment vertical="top"/>
    </xf>
    <xf numFmtId="0" fontId="6" fillId="0" borderId="26" xfId="2" applyFont="1" applyBorder="1" applyAlignment="1">
      <alignment vertical="top"/>
    </xf>
    <xf numFmtId="0" fontId="6" fillId="0" borderId="52" xfId="2" applyFont="1" applyBorder="1" applyAlignment="1">
      <alignment vertical="top"/>
    </xf>
    <xf numFmtId="0" fontId="6" fillId="0" borderId="53" xfId="2" applyFont="1" applyBorder="1" applyAlignment="1">
      <alignment vertical="top"/>
    </xf>
    <xf numFmtId="0" fontId="9" fillId="0" borderId="4" xfId="6" applyNumberFormat="1" applyFont="1" applyBorder="1" applyAlignment="1">
      <alignment horizontal="center" vertical="center"/>
    </xf>
    <xf numFmtId="0" fontId="6" fillId="12" borderId="0" xfId="0" applyFont="1" applyFill="1" applyAlignment="1">
      <alignment horizontal="left" vertical="top" wrapText="1"/>
    </xf>
    <xf numFmtId="0" fontId="6" fillId="0" borderId="20" xfId="2" applyFont="1" applyBorder="1" applyAlignment="1">
      <alignment horizontal="center" vertical="top"/>
    </xf>
    <xf numFmtId="0" fontId="6" fillId="0" borderId="54" xfId="2" applyFont="1" applyBorder="1" applyAlignment="1">
      <alignment horizontal="center" vertical="top"/>
    </xf>
    <xf numFmtId="0" fontId="6" fillId="0" borderId="28" xfId="2" applyFont="1" applyBorder="1" applyAlignment="1">
      <alignment vertical="top"/>
    </xf>
    <xf numFmtId="0" fontId="6" fillId="0" borderId="15" xfId="2" applyFont="1" applyBorder="1" applyAlignment="1">
      <alignment horizontal="center" vertical="top"/>
    </xf>
    <xf numFmtId="0" fontId="6" fillId="0" borderId="70" xfId="2" applyFont="1" applyBorder="1" applyAlignment="1">
      <alignment horizontal="center" vertical="top"/>
    </xf>
    <xf numFmtId="0" fontId="6" fillId="0" borderId="77" xfId="2" applyFont="1" applyBorder="1" applyAlignment="1">
      <alignment vertical="top"/>
    </xf>
    <xf numFmtId="0" fontId="6" fillId="0" borderId="52" xfId="2" applyFont="1" applyBorder="1" applyAlignment="1">
      <alignment horizontal="center" vertical="top"/>
    </xf>
    <xf numFmtId="0" fontId="6" fillId="0" borderId="15" xfId="2" applyFont="1" applyBorder="1" applyAlignment="1">
      <alignment vertical="top"/>
    </xf>
    <xf numFmtId="0" fontId="6" fillId="0" borderId="70" xfId="2" applyFont="1" applyBorder="1" applyAlignment="1">
      <alignment vertical="top"/>
    </xf>
    <xf numFmtId="0" fontId="6" fillId="0" borderId="47" xfId="2" applyFont="1" applyBorder="1" applyAlignment="1">
      <alignment horizontal="center" vertical="top"/>
    </xf>
    <xf numFmtId="49" fontId="9" fillId="0" borderId="24" xfId="2" applyNumberFormat="1" applyFont="1" applyBorder="1" applyAlignment="1">
      <alignment vertical="top"/>
    </xf>
    <xf numFmtId="49" fontId="9" fillId="11" borderId="24" xfId="2" applyNumberFormat="1" applyFont="1" applyFill="1" applyBorder="1" applyAlignment="1">
      <alignment vertical="center" textRotation="90"/>
    </xf>
    <xf numFmtId="49" fontId="9" fillId="0" borderId="13" xfId="2" applyNumberFormat="1" applyFont="1" applyBorder="1" applyAlignment="1">
      <alignment vertical="top"/>
    </xf>
    <xf numFmtId="49" fontId="9" fillId="11" borderId="13" xfId="2" applyNumberFormat="1" applyFont="1" applyFill="1" applyBorder="1" applyAlignment="1">
      <alignment vertical="center" textRotation="90"/>
    </xf>
    <xf numFmtId="0" fontId="6" fillId="0" borderId="60" xfId="2" applyFont="1" applyBorder="1" applyAlignment="1">
      <alignment horizontal="center" vertical="top"/>
    </xf>
    <xf numFmtId="0" fontId="6" fillId="0" borderId="77" xfId="2" applyFont="1" applyBorder="1" applyAlignment="1">
      <alignment horizontal="right" vertical="top"/>
    </xf>
    <xf numFmtId="0" fontId="6" fillId="0" borderId="6" xfId="2" applyFont="1" applyBorder="1" applyAlignment="1">
      <alignment horizontal="center" vertical="top"/>
    </xf>
    <xf numFmtId="0" fontId="6" fillId="0" borderId="33" xfId="2" applyFont="1" applyBorder="1" applyAlignment="1">
      <alignment vertical="top"/>
    </xf>
    <xf numFmtId="49" fontId="9" fillId="0" borderId="30" xfId="2" applyNumberFormat="1" applyFont="1" applyBorder="1" applyAlignment="1">
      <alignment vertical="top"/>
    </xf>
    <xf numFmtId="0" fontId="6" fillId="0" borderId="2" xfId="2" applyFont="1" applyBorder="1" applyAlignment="1">
      <alignment vertical="top"/>
    </xf>
    <xf numFmtId="49" fontId="9" fillId="12" borderId="24" xfId="2" applyNumberFormat="1" applyFont="1" applyFill="1" applyBorder="1" applyAlignment="1">
      <alignment vertical="top"/>
    </xf>
    <xf numFmtId="49" fontId="9" fillId="11" borderId="24" xfId="2" applyNumberFormat="1" applyFont="1" applyFill="1" applyBorder="1" applyAlignment="1">
      <alignment vertical="top"/>
    </xf>
    <xf numFmtId="49" fontId="9" fillId="7" borderId="24" xfId="2" applyNumberFormat="1" applyFont="1" applyFill="1" applyBorder="1" applyAlignment="1">
      <alignment vertical="top"/>
    </xf>
    <xf numFmtId="49" fontId="9" fillId="18" borderId="24" xfId="2" applyNumberFormat="1" applyFont="1" applyFill="1" applyBorder="1" applyAlignment="1">
      <alignment vertical="top"/>
    </xf>
    <xf numFmtId="49" fontId="9" fillId="12" borderId="13" xfId="2" applyNumberFormat="1" applyFont="1" applyFill="1" applyBorder="1" applyAlignment="1">
      <alignment vertical="top"/>
    </xf>
    <xf numFmtId="49" fontId="9" fillId="11" borderId="13" xfId="2" applyNumberFormat="1" applyFont="1" applyFill="1" applyBorder="1" applyAlignment="1">
      <alignment vertical="top"/>
    </xf>
    <xf numFmtId="49" fontId="9" fillId="7" borderId="13" xfId="2" applyNumberFormat="1" applyFont="1" applyFill="1" applyBorder="1" applyAlignment="1">
      <alignment vertical="top"/>
    </xf>
    <xf numFmtId="49" fontId="9" fillId="18" borderId="13" xfId="2" applyNumberFormat="1" applyFont="1" applyFill="1" applyBorder="1" applyAlignment="1">
      <alignment vertical="top"/>
    </xf>
    <xf numFmtId="0" fontId="6" fillId="0" borderId="41" xfId="2" applyFont="1" applyBorder="1" applyAlignment="1">
      <alignment horizontal="center" vertical="top"/>
    </xf>
    <xf numFmtId="164" fontId="9" fillId="0" borderId="12" xfId="2" applyNumberFormat="1" applyFont="1" applyBorder="1" applyAlignment="1">
      <alignment horizontal="center" vertical="center"/>
    </xf>
    <xf numFmtId="49" fontId="9" fillId="12" borderId="30" xfId="2" applyNumberFormat="1" applyFont="1" applyFill="1" applyBorder="1" applyAlignment="1">
      <alignment vertical="top"/>
    </xf>
    <xf numFmtId="49" fontId="9" fillId="11" borderId="30" xfId="2" applyNumberFormat="1" applyFont="1" applyFill="1" applyBorder="1" applyAlignment="1">
      <alignment vertical="top"/>
    </xf>
    <xf numFmtId="49" fontId="9" fillId="7" borderId="30" xfId="2" applyNumberFormat="1" applyFont="1" applyFill="1" applyBorder="1" applyAlignment="1">
      <alignment vertical="top"/>
    </xf>
    <xf numFmtId="49" fontId="9" fillId="0" borderId="4" xfId="2" applyNumberFormat="1" applyFont="1" applyBorder="1" applyAlignment="1">
      <alignment horizontal="center" vertical="top"/>
    </xf>
    <xf numFmtId="0" fontId="6" fillId="0" borderId="20" xfId="2" applyFont="1" applyBorder="1" applyAlignment="1">
      <alignment vertical="top"/>
    </xf>
    <xf numFmtId="49" fontId="9" fillId="0" borderId="19" xfId="2" applyNumberFormat="1" applyFont="1" applyBorder="1" applyAlignment="1">
      <alignment horizontal="center" vertical="top"/>
    </xf>
    <xf numFmtId="0" fontId="6" fillId="0" borderId="49" xfId="2" applyFont="1" applyBorder="1" applyAlignment="1">
      <alignment horizontal="center" vertical="top"/>
    </xf>
    <xf numFmtId="49" fontId="9" fillId="0" borderId="35" xfId="2" applyNumberFormat="1" applyFont="1" applyBorder="1" applyAlignment="1">
      <alignment horizontal="center" vertical="top"/>
    </xf>
    <xf numFmtId="49" fontId="9" fillId="11" borderId="24" xfId="2" applyNumberFormat="1" applyFont="1" applyFill="1" applyBorder="1" applyAlignment="1">
      <alignment horizontal="center" vertical="top"/>
    </xf>
    <xf numFmtId="49" fontId="9" fillId="11" borderId="13" xfId="2" applyNumberFormat="1" applyFont="1" applyFill="1" applyBorder="1" applyAlignment="1">
      <alignment horizontal="center" vertical="top"/>
    </xf>
    <xf numFmtId="49" fontId="9" fillId="11" borderId="30" xfId="2" applyNumberFormat="1" applyFont="1" applyFill="1" applyBorder="1" applyAlignment="1">
      <alignment horizontal="center" vertical="top"/>
    </xf>
    <xf numFmtId="49" fontId="9" fillId="18" borderId="30" xfId="2" applyNumberFormat="1" applyFont="1" applyFill="1" applyBorder="1" applyAlignment="1">
      <alignment horizontal="center" vertical="top"/>
    </xf>
    <xf numFmtId="49" fontId="6" fillId="0" borderId="24" xfId="0" applyNumberFormat="1" applyFont="1" applyBorder="1" applyAlignment="1">
      <alignment horizontal="left" vertical="top" wrapText="1"/>
    </xf>
    <xf numFmtId="49" fontId="6" fillId="0" borderId="13" xfId="0" applyNumberFormat="1" applyFont="1" applyBorder="1" applyAlignment="1">
      <alignment horizontal="left" vertical="top" wrapText="1"/>
    </xf>
    <xf numFmtId="49" fontId="6" fillId="0" borderId="30" xfId="0" applyNumberFormat="1" applyFont="1" applyBorder="1" applyAlignment="1">
      <alignment horizontal="left" vertical="top" wrapText="1"/>
    </xf>
    <xf numFmtId="164" fontId="16" fillId="0" borderId="12" xfId="2" applyNumberFormat="1" applyFont="1" applyBorder="1" applyAlignment="1">
      <alignment horizontal="center" vertical="center"/>
    </xf>
    <xf numFmtId="0" fontId="9" fillId="0" borderId="20" xfId="2" applyFont="1" applyBorder="1" applyAlignment="1">
      <alignment horizontal="center" vertical="top"/>
    </xf>
    <xf numFmtId="0" fontId="6" fillId="0" borderId="44" xfId="2" applyFont="1" applyBorder="1" applyAlignment="1">
      <alignment vertical="top" wrapText="1"/>
    </xf>
    <xf numFmtId="0" fontId="6" fillId="0" borderId="42" xfId="2" applyFont="1" applyBorder="1" applyAlignment="1">
      <alignment vertical="top"/>
    </xf>
    <xf numFmtId="0" fontId="6" fillId="0" borderId="43" xfId="2" applyFont="1" applyBorder="1" applyAlignment="1">
      <alignment vertical="top"/>
    </xf>
    <xf numFmtId="0" fontId="6" fillId="0" borderId="45" xfId="2" applyFont="1" applyBorder="1" applyAlignment="1">
      <alignment vertical="top"/>
    </xf>
    <xf numFmtId="49" fontId="6" fillId="0" borderId="2" xfId="2" applyNumberFormat="1" applyFont="1" applyBorder="1" applyAlignment="1">
      <alignment horizontal="center" vertical="top"/>
    </xf>
    <xf numFmtId="0" fontId="6" fillId="0" borderId="60" xfId="2" applyFont="1" applyBorder="1" applyAlignment="1">
      <alignment vertical="top"/>
    </xf>
    <xf numFmtId="49" fontId="6" fillId="0" borderId="18" xfId="2" applyNumberFormat="1" applyFont="1" applyBorder="1" applyAlignment="1">
      <alignment horizontal="center" vertical="top"/>
    </xf>
    <xf numFmtId="0" fontId="6" fillId="0" borderId="40" xfId="2" applyFont="1" applyBorder="1" applyAlignment="1">
      <alignment horizontal="center" vertical="top"/>
    </xf>
    <xf numFmtId="0" fontId="6" fillId="0" borderId="41" xfId="2" applyFont="1" applyBorder="1" applyAlignment="1">
      <alignment vertical="top"/>
    </xf>
    <xf numFmtId="164" fontId="9" fillId="0" borderId="4" xfId="2" applyNumberFormat="1" applyFont="1" applyBorder="1" applyAlignment="1">
      <alignment horizontal="center" vertical="top"/>
    </xf>
    <xf numFmtId="0" fontId="9" fillId="0" borderId="9" xfId="0" applyFont="1" applyBorder="1" applyAlignment="1">
      <alignment horizontal="center" vertical="top"/>
    </xf>
    <xf numFmtId="49" fontId="6" fillId="0" borderId="18" xfId="2" applyNumberFormat="1" applyFont="1" applyBorder="1" applyAlignment="1">
      <alignment horizontal="left" vertical="top"/>
    </xf>
    <xf numFmtId="0" fontId="9" fillId="0" borderId="24" xfId="2" applyFont="1" applyBorder="1" applyAlignment="1">
      <alignment horizontal="center" vertical="top" wrapText="1"/>
    </xf>
    <xf numFmtId="164" fontId="9" fillId="0" borderId="29" xfId="2" applyNumberFormat="1" applyFont="1" applyBorder="1" applyAlignment="1">
      <alignment horizontal="center" vertical="center"/>
    </xf>
    <xf numFmtId="0" fontId="9" fillId="0" borderId="29" xfId="2" applyFont="1" applyBorder="1" applyAlignment="1">
      <alignment horizontal="center" vertical="top" wrapText="1"/>
    </xf>
    <xf numFmtId="49" fontId="6" fillId="0" borderId="20" xfId="2" applyNumberFormat="1" applyFont="1" applyBorder="1" applyAlignment="1">
      <alignment horizontal="left" vertical="top"/>
    </xf>
    <xf numFmtId="0" fontId="26" fillId="0" borderId="0" xfId="0" applyFont="1" applyAlignment="1">
      <alignment horizontal="left" vertical="top"/>
    </xf>
    <xf numFmtId="164" fontId="9" fillId="10" borderId="19" xfId="2" applyNumberFormat="1" applyFont="1" applyFill="1" applyBorder="1" applyAlignment="1">
      <alignment horizontal="center" vertical="center"/>
    </xf>
    <xf numFmtId="0" fontId="9" fillId="10" borderId="30" xfId="0" applyFont="1" applyFill="1" applyBorder="1" applyAlignment="1">
      <alignment horizontal="center" vertical="top"/>
    </xf>
    <xf numFmtId="49" fontId="9" fillId="0" borderId="13" xfId="2" applyNumberFormat="1" applyFont="1" applyBorder="1" applyAlignment="1">
      <alignment vertical="center"/>
    </xf>
    <xf numFmtId="0" fontId="26" fillId="0" borderId="0" xfId="0" applyFont="1" applyAlignment="1">
      <alignment vertical="top" wrapText="1"/>
    </xf>
    <xf numFmtId="49" fontId="9" fillId="0" borderId="30" xfId="2" applyNumberFormat="1" applyFont="1" applyBorder="1" applyAlignment="1">
      <alignment vertical="center"/>
    </xf>
    <xf numFmtId="0" fontId="6" fillId="3" borderId="77" xfId="0" applyFont="1" applyFill="1" applyBorder="1" applyAlignment="1">
      <alignment horizontal="left" vertical="top" wrapText="1"/>
    </xf>
    <xf numFmtId="164" fontId="9" fillId="10" borderId="9" xfId="2" applyNumberFormat="1" applyFont="1" applyFill="1" applyBorder="1" applyAlignment="1">
      <alignment horizontal="center" vertical="center"/>
    </xf>
    <xf numFmtId="49" fontId="9" fillId="11" borderId="18" xfId="2" applyNumberFormat="1" applyFont="1" applyFill="1" applyBorder="1" applyAlignment="1">
      <alignment horizontal="center" vertical="top"/>
    </xf>
    <xf numFmtId="164" fontId="9" fillId="0" borderId="13" xfId="2" applyNumberFormat="1" applyFont="1" applyBorder="1" applyAlignment="1">
      <alignment horizontal="center" vertical="center"/>
    </xf>
    <xf numFmtId="164" fontId="16" fillId="0" borderId="29" xfId="2" applyNumberFormat="1" applyFont="1" applyBorder="1" applyAlignment="1">
      <alignment horizontal="center" vertical="center"/>
    </xf>
    <xf numFmtId="0" fontId="9" fillId="0" borderId="29" xfId="2" applyFont="1" applyBorder="1" applyAlignment="1">
      <alignment horizontal="center" vertical="center" wrapText="1"/>
    </xf>
    <xf numFmtId="0" fontId="6" fillId="0" borderId="2" xfId="0" applyFont="1" applyBorder="1" applyAlignment="1">
      <alignment horizontal="center" vertical="center" wrapText="1"/>
    </xf>
    <xf numFmtId="164" fontId="6" fillId="14" borderId="47" xfId="0" applyNumberFormat="1" applyFont="1" applyFill="1" applyBorder="1" applyAlignment="1">
      <alignment horizontal="center" vertical="center" wrapText="1"/>
    </xf>
    <xf numFmtId="0" fontId="6" fillId="0" borderId="26" xfId="0" applyFont="1" applyBorder="1" applyAlignment="1">
      <alignment vertical="top" wrapText="1"/>
    </xf>
    <xf numFmtId="49" fontId="9" fillId="0" borderId="24" xfId="2" applyNumberFormat="1" applyFont="1" applyBorder="1" applyAlignment="1">
      <alignment vertical="center"/>
    </xf>
    <xf numFmtId="0" fontId="6" fillId="0" borderId="20" xfId="0" applyFont="1" applyBorder="1" applyAlignment="1">
      <alignment horizontal="center" vertical="center" wrapText="1"/>
    </xf>
    <xf numFmtId="164" fontId="6" fillId="14" borderId="54" xfId="0" applyNumberFormat="1" applyFont="1" applyFill="1" applyBorder="1" applyAlignment="1">
      <alignment horizontal="center" vertical="center" wrapText="1"/>
    </xf>
    <xf numFmtId="164" fontId="9" fillId="0" borderId="9" xfId="2" applyNumberFormat="1" applyFont="1" applyBorder="1" applyAlignment="1">
      <alignment horizontal="center" vertical="center"/>
    </xf>
    <xf numFmtId="0" fontId="6" fillId="0" borderId="44" xfId="0" applyFont="1" applyBorder="1" applyAlignment="1">
      <alignment horizontal="left" vertical="top" wrapText="1"/>
    </xf>
    <xf numFmtId="49" fontId="9" fillId="0" borderId="30" xfId="2" applyNumberFormat="1" applyFont="1" applyBorder="1" applyAlignment="1">
      <alignment horizontal="left" vertical="top"/>
    </xf>
    <xf numFmtId="0" fontId="6" fillId="0" borderId="18" xfId="0" applyFont="1" applyBorder="1" applyAlignment="1">
      <alignment horizontal="center" vertical="center" wrapText="1"/>
    </xf>
    <xf numFmtId="164" fontId="6" fillId="14" borderId="52" xfId="0" applyNumberFormat="1" applyFont="1" applyFill="1" applyBorder="1" applyAlignment="1">
      <alignment horizontal="center" vertical="center" wrapText="1"/>
    </xf>
    <xf numFmtId="0" fontId="6" fillId="0" borderId="53" xfId="0" applyFont="1" applyBorder="1" applyAlignment="1">
      <alignment horizontal="left" vertical="center" wrapText="1"/>
    </xf>
    <xf numFmtId="0" fontId="9" fillId="10" borderId="29" xfId="0" applyFont="1" applyFill="1" applyBorder="1" applyAlignment="1">
      <alignment horizontal="center" vertical="top"/>
    </xf>
    <xf numFmtId="0" fontId="6" fillId="0" borderId="28" xfId="0" applyFont="1" applyBorder="1" applyAlignment="1">
      <alignment horizontal="left" vertical="center" wrapText="1"/>
    </xf>
    <xf numFmtId="164" fontId="9" fillId="0" borderId="19" xfId="2" applyNumberFormat="1" applyFont="1" applyBorder="1" applyAlignment="1">
      <alignment horizontal="center" vertical="center"/>
    </xf>
    <xf numFmtId="0" fontId="6" fillId="0" borderId="45" xfId="0" applyFont="1" applyBorder="1" applyAlignment="1">
      <alignment horizontal="left" vertical="top" wrapText="1"/>
    </xf>
    <xf numFmtId="0" fontId="26" fillId="0" borderId="0" xfId="2" applyFont="1" applyAlignment="1">
      <alignment vertical="top"/>
    </xf>
    <xf numFmtId="0" fontId="6" fillId="0" borderId="40" xfId="0" applyFont="1" applyBorder="1" applyAlignment="1">
      <alignment horizontal="center" vertical="center" wrapText="1"/>
    </xf>
    <xf numFmtId="0" fontId="6" fillId="0" borderId="33" xfId="0" applyFont="1" applyBorder="1" applyAlignment="1">
      <alignment horizontal="left" vertical="top" wrapText="1"/>
    </xf>
    <xf numFmtId="0" fontId="6" fillId="12" borderId="35" xfId="0" applyFont="1" applyFill="1" applyBorder="1" applyAlignment="1">
      <alignment vertical="top" wrapText="1"/>
    </xf>
    <xf numFmtId="0" fontId="36" fillId="0" borderId="19" xfId="0" applyFont="1" applyBorder="1" applyAlignment="1">
      <alignment vertical="center" wrapText="1"/>
    </xf>
    <xf numFmtId="0" fontId="6" fillId="0" borderId="46" xfId="0" applyFont="1" applyBorder="1" applyAlignment="1">
      <alignment horizontal="center" vertical="center" wrapText="1"/>
    </xf>
    <xf numFmtId="0" fontId="6" fillId="0" borderId="51" xfId="0" applyFont="1" applyBorder="1" applyAlignment="1">
      <alignment horizontal="center" vertical="center" wrapText="1"/>
    </xf>
    <xf numFmtId="0" fontId="9" fillId="0" borderId="2" xfId="2" applyFont="1" applyBorder="1" applyAlignment="1">
      <alignment horizontal="center" vertical="top" wrapText="1"/>
    </xf>
    <xf numFmtId="0" fontId="6" fillId="0" borderId="48" xfId="0" applyFont="1" applyBorder="1" applyAlignment="1">
      <alignment horizontal="center" vertical="center" wrapText="1"/>
    </xf>
    <xf numFmtId="164" fontId="16" fillId="11" borderId="24" xfId="2" applyNumberFormat="1" applyFont="1" applyFill="1" applyBorder="1" applyAlignment="1">
      <alignment horizontal="center" vertical="center"/>
    </xf>
    <xf numFmtId="0" fontId="9" fillId="11" borderId="1" xfId="0" applyFont="1" applyFill="1" applyBorder="1" applyAlignment="1">
      <alignment horizontal="center" vertical="top"/>
    </xf>
    <xf numFmtId="0" fontId="9" fillId="11" borderId="24" xfId="2" applyFont="1" applyFill="1" applyBorder="1" applyAlignment="1">
      <alignment horizontal="center" vertical="center" wrapText="1"/>
    </xf>
    <xf numFmtId="0" fontId="6" fillId="0" borderId="58" xfId="2" applyFont="1" applyBorder="1" applyAlignment="1">
      <alignment vertical="top"/>
    </xf>
    <xf numFmtId="164" fontId="9" fillId="11" borderId="24" xfId="2" applyNumberFormat="1" applyFont="1" applyFill="1" applyBorder="1" applyAlignment="1">
      <alignment horizontal="center" vertical="center"/>
    </xf>
    <xf numFmtId="0" fontId="6" fillId="0" borderId="34" xfId="2" applyFont="1" applyBorder="1" applyAlignment="1">
      <alignment vertical="top"/>
    </xf>
    <xf numFmtId="0" fontId="6" fillId="0" borderId="50" xfId="2" applyFont="1" applyBorder="1" applyAlignment="1">
      <alignment vertical="top"/>
    </xf>
    <xf numFmtId="0" fontId="6" fillId="0" borderId="23" xfId="2" applyFont="1" applyBorder="1" applyAlignment="1">
      <alignment vertical="top"/>
    </xf>
    <xf numFmtId="164" fontId="16" fillId="11" borderId="9" xfId="2" applyNumberFormat="1" applyFont="1" applyFill="1" applyBorder="1" applyAlignment="1">
      <alignment horizontal="center" vertical="center"/>
    </xf>
    <xf numFmtId="0" fontId="9" fillId="11" borderId="9" xfId="2" applyFont="1" applyFill="1" applyBorder="1" applyAlignment="1">
      <alignment horizontal="center" vertical="center" wrapText="1"/>
    </xf>
    <xf numFmtId="49" fontId="9" fillId="0" borderId="30" xfId="2" applyNumberFormat="1" applyFont="1" applyBorder="1" applyAlignment="1">
      <alignment horizontal="center" vertical="top" wrapText="1"/>
    </xf>
    <xf numFmtId="164" fontId="9" fillId="10" borderId="24" xfId="2" applyNumberFormat="1" applyFont="1" applyFill="1" applyBorder="1" applyAlignment="1">
      <alignment horizontal="center" vertical="center"/>
    </xf>
    <xf numFmtId="0" fontId="9" fillId="10" borderId="1" xfId="0" applyFont="1" applyFill="1" applyBorder="1" applyAlignment="1">
      <alignment horizontal="center" vertical="top"/>
    </xf>
    <xf numFmtId="49" fontId="6" fillId="0" borderId="13" xfId="0" applyNumberFormat="1" applyFont="1" applyBorder="1" applyAlignment="1">
      <alignment horizontal="center" vertical="top" wrapText="1"/>
    </xf>
    <xf numFmtId="0" fontId="9" fillId="0" borderId="13" xfId="0" applyFont="1" applyBorder="1" applyAlignment="1">
      <alignment horizontal="center" vertical="top" wrapText="1"/>
    </xf>
    <xf numFmtId="0" fontId="9" fillId="12" borderId="24" xfId="0" applyFont="1" applyFill="1" applyBorder="1" applyAlignment="1">
      <alignment horizontal="center" vertical="top" wrapText="1"/>
    </xf>
    <xf numFmtId="49" fontId="9" fillId="13" borderId="18" xfId="2" applyNumberFormat="1" applyFont="1" applyFill="1" applyBorder="1" applyAlignment="1">
      <alignment vertical="top"/>
    </xf>
    <xf numFmtId="0" fontId="9" fillId="0" borderId="9" xfId="2" applyFont="1" applyBorder="1" applyAlignment="1">
      <alignment horizontal="center" wrapText="1"/>
    </xf>
    <xf numFmtId="0" fontId="9" fillId="0" borderId="30" xfId="0" applyFont="1" applyBorder="1" applyAlignment="1">
      <alignment horizontal="center" vertical="top" wrapText="1"/>
    </xf>
    <xf numFmtId="49" fontId="9" fillId="13" borderId="34" xfId="2" applyNumberFormat="1" applyFont="1" applyFill="1" applyBorder="1" applyAlignment="1">
      <alignment vertical="top"/>
    </xf>
    <xf numFmtId="0" fontId="6" fillId="0" borderId="25" xfId="2" applyFont="1" applyBorder="1" applyAlignment="1">
      <alignment vertical="top"/>
    </xf>
    <xf numFmtId="0" fontId="6" fillId="0" borderId="75" xfId="0" applyFont="1" applyBorder="1" applyAlignment="1">
      <alignment horizontal="center" wrapText="1"/>
    </xf>
    <xf numFmtId="164" fontId="6" fillId="14" borderId="54" xfId="0" applyNumberFormat="1" applyFont="1" applyFill="1" applyBorder="1" applyAlignment="1">
      <alignment horizontal="center" wrapText="1"/>
    </xf>
    <xf numFmtId="0" fontId="6" fillId="0" borderId="28" xfId="0" applyFont="1" applyBorder="1" applyAlignment="1">
      <alignment vertical="center" wrapText="1"/>
    </xf>
    <xf numFmtId="0" fontId="9" fillId="11" borderId="24" xfId="2" applyFont="1" applyFill="1" applyBorder="1" applyAlignment="1">
      <alignment horizontal="center" wrapText="1"/>
    </xf>
    <xf numFmtId="0" fontId="6" fillId="0" borderId="35" xfId="2" applyFont="1" applyBorder="1" applyAlignment="1">
      <alignment vertical="top"/>
    </xf>
    <xf numFmtId="164" fontId="9" fillId="11" borderId="9" xfId="2" applyNumberFormat="1" applyFont="1" applyFill="1" applyBorder="1" applyAlignment="1">
      <alignment horizontal="center" vertical="center"/>
    </xf>
    <xf numFmtId="0" fontId="9" fillId="11" borderId="9" xfId="2" applyFont="1" applyFill="1" applyBorder="1" applyAlignment="1">
      <alignment horizontal="center" wrapText="1"/>
    </xf>
    <xf numFmtId="49" fontId="9" fillId="13" borderId="2" xfId="2" applyNumberFormat="1" applyFont="1" applyFill="1" applyBorder="1" applyAlignment="1">
      <alignment horizontal="center" vertical="top"/>
    </xf>
    <xf numFmtId="164" fontId="6" fillId="0" borderId="9" xfId="2" applyNumberFormat="1" applyFont="1" applyBorder="1" applyAlignment="1">
      <alignment horizontal="center" vertical="center"/>
    </xf>
    <xf numFmtId="0" fontId="6" fillId="0" borderId="35" xfId="2" applyFont="1" applyBorder="1" applyAlignment="1">
      <alignment horizontal="center" vertical="top"/>
    </xf>
    <xf numFmtId="49" fontId="9" fillId="0" borderId="0" xfId="2" applyNumberFormat="1" applyFont="1" applyAlignment="1">
      <alignment horizontal="center" vertical="top"/>
    </xf>
    <xf numFmtId="49" fontId="9" fillId="13" borderId="18" xfId="2" applyNumberFormat="1" applyFont="1" applyFill="1" applyBorder="1" applyAlignment="1">
      <alignment horizontal="center" vertical="top"/>
    </xf>
    <xf numFmtId="0" fontId="6" fillId="0" borderId="56" xfId="2" applyFont="1" applyBorder="1" applyAlignment="1">
      <alignment vertical="top"/>
    </xf>
    <xf numFmtId="0" fontId="9" fillId="11" borderId="1" xfId="0" applyFont="1" applyFill="1" applyBorder="1" applyAlignment="1">
      <alignment horizontal="center" vertical="center"/>
    </xf>
    <xf numFmtId="0" fontId="6" fillId="0" borderId="57" xfId="2" applyFont="1" applyBorder="1" applyAlignment="1">
      <alignment vertical="top"/>
    </xf>
    <xf numFmtId="0" fontId="6" fillId="0" borderId="60" xfId="0" applyFont="1" applyBorder="1" applyAlignment="1">
      <alignment horizontal="center" wrapText="1"/>
    </xf>
    <xf numFmtId="164" fontId="6" fillId="14" borderId="70" xfId="0" applyNumberFormat="1" applyFont="1" applyFill="1" applyBorder="1" applyAlignment="1">
      <alignment horizontal="center" wrapText="1"/>
    </xf>
    <xf numFmtId="0" fontId="6" fillId="0" borderId="77" xfId="0" applyFont="1" applyBorder="1" applyAlignment="1">
      <alignment vertical="top" wrapText="1"/>
    </xf>
    <xf numFmtId="0" fontId="6" fillId="0" borderId="40" xfId="0" applyFont="1" applyBorder="1" applyAlignment="1">
      <alignment horizontal="center"/>
    </xf>
    <xf numFmtId="164" fontId="6" fillId="14" borderId="41" xfId="0" applyNumberFormat="1" applyFont="1" applyFill="1" applyBorder="1" applyAlignment="1">
      <alignment horizontal="center" wrapText="1"/>
    </xf>
    <xf numFmtId="0" fontId="6" fillId="0" borderId="33" xfId="0" applyFont="1" applyBorder="1" applyAlignment="1">
      <alignment vertical="top" wrapText="1"/>
    </xf>
    <xf numFmtId="49" fontId="9" fillId="13" borderId="34" xfId="2" applyNumberFormat="1" applyFont="1" applyFill="1" applyBorder="1" applyAlignment="1">
      <alignment horizontal="center" vertical="top"/>
    </xf>
    <xf numFmtId="0" fontId="47" fillId="0" borderId="62" xfId="2" applyFont="1" applyBorder="1" applyAlignment="1">
      <alignment vertical="top"/>
    </xf>
    <xf numFmtId="0" fontId="6" fillId="0" borderId="76" xfId="2" applyFont="1" applyBorder="1" applyAlignment="1">
      <alignment vertical="top"/>
    </xf>
    <xf numFmtId="0" fontId="6" fillId="0" borderId="64" xfId="2" applyFont="1" applyBorder="1" applyAlignment="1">
      <alignment vertical="top"/>
    </xf>
    <xf numFmtId="0" fontId="6" fillId="0" borderId="12" xfId="2" applyFont="1" applyBorder="1" applyAlignment="1">
      <alignment horizontal="center" vertical="top"/>
    </xf>
    <xf numFmtId="0" fontId="9" fillId="11" borderId="13" xfId="2" applyFont="1" applyFill="1" applyBorder="1" applyAlignment="1">
      <alignment horizontal="center" vertical="center" textRotation="90" wrapText="1"/>
    </xf>
    <xf numFmtId="0" fontId="47" fillId="0" borderId="42" xfId="2" applyFont="1" applyBorder="1" applyAlignment="1">
      <alignment vertical="top"/>
    </xf>
    <xf numFmtId="0" fontId="47" fillId="0" borderId="60" xfId="2" applyFont="1" applyBorder="1" applyAlignment="1">
      <alignment vertical="top"/>
    </xf>
    <xf numFmtId="0" fontId="6" fillId="0" borderId="75" xfId="0" applyFont="1" applyBorder="1" applyAlignment="1">
      <alignment horizontal="center" vertical="center" wrapText="1"/>
    </xf>
    <xf numFmtId="0" fontId="6" fillId="14" borderId="54" xfId="0" applyFont="1" applyFill="1" applyBorder="1" applyAlignment="1">
      <alignment horizontal="center" vertical="center" wrapText="1"/>
    </xf>
    <xf numFmtId="0" fontId="6" fillId="0" borderId="40" xfId="2" applyFont="1" applyBorder="1" applyAlignment="1">
      <alignment vertical="top"/>
    </xf>
    <xf numFmtId="0" fontId="6" fillId="0" borderId="32" xfId="2" applyFont="1" applyBorder="1" applyAlignment="1">
      <alignment vertical="top"/>
    </xf>
    <xf numFmtId="49" fontId="6" fillId="0" borderId="62" xfId="0" applyNumberFormat="1" applyFont="1" applyBorder="1" applyAlignment="1">
      <alignment horizontal="center" vertical="center"/>
    </xf>
    <xf numFmtId="49" fontId="6" fillId="0" borderId="63" xfId="0" applyNumberFormat="1" applyFont="1" applyBorder="1" applyAlignment="1">
      <alignment horizontal="center" vertical="center"/>
    </xf>
    <xf numFmtId="0" fontId="6" fillId="0" borderId="12" xfId="12" applyFont="1" applyBorder="1" applyAlignment="1">
      <alignment vertical="top" wrapText="1"/>
    </xf>
    <xf numFmtId="49" fontId="9" fillId="13" borderId="12" xfId="2" applyNumberFormat="1" applyFont="1" applyFill="1" applyBorder="1" applyAlignment="1">
      <alignment horizontal="center" vertical="top"/>
    </xf>
    <xf numFmtId="0" fontId="9" fillId="7" borderId="11" xfId="0" applyFont="1" applyFill="1" applyBorder="1" applyAlignment="1">
      <alignment horizontal="center" vertical="top"/>
    </xf>
    <xf numFmtId="0" fontId="9" fillId="7" borderId="11" xfId="0" applyFont="1" applyFill="1" applyBorder="1" applyAlignment="1">
      <alignment vertical="center"/>
    </xf>
    <xf numFmtId="49" fontId="9" fillId="13" borderId="10" xfId="0" applyNumberFormat="1" applyFont="1" applyFill="1" applyBorder="1" applyAlignment="1">
      <alignment horizontal="center" vertical="top"/>
    </xf>
    <xf numFmtId="49" fontId="9" fillId="18" borderId="9" xfId="0" applyNumberFormat="1" applyFont="1" applyFill="1" applyBorder="1" applyAlignment="1">
      <alignment horizontal="center" vertical="top"/>
    </xf>
    <xf numFmtId="164" fontId="9" fillId="13" borderId="26" xfId="2" applyNumberFormat="1" applyFont="1" applyFill="1" applyBorder="1" applyAlignment="1">
      <alignment horizontal="center" vertical="top"/>
    </xf>
    <xf numFmtId="164" fontId="9" fillId="10" borderId="4" xfId="2" applyNumberFormat="1" applyFont="1" applyFill="1" applyBorder="1" applyAlignment="1">
      <alignment horizontal="center" vertical="top"/>
    </xf>
    <xf numFmtId="0" fontId="6" fillId="12" borderId="24" xfId="0" applyFont="1" applyFill="1" applyBorder="1" applyAlignment="1">
      <alignment vertical="top" wrapText="1"/>
    </xf>
    <xf numFmtId="49" fontId="9" fillId="11" borderId="2" xfId="2" applyNumberFormat="1" applyFont="1" applyFill="1" applyBorder="1" applyAlignment="1">
      <alignment horizontal="center" vertical="top"/>
    </xf>
    <xf numFmtId="0" fontId="6" fillId="0" borderId="31" xfId="0" applyFont="1" applyBorder="1" applyAlignment="1">
      <alignment horizontal="center" vertical="top"/>
    </xf>
    <xf numFmtId="0" fontId="6" fillId="12" borderId="13" xfId="0" applyFont="1" applyFill="1" applyBorder="1" applyAlignment="1">
      <alignment vertical="top" wrapText="1"/>
    </xf>
    <xf numFmtId="164" fontId="9" fillId="0" borderId="14" xfId="2" applyNumberFormat="1" applyFont="1" applyBorder="1" applyAlignment="1">
      <alignment horizontal="center" vertical="top"/>
    </xf>
    <xf numFmtId="0" fontId="6" fillId="0" borderId="14" xfId="0" applyFont="1" applyBorder="1" applyAlignment="1">
      <alignment horizontal="center" vertical="top"/>
    </xf>
    <xf numFmtId="164" fontId="6" fillId="14" borderId="32" xfId="0" applyNumberFormat="1" applyFont="1" applyFill="1" applyBorder="1" applyAlignment="1">
      <alignment horizontal="center" vertical="center" wrapText="1"/>
    </xf>
    <xf numFmtId="0" fontId="6" fillId="0" borderId="33" xfId="0" applyFont="1" applyBorder="1" applyAlignment="1">
      <alignment vertical="center" wrapText="1"/>
    </xf>
    <xf numFmtId="164" fontId="9" fillId="0" borderId="29" xfId="2" applyNumberFormat="1" applyFont="1" applyBorder="1" applyAlignment="1">
      <alignment horizontal="center" vertical="top"/>
    </xf>
    <xf numFmtId="0" fontId="6" fillId="0" borderId="29" xfId="0" applyFont="1" applyBorder="1" applyAlignment="1">
      <alignment horizontal="center" vertical="top"/>
    </xf>
    <xf numFmtId="0" fontId="6" fillId="12" borderId="30" xfId="0" applyFont="1" applyFill="1" applyBorder="1" applyAlignment="1">
      <alignment vertical="top" wrapText="1"/>
    </xf>
    <xf numFmtId="164" fontId="9" fillId="10" borderId="9" xfId="2" applyNumberFormat="1" applyFont="1" applyFill="1" applyBorder="1" applyAlignment="1">
      <alignment horizontal="center" vertical="top"/>
    </xf>
    <xf numFmtId="0" fontId="6" fillId="0" borderId="24" xfId="0" applyFont="1" applyBorder="1" applyAlignment="1">
      <alignment horizontal="center" vertical="top"/>
    </xf>
    <xf numFmtId="0" fontId="6" fillId="0" borderId="40" xfId="0" applyFont="1" applyBorder="1" applyAlignment="1">
      <alignment horizontal="center" vertical="center"/>
    </xf>
    <xf numFmtId="0" fontId="6" fillId="3" borderId="33" xfId="0" applyFont="1" applyFill="1" applyBorder="1" applyAlignment="1">
      <alignment horizontal="left" vertical="top" wrapText="1"/>
    </xf>
    <xf numFmtId="2" fontId="9" fillId="0" borderId="4" xfId="2" applyNumberFormat="1" applyFont="1" applyBorder="1" applyAlignment="1">
      <alignment horizontal="center" vertical="top"/>
    </xf>
    <xf numFmtId="0" fontId="6" fillId="0" borderId="60" xfId="0" applyFont="1" applyBorder="1" applyAlignment="1">
      <alignment horizontal="center" vertical="center" wrapText="1"/>
    </xf>
    <xf numFmtId="164" fontId="6" fillId="0" borderId="57" xfId="0" applyNumberFormat="1" applyFont="1" applyBorder="1" applyAlignment="1">
      <alignment horizontal="center" vertical="center" wrapText="1"/>
    </xf>
    <xf numFmtId="0" fontId="6" fillId="0" borderId="77" xfId="0" applyFont="1" applyBorder="1" applyAlignment="1">
      <alignment horizontal="left" vertical="top" wrapText="1"/>
    </xf>
    <xf numFmtId="0" fontId="47" fillId="0" borderId="0" xfId="0" applyFont="1" applyAlignment="1">
      <alignment horizontal="center" vertical="center" wrapText="1"/>
    </xf>
    <xf numFmtId="0" fontId="6" fillId="0" borderId="40" xfId="0" applyFont="1" applyBorder="1" applyAlignment="1">
      <alignment horizontal="center" vertical="top" wrapText="1"/>
    </xf>
    <xf numFmtId="0" fontId="6" fillId="0" borderId="32" xfId="0" applyFont="1" applyBorder="1" applyAlignment="1">
      <alignment horizontal="center" vertical="center" wrapText="1"/>
    </xf>
    <xf numFmtId="164" fontId="16" fillId="0" borderId="29" xfId="2" applyNumberFormat="1" applyFont="1" applyBorder="1" applyAlignment="1">
      <alignment horizontal="center" vertical="top"/>
    </xf>
    <xf numFmtId="164" fontId="9" fillId="11" borderId="4" xfId="2" applyNumberFormat="1" applyFont="1" applyFill="1" applyBorder="1" applyAlignment="1">
      <alignment horizontal="center" vertical="top"/>
    </xf>
    <xf numFmtId="0" fontId="9" fillId="11" borderId="9" xfId="0" applyFont="1" applyFill="1" applyBorder="1" applyAlignment="1">
      <alignment horizontal="center" vertical="top"/>
    </xf>
    <xf numFmtId="2" fontId="9" fillId="11" borderId="4" xfId="2" applyNumberFormat="1" applyFont="1" applyFill="1" applyBorder="1" applyAlignment="1">
      <alignment horizontal="center" vertical="top"/>
    </xf>
    <xf numFmtId="0" fontId="6" fillId="11" borderId="31" xfId="0" applyFont="1" applyFill="1" applyBorder="1" applyAlignment="1">
      <alignment horizontal="center" vertical="top"/>
    </xf>
    <xf numFmtId="164" fontId="9" fillId="11" borderId="14" xfId="2" applyNumberFormat="1" applyFont="1" applyFill="1" applyBorder="1" applyAlignment="1">
      <alignment horizontal="center" vertical="top"/>
    </xf>
    <xf numFmtId="0" fontId="6" fillId="11" borderId="14" xfId="0" applyFont="1" applyFill="1" applyBorder="1" applyAlignment="1">
      <alignment horizontal="center" vertical="top"/>
    </xf>
    <xf numFmtId="164" fontId="16" fillId="11" borderId="29" xfId="2" applyNumberFormat="1" applyFont="1" applyFill="1" applyBorder="1" applyAlignment="1">
      <alignment horizontal="center" vertical="top"/>
    </xf>
    <xf numFmtId="0" fontId="6" fillId="11" borderId="29" xfId="0" applyFont="1" applyFill="1" applyBorder="1" applyAlignment="1">
      <alignment horizontal="center" vertical="top"/>
    </xf>
    <xf numFmtId="0" fontId="6" fillId="0" borderId="36" xfId="0" applyFont="1" applyBorder="1" applyAlignment="1">
      <alignment horizontal="center" vertical="center"/>
    </xf>
    <xf numFmtId="0" fontId="6" fillId="3" borderId="70" xfId="0" applyFont="1" applyFill="1" applyBorder="1" applyAlignment="1">
      <alignment horizontal="center" vertical="center" wrapText="1"/>
    </xf>
    <xf numFmtId="0" fontId="6" fillId="3" borderId="77" xfId="0" applyFont="1" applyFill="1" applyBorder="1" applyAlignment="1">
      <alignment vertical="top" wrapText="1"/>
    </xf>
    <xf numFmtId="0" fontId="6" fillId="0" borderId="48" xfId="0" applyFont="1" applyBorder="1" applyAlignment="1">
      <alignment horizontal="center" vertical="center"/>
    </xf>
    <xf numFmtId="0" fontId="6" fillId="3" borderId="41" xfId="0" applyFont="1" applyFill="1" applyBorder="1" applyAlignment="1">
      <alignment horizontal="center" vertical="center" wrapText="1"/>
    </xf>
    <xf numFmtId="0" fontId="6" fillId="3" borderId="33" xfId="0" applyFont="1" applyFill="1" applyBorder="1" applyAlignment="1">
      <alignment vertical="top" wrapText="1"/>
    </xf>
    <xf numFmtId="0" fontId="6" fillId="0" borderId="75" xfId="2" applyFont="1" applyBorder="1" applyAlignment="1">
      <alignment vertical="top"/>
    </xf>
    <xf numFmtId="0" fontId="6" fillId="0" borderId="27" xfId="2" applyFont="1" applyBorder="1" applyAlignment="1">
      <alignment vertical="top"/>
    </xf>
    <xf numFmtId="0" fontId="6" fillId="0" borderId="13" xfId="0" applyFont="1" applyBorder="1" applyAlignment="1">
      <alignment horizontal="center" vertical="top"/>
    </xf>
    <xf numFmtId="164" fontId="9" fillId="0" borderId="5" xfId="2" applyNumberFormat="1" applyFont="1" applyBorder="1" applyAlignment="1">
      <alignment horizontal="center" vertical="top"/>
    </xf>
    <xf numFmtId="0" fontId="6" fillId="0" borderId="5" xfId="0" applyFont="1" applyBorder="1" applyAlignment="1">
      <alignment horizontal="center" vertical="top"/>
    </xf>
    <xf numFmtId="0" fontId="6" fillId="3" borderId="40" xfId="0" applyFont="1" applyFill="1" applyBorder="1" applyAlignment="1">
      <alignment horizontal="center" vertical="top"/>
    </xf>
    <xf numFmtId="0" fontId="6" fillId="0" borderId="6" xfId="0" applyFont="1" applyBorder="1" applyAlignment="1">
      <alignment horizontal="center" vertical="center" wrapText="1"/>
    </xf>
    <xf numFmtId="164" fontId="9" fillId="0" borderId="8" xfId="2" applyNumberFormat="1" applyFont="1" applyBorder="1" applyAlignment="1">
      <alignment horizontal="center" vertical="top"/>
    </xf>
    <xf numFmtId="0" fontId="6" fillId="3" borderId="34" xfId="0" applyFont="1" applyFill="1" applyBorder="1" applyAlignment="1">
      <alignment horizontal="center" vertical="top"/>
    </xf>
    <xf numFmtId="164" fontId="9" fillId="11" borderId="9" xfId="2" applyNumberFormat="1" applyFont="1" applyFill="1" applyBorder="1" applyAlignment="1">
      <alignment horizontal="center" vertical="top"/>
    </xf>
    <xf numFmtId="0" fontId="9" fillId="11" borderId="24" xfId="0" applyFont="1" applyFill="1" applyBorder="1" applyAlignment="1">
      <alignment horizontal="center" vertical="top"/>
    </xf>
    <xf numFmtId="0" fontId="6" fillId="11" borderId="9" xfId="0" applyFont="1" applyFill="1" applyBorder="1" applyAlignment="1">
      <alignment horizontal="center" vertical="top"/>
    </xf>
    <xf numFmtId="0" fontId="6" fillId="0" borderId="77" xfId="2" applyFont="1" applyBorder="1" applyAlignment="1">
      <alignment horizontal="left" vertical="top"/>
    </xf>
    <xf numFmtId="0" fontId="6" fillId="3" borderId="40" xfId="0" applyFont="1" applyFill="1" applyBorder="1" applyAlignment="1">
      <alignment horizontal="center" vertical="center" wrapText="1"/>
    </xf>
    <xf numFmtId="164" fontId="6" fillId="3" borderId="32" xfId="0" applyNumberFormat="1" applyFont="1" applyFill="1" applyBorder="1" applyAlignment="1">
      <alignment vertical="center" wrapText="1"/>
    </xf>
    <xf numFmtId="0" fontId="6" fillId="3" borderId="33" xfId="0" applyFont="1" applyFill="1" applyBorder="1" applyAlignment="1">
      <alignment vertical="center" wrapText="1"/>
    </xf>
    <xf numFmtId="164" fontId="16" fillId="11" borderId="12" xfId="2" applyNumberFormat="1" applyFont="1" applyFill="1" applyBorder="1" applyAlignment="1">
      <alignment horizontal="center" vertical="top"/>
    </xf>
    <xf numFmtId="164" fontId="6" fillId="3" borderId="25" xfId="0" applyNumberFormat="1" applyFont="1" applyFill="1" applyBorder="1" applyAlignment="1">
      <alignment vertical="center" wrapText="1"/>
    </xf>
    <xf numFmtId="0" fontId="6" fillId="3" borderId="26" xfId="0" applyFont="1" applyFill="1" applyBorder="1" applyAlignment="1">
      <alignment vertical="center" wrapText="1"/>
    </xf>
    <xf numFmtId="0" fontId="9" fillId="19" borderId="9" xfId="0" applyFont="1" applyFill="1" applyBorder="1" applyAlignment="1">
      <alignment horizontal="center" vertical="top"/>
    </xf>
    <xf numFmtId="49" fontId="9" fillId="13" borderId="2" xfId="2" applyNumberFormat="1" applyFont="1" applyFill="1" applyBorder="1" applyAlignment="1">
      <alignment vertical="top"/>
    </xf>
    <xf numFmtId="164" fontId="9" fillId="0" borderId="4" xfId="2" applyNumberFormat="1" applyFont="1" applyBorder="1" applyAlignment="1">
      <alignment vertical="top"/>
    </xf>
    <xf numFmtId="0" fontId="6" fillId="0" borderId="75" xfId="2" applyFont="1" applyBorder="1" applyAlignment="1">
      <alignment horizontal="center" vertical="center"/>
    </xf>
    <xf numFmtId="164" fontId="6" fillId="3" borderId="27" xfId="0" applyNumberFormat="1" applyFont="1" applyFill="1" applyBorder="1" applyAlignment="1">
      <alignment horizontal="center" vertical="center" wrapText="1"/>
    </xf>
    <xf numFmtId="164" fontId="16" fillId="0" borderId="14" xfId="2" applyNumberFormat="1" applyFont="1" applyBorder="1" applyAlignment="1">
      <alignment horizontal="center" vertical="top"/>
    </xf>
    <xf numFmtId="164" fontId="6" fillId="3" borderId="50" xfId="0" applyNumberFormat="1" applyFont="1" applyFill="1" applyBorder="1" applyAlignment="1">
      <alignment horizontal="center" vertical="center" wrapText="1"/>
    </xf>
    <xf numFmtId="164" fontId="9" fillId="11" borderId="24" xfId="2" applyNumberFormat="1" applyFont="1" applyFill="1" applyBorder="1" applyAlignment="1">
      <alignment horizontal="center" vertical="top"/>
    </xf>
    <xf numFmtId="164" fontId="16" fillId="11" borderId="24" xfId="2" applyNumberFormat="1" applyFont="1" applyFill="1" applyBorder="1" applyAlignment="1">
      <alignment horizontal="center" vertical="top"/>
    </xf>
    <xf numFmtId="0" fontId="6" fillId="3" borderId="46" xfId="0" applyFont="1" applyFill="1" applyBorder="1" applyAlignment="1">
      <alignment vertical="center" wrapText="1"/>
    </xf>
    <xf numFmtId="0" fontId="9" fillId="0" borderId="0" xfId="0" applyFont="1" applyAlignment="1">
      <alignment horizontal="center" vertical="top" wrapText="1"/>
    </xf>
    <xf numFmtId="0" fontId="9" fillId="12" borderId="24" xfId="0" applyFont="1" applyFill="1" applyBorder="1" applyAlignment="1">
      <alignment vertical="top" wrapText="1"/>
    </xf>
    <xf numFmtId="0" fontId="6" fillId="3" borderId="51" xfId="0" applyFont="1" applyFill="1" applyBorder="1" applyAlignment="1">
      <alignment vertical="center" wrapText="1"/>
    </xf>
    <xf numFmtId="164" fontId="6" fillId="3" borderId="58" xfId="0" applyNumberFormat="1" applyFont="1" applyFill="1" applyBorder="1" applyAlignment="1">
      <alignment vertical="center" wrapText="1"/>
    </xf>
    <xf numFmtId="0" fontId="6" fillId="3" borderId="53" xfId="0" applyFont="1" applyFill="1" applyBorder="1" applyAlignment="1">
      <alignment vertical="center" wrapText="1"/>
    </xf>
    <xf numFmtId="164" fontId="6" fillId="0" borderId="4" xfId="2" applyNumberFormat="1" applyFont="1" applyBorder="1" applyAlignment="1">
      <alignment horizontal="center" vertical="top"/>
    </xf>
    <xf numFmtId="0" fontId="6" fillId="0" borderId="19" xfId="2" applyFont="1" applyBorder="1" applyAlignment="1">
      <alignment horizontal="center" vertical="top"/>
    </xf>
    <xf numFmtId="164" fontId="6" fillId="0" borderId="29" xfId="2" applyNumberFormat="1" applyFont="1" applyBorder="1" applyAlignment="1">
      <alignment horizontal="center" vertical="top"/>
    </xf>
    <xf numFmtId="0" fontId="6" fillId="0" borderId="29" xfId="2" applyFont="1" applyBorder="1" applyAlignment="1">
      <alignment horizontal="center" vertical="top"/>
    </xf>
    <xf numFmtId="0" fontId="6" fillId="3" borderId="60" xfId="0" applyFont="1" applyFill="1" applyBorder="1" applyAlignment="1">
      <alignment vertical="center" wrapText="1"/>
    </xf>
    <xf numFmtId="164" fontId="6" fillId="3" borderId="57" xfId="0" applyNumberFormat="1" applyFont="1" applyFill="1" applyBorder="1" applyAlignment="1">
      <alignment horizontal="center" vertical="center" wrapText="1"/>
    </xf>
    <xf numFmtId="0" fontId="6" fillId="3" borderId="77" xfId="0" applyFont="1" applyFill="1" applyBorder="1" applyAlignment="1">
      <alignment vertical="center" wrapText="1"/>
    </xf>
    <xf numFmtId="164" fontId="6" fillId="3" borderId="78" xfId="0" applyNumberFormat="1" applyFont="1" applyFill="1" applyBorder="1" applyAlignment="1">
      <alignment horizontal="center" vertical="center" wrapText="1"/>
    </xf>
    <xf numFmtId="164" fontId="6" fillId="3" borderId="32" xfId="0" applyNumberFormat="1" applyFont="1" applyFill="1" applyBorder="1" applyAlignment="1">
      <alignment horizontal="center" vertical="center" wrapText="1"/>
    </xf>
    <xf numFmtId="164" fontId="9" fillId="11" borderId="12" xfId="2" applyNumberFormat="1" applyFont="1" applyFill="1" applyBorder="1" applyAlignment="1">
      <alignment horizontal="center" vertical="top"/>
    </xf>
    <xf numFmtId="164" fontId="9" fillId="0" borderId="17" xfId="2" applyNumberFormat="1" applyFont="1" applyBorder="1" applyAlignment="1">
      <alignment horizontal="center" vertical="top"/>
    </xf>
    <xf numFmtId="164" fontId="6" fillId="0" borderId="32" xfId="0" applyNumberFormat="1" applyFont="1" applyBorder="1" applyAlignment="1">
      <alignment horizontal="center" vertical="center" wrapText="1"/>
    </xf>
    <xf numFmtId="0" fontId="6" fillId="0" borderId="8" xfId="0" applyFont="1" applyBorder="1" applyAlignment="1">
      <alignment vertical="center" wrapText="1"/>
    </xf>
    <xf numFmtId="166" fontId="9" fillId="10" borderId="4" xfId="1" applyFont="1" applyFill="1" applyBorder="1" applyAlignment="1">
      <alignment horizontal="center" vertical="top"/>
    </xf>
    <xf numFmtId="166" fontId="9" fillId="0" borderId="4" xfId="1" applyFont="1" applyFill="1" applyBorder="1" applyAlignment="1">
      <alignment horizontal="center" vertical="top"/>
    </xf>
    <xf numFmtId="166" fontId="9" fillId="0" borderId="17" xfId="1" applyFont="1" applyFill="1" applyBorder="1" applyAlignment="1">
      <alignment horizontal="center" vertical="top"/>
    </xf>
    <xf numFmtId="167" fontId="9" fillId="0" borderId="8" xfId="1" applyNumberFormat="1" applyFont="1" applyFill="1" applyBorder="1" applyAlignment="1">
      <alignment horizontal="center" vertical="top"/>
    </xf>
    <xf numFmtId="0" fontId="6" fillId="0" borderId="36" xfId="2" applyFont="1" applyBorder="1" applyAlignment="1">
      <alignment vertical="top"/>
    </xf>
    <xf numFmtId="0" fontId="6" fillId="0" borderId="78" xfId="2" applyFont="1" applyBorder="1" applyAlignment="1">
      <alignment vertical="top"/>
    </xf>
    <xf numFmtId="0" fontId="6" fillId="0" borderId="38" xfId="2" applyFont="1" applyBorder="1" applyAlignment="1">
      <alignment vertical="top"/>
    </xf>
    <xf numFmtId="166" fontId="9" fillId="10" borderId="19" xfId="1" applyFont="1" applyFill="1" applyBorder="1" applyAlignment="1">
      <alignment horizontal="center" vertical="top"/>
    </xf>
    <xf numFmtId="0" fontId="9" fillId="0" borderId="4" xfId="1" applyNumberFormat="1" applyFont="1" applyFill="1" applyBorder="1" applyAlignment="1">
      <alignment horizontal="center" vertical="top"/>
    </xf>
    <xf numFmtId="164" fontId="6" fillId="0" borderId="50" xfId="0" applyNumberFormat="1" applyFont="1" applyBorder="1" applyAlignment="1">
      <alignment horizontal="center" vertical="center" wrapText="1"/>
    </xf>
    <xf numFmtId="0" fontId="6" fillId="0" borderId="35" xfId="0" applyFont="1" applyBorder="1" applyAlignment="1">
      <alignment horizontal="left" vertical="center" wrapText="1"/>
    </xf>
    <xf numFmtId="166" fontId="9" fillId="0" borderId="14" xfId="1" applyFont="1" applyFill="1" applyBorder="1" applyAlignment="1">
      <alignment horizontal="center" vertical="top"/>
    </xf>
    <xf numFmtId="0" fontId="6" fillId="0" borderId="75" xfId="0" applyFont="1" applyBorder="1" applyAlignment="1">
      <alignment horizontal="center" vertical="top" wrapText="1"/>
    </xf>
    <xf numFmtId="164" fontId="6" fillId="0" borderId="27" xfId="0" applyNumberFormat="1" applyFont="1" applyBorder="1" applyAlignment="1">
      <alignment horizontal="center" vertical="top" wrapText="1"/>
    </xf>
    <xf numFmtId="0" fontId="6" fillId="0" borderId="22" xfId="0" applyFont="1" applyBorder="1" applyAlignment="1">
      <alignment vertical="top" wrapText="1"/>
    </xf>
    <xf numFmtId="166" fontId="9" fillId="0" borderId="5" xfId="1" applyFont="1" applyFill="1" applyBorder="1" applyAlignment="1">
      <alignment horizontal="center" vertical="top"/>
    </xf>
    <xf numFmtId="0" fontId="6" fillId="0" borderId="55" xfId="2" applyFont="1" applyBorder="1" applyAlignment="1">
      <alignment vertical="top"/>
    </xf>
    <xf numFmtId="0" fontId="6" fillId="0" borderId="39" xfId="2" applyFont="1" applyBorder="1" applyAlignment="1">
      <alignment vertical="top"/>
    </xf>
    <xf numFmtId="0" fontId="6" fillId="0" borderId="17" xfId="2" applyFont="1" applyBorder="1" applyAlignment="1">
      <alignment vertical="top"/>
    </xf>
    <xf numFmtId="2" fontId="9" fillId="0" borderId="24" xfId="2" applyNumberFormat="1" applyFont="1" applyBorder="1" applyAlignment="1">
      <alignment horizontal="center" vertical="top"/>
    </xf>
    <xf numFmtId="0" fontId="6" fillId="0" borderId="28" xfId="0" applyFont="1" applyBorder="1" applyAlignment="1">
      <alignment horizontal="left" vertical="top" wrapText="1"/>
    </xf>
    <xf numFmtId="0" fontId="6" fillId="0" borderId="34" xfId="0" applyFont="1" applyBorder="1" applyAlignment="1">
      <alignment horizontal="center" vertical="top" wrapText="1"/>
    </xf>
    <xf numFmtId="0" fontId="6" fillId="0" borderId="51" xfId="2" applyFont="1" applyBorder="1" applyAlignment="1">
      <alignment vertical="top"/>
    </xf>
    <xf numFmtId="0" fontId="6" fillId="0" borderId="38" xfId="0" applyFont="1" applyBorder="1" applyAlignment="1">
      <alignment vertical="center" wrapText="1"/>
    </xf>
    <xf numFmtId="0" fontId="6" fillId="0" borderId="6" xfId="2" applyFont="1" applyBorder="1" applyAlignment="1">
      <alignment vertical="top"/>
    </xf>
    <xf numFmtId="0" fontId="6" fillId="0" borderId="8" xfId="2" applyFont="1" applyBorder="1" applyAlignment="1">
      <alignment vertical="top"/>
    </xf>
    <xf numFmtId="164" fontId="9" fillId="11" borderId="13" xfId="2" applyNumberFormat="1" applyFont="1" applyFill="1" applyBorder="1" applyAlignment="1">
      <alignment horizontal="center" vertical="top"/>
    </xf>
    <xf numFmtId="0" fontId="6" fillId="11" borderId="13" xfId="0" applyFont="1" applyFill="1" applyBorder="1" applyAlignment="1">
      <alignment horizontal="center" vertical="top"/>
    </xf>
    <xf numFmtId="0" fontId="6" fillId="3" borderId="53" xfId="0" applyFont="1" applyFill="1" applyBorder="1" applyAlignment="1">
      <alignment horizontal="left" vertical="top" wrapText="1"/>
    </xf>
    <xf numFmtId="164" fontId="9" fillId="10" borderId="24" xfId="2" applyNumberFormat="1" applyFont="1" applyFill="1" applyBorder="1" applyAlignment="1">
      <alignment horizontal="center" vertical="top"/>
    </xf>
    <xf numFmtId="49" fontId="6" fillId="0" borderId="24" xfId="2" applyNumberFormat="1" applyFont="1" applyBorder="1" applyAlignment="1">
      <alignment horizontal="center" vertical="top"/>
    </xf>
    <xf numFmtId="49" fontId="9" fillId="13" borderId="0" xfId="2" applyNumberFormat="1" applyFont="1" applyFill="1" applyAlignment="1">
      <alignment vertical="top"/>
    </xf>
    <xf numFmtId="164" fontId="9" fillId="0" borderId="24" xfId="2" applyNumberFormat="1" applyFont="1" applyBorder="1" applyAlignment="1">
      <alignment horizontal="center" vertical="top"/>
    </xf>
    <xf numFmtId="49" fontId="6" fillId="0" borderId="13" xfId="2" applyNumberFormat="1" applyFont="1" applyBorder="1" applyAlignment="1">
      <alignment horizontal="center" vertical="top"/>
    </xf>
    <xf numFmtId="49" fontId="6" fillId="0" borderId="30" xfId="2" applyNumberFormat="1" applyFont="1" applyBorder="1" applyAlignment="1">
      <alignment horizontal="center" vertical="top"/>
    </xf>
    <xf numFmtId="49" fontId="9" fillId="13" borderId="23" xfId="2" applyNumberFormat="1" applyFont="1" applyFill="1" applyBorder="1" applyAlignment="1">
      <alignment vertical="top"/>
    </xf>
    <xf numFmtId="49" fontId="9" fillId="13" borderId="3" xfId="2" applyNumberFormat="1" applyFont="1" applyFill="1" applyBorder="1" applyAlignment="1">
      <alignment vertical="top"/>
    </xf>
    <xf numFmtId="49" fontId="6" fillId="0" borderId="0" xfId="0" applyNumberFormat="1" applyFont="1" applyAlignment="1">
      <alignment horizontal="left" vertical="top" wrapText="1"/>
    </xf>
    <xf numFmtId="0" fontId="6" fillId="0" borderId="27" xfId="2" applyFont="1" applyBorder="1" applyAlignment="1">
      <alignment horizontal="center" vertical="top"/>
    </xf>
    <xf numFmtId="0" fontId="6" fillId="0" borderId="53" xfId="2" applyFont="1" applyBorder="1" applyAlignment="1">
      <alignment vertical="top" wrapText="1"/>
    </xf>
    <xf numFmtId="0" fontId="6" fillId="0" borderId="32" xfId="2" applyFont="1" applyBorder="1" applyAlignment="1">
      <alignment horizontal="center" vertical="top"/>
    </xf>
    <xf numFmtId="0" fontId="6" fillId="0" borderId="33" xfId="2" applyFont="1" applyBorder="1" applyAlignment="1">
      <alignment vertical="top" wrapText="1"/>
    </xf>
    <xf numFmtId="49" fontId="9" fillId="0" borderId="24" xfId="2" applyNumberFormat="1" applyFont="1" applyBorder="1" applyAlignment="1">
      <alignment horizontal="left" vertical="top"/>
    </xf>
    <xf numFmtId="49" fontId="9" fillId="0" borderId="13" xfId="2" applyNumberFormat="1" applyFont="1" applyBorder="1" applyAlignment="1">
      <alignment horizontal="left" vertical="top"/>
    </xf>
    <xf numFmtId="0" fontId="9" fillId="19" borderId="24" xfId="0" applyFont="1" applyFill="1" applyBorder="1" applyAlignment="1">
      <alignment horizontal="center" vertical="top"/>
    </xf>
    <xf numFmtId="0" fontId="6" fillId="0" borderId="15" xfId="0" applyFont="1" applyBorder="1" applyAlignment="1">
      <alignment horizontal="center" vertical="top" wrapText="1"/>
    </xf>
    <xf numFmtId="164" fontId="6" fillId="0" borderId="41" xfId="0" applyNumberFormat="1" applyFont="1" applyBorder="1" applyAlignment="1">
      <alignment horizontal="center" vertical="center" wrapText="1"/>
    </xf>
    <xf numFmtId="0" fontId="6" fillId="0" borderId="33" xfId="0" applyFont="1" applyBorder="1" applyAlignment="1">
      <alignment horizontal="left" vertical="center" wrapText="1"/>
    </xf>
    <xf numFmtId="164" fontId="9" fillId="0" borderId="13" xfId="2" applyNumberFormat="1" applyFont="1" applyBorder="1" applyAlignment="1">
      <alignment horizontal="center" vertical="top"/>
    </xf>
    <xf numFmtId="164" fontId="6" fillId="3" borderId="41" xfId="0" applyNumberFormat="1" applyFont="1" applyFill="1" applyBorder="1" applyAlignment="1">
      <alignment horizontal="center" vertical="center" wrapText="1"/>
    </xf>
    <xf numFmtId="0" fontId="6" fillId="3" borderId="33" xfId="0" applyFont="1" applyFill="1" applyBorder="1" applyAlignment="1">
      <alignment horizontal="left" vertical="center" wrapText="1"/>
    </xf>
    <xf numFmtId="164" fontId="16" fillId="0" borderId="30" xfId="2" applyNumberFormat="1" applyFont="1" applyBorder="1" applyAlignment="1">
      <alignment horizontal="center" vertical="top"/>
    </xf>
    <xf numFmtId="164" fontId="9" fillId="3" borderId="13" xfId="2" applyNumberFormat="1" applyFont="1" applyFill="1" applyBorder="1" applyAlignment="1">
      <alignment horizontal="center" vertical="top"/>
    </xf>
    <xf numFmtId="164" fontId="9" fillId="0" borderId="30" xfId="2" applyNumberFormat="1" applyFont="1" applyBorder="1" applyAlignment="1">
      <alignment horizontal="center" vertical="top"/>
    </xf>
    <xf numFmtId="0" fontId="9" fillId="10" borderId="24" xfId="0" applyFont="1" applyFill="1" applyBorder="1" applyAlignment="1">
      <alignment horizontal="center" vertical="top"/>
    </xf>
    <xf numFmtId="164" fontId="9" fillId="3" borderId="14" xfId="2" applyNumberFormat="1" applyFont="1" applyFill="1" applyBorder="1" applyAlignment="1">
      <alignment horizontal="center" vertical="top"/>
    </xf>
    <xf numFmtId="0" fontId="6" fillId="0" borderId="6" xfId="0" applyFont="1" applyBorder="1" applyAlignment="1">
      <alignment horizontal="center" vertical="top" wrapText="1"/>
    </xf>
    <xf numFmtId="0" fontId="6" fillId="0" borderId="33" xfId="0" applyFont="1" applyBorder="1" applyAlignment="1">
      <alignment vertical="top"/>
    </xf>
    <xf numFmtId="0" fontId="6" fillId="4" borderId="46" xfId="2" applyFont="1" applyFill="1" applyBorder="1" applyAlignment="1">
      <alignment vertical="top"/>
    </xf>
    <xf numFmtId="0" fontId="6" fillId="4" borderId="75" xfId="2" applyFont="1" applyFill="1" applyBorder="1" applyAlignment="1">
      <alignment vertical="top"/>
    </xf>
    <xf numFmtId="0" fontId="6" fillId="4" borderId="6" xfId="0" applyFont="1" applyFill="1" applyBorder="1" applyAlignment="1">
      <alignment horizontal="center" vertical="top" wrapText="1"/>
    </xf>
    <xf numFmtId="0" fontId="6" fillId="0" borderId="41" xfId="0" applyFont="1" applyBorder="1" applyAlignment="1">
      <alignment horizontal="center" vertical="top" wrapText="1"/>
    </xf>
    <xf numFmtId="0" fontId="6" fillId="4" borderId="36" xfId="2" applyFont="1" applyFill="1" applyBorder="1" applyAlignment="1">
      <alignment vertical="top"/>
    </xf>
    <xf numFmtId="0" fontId="6" fillId="4" borderId="60" xfId="2" applyFont="1" applyFill="1" applyBorder="1" applyAlignment="1">
      <alignment vertical="top"/>
    </xf>
    <xf numFmtId="49" fontId="9" fillId="0" borderId="16" xfId="2" applyNumberFormat="1" applyFont="1" applyBorder="1" applyAlignment="1">
      <alignment horizontal="center" vertical="top"/>
    </xf>
    <xf numFmtId="0" fontId="6" fillId="4" borderId="51" xfId="0" applyFont="1" applyFill="1" applyBorder="1" applyAlignment="1">
      <alignment horizontal="center" vertical="top" wrapText="1"/>
    </xf>
    <xf numFmtId="164" fontId="6" fillId="3" borderId="52" xfId="0" applyNumberFormat="1" applyFont="1" applyFill="1" applyBorder="1" applyAlignment="1">
      <alignment horizontal="center" vertical="center" wrapText="1"/>
    </xf>
    <xf numFmtId="164" fontId="9" fillId="3" borderId="5" xfId="2" applyNumberFormat="1" applyFont="1" applyFill="1" applyBorder="1" applyAlignment="1">
      <alignment horizontal="center" vertical="top"/>
    </xf>
    <xf numFmtId="49" fontId="9" fillId="0" borderId="21" xfId="2" applyNumberFormat="1" applyFont="1" applyBorder="1" applyAlignment="1">
      <alignment horizontal="center" vertical="top"/>
    </xf>
    <xf numFmtId="0" fontId="6" fillId="0" borderId="48" xfId="0" applyFont="1" applyBorder="1" applyAlignment="1">
      <alignment horizontal="center" vertical="top" wrapText="1"/>
    </xf>
    <xf numFmtId="164" fontId="6" fillId="0" borderId="49" xfId="0" applyNumberFormat="1" applyFont="1" applyBorder="1" applyAlignment="1">
      <alignment horizontal="center" vertical="center" wrapText="1"/>
    </xf>
    <xf numFmtId="0" fontId="6" fillId="0" borderId="42" xfId="2" applyFont="1" applyBorder="1" applyAlignment="1">
      <alignment horizontal="center" vertical="top"/>
    </xf>
    <xf numFmtId="0" fontId="6" fillId="0" borderId="56" xfId="2" applyFont="1" applyBorder="1" applyAlignment="1">
      <alignment horizontal="center" vertical="top"/>
    </xf>
    <xf numFmtId="0" fontId="6" fillId="0" borderId="45" xfId="2" applyFont="1" applyBorder="1" applyAlignment="1">
      <alignment horizontal="left" vertical="top"/>
    </xf>
    <xf numFmtId="0" fontId="6" fillId="0" borderId="57" xfId="2" applyFont="1" applyBorder="1" applyAlignment="1">
      <alignment horizontal="center" vertical="top"/>
    </xf>
    <xf numFmtId="164" fontId="6" fillId="3" borderId="49" xfId="0" applyNumberFormat="1" applyFont="1" applyFill="1" applyBorder="1" applyAlignment="1">
      <alignment horizontal="center" vertical="center" wrapText="1"/>
    </xf>
    <xf numFmtId="49" fontId="6" fillId="0" borderId="24" xfId="2" applyNumberFormat="1" applyFont="1" applyBorder="1" applyAlignment="1">
      <alignment vertical="top"/>
    </xf>
    <xf numFmtId="0" fontId="6" fillId="0" borderId="1" xfId="0" applyFont="1" applyBorder="1" applyAlignment="1">
      <alignment horizontal="center" vertical="top"/>
    </xf>
    <xf numFmtId="49" fontId="6" fillId="0" borderId="13" xfId="2" applyNumberFormat="1" applyFont="1" applyBorder="1" applyAlignment="1">
      <alignment vertical="top"/>
    </xf>
    <xf numFmtId="49" fontId="6" fillId="0" borderId="30" xfId="2" applyNumberFormat="1" applyFont="1" applyBorder="1" applyAlignment="1">
      <alignment vertical="top"/>
    </xf>
    <xf numFmtId="0" fontId="6" fillId="0" borderId="75" xfId="2" applyFont="1" applyBorder="1" applyAlignment="1">
      <alignment horizontal="center" vertical="top"/>
    </xf>
    <xf numFmtId="164" fontId="9" fillId="0" borderId="9" xfId="2" applyNumberFormat="1" applyFont="1" applyBorder="1" applyAlignment="1">
      <alignment horizontal="center" vertical="top"/>
    </xf>
    <xf numFmtId="164" fontId="6" fillId="0" borderId="27" xfId="0" applyNumberFormat="1" applyFont="1" applyBorder="1" applyAlignment="1">
      <alignment horizontal="center" vertical="center" wrapText="1"/>
    </xf>
    <xf numFmtId="164" fontId="6" fillId="0" borderId="14" xfId="2" applyNumberFormat="1" applyFont="1" applyBorder="1" applyAlignment="1">
      <alignment horizontal="center" vertical="top"/>
    </xf>
    <xf numFmtId="164" fontId="9" fillId="0" borderId="57" xfId="2" applyNumberFormat="1" applyFont="1" applyBorder="1" applyAlignment="1">
      <alignment horizontal="center" vertical="top"/>
    </xf>
    <xf numFmtId="49" fontId="6" fillId="0" borderId="55" xfId="2" applyNumberFormat="1" applyFont="1" applyBorder="1" applyAlignment="1">
      <alignment horizontal="center" vertical="top"/>
    </xf>
    <xf numFmtId="49" fontId="6" fillId="0" borderId="16" xfId="2" applyNumberFormat="1" applyFont="1" applyBorder="1" applyAlignment="1">
      <alignment horizontal="center" vertical="top"/>
    </xf>
    <xf numFmtId="49" fontId="6" fillId="0" borderId="7" xfId="2" applyNumberFormat="1" applyFont="1" applyBorder="1" applyAlignment="1">
      <alignment horizontal="center" vertical="top"/>
    </xf>
    <xf numFmtId="49" fontId="6" fillId="0" borderId="39" xfId="2" applyNumberFormat="1" applyFont="1" applyBorder="1" applyAlignment="1">
      <alignment horizontal="center" vertical="top"/>
    </xf>
    <xf numFmtId="49" fontId="6" fillId="0" borderId="17" xfId="2" applyNumberFormat="1" applyFont="1" applyBorder="1" applyAlignment="1">
      <alignment horizontal="center" vertical="top"/>
    </xf>
    <xf numFmtId="49" fontId="6" fillId="0" borderId="8" xfId="2" applyNumberFormat="1" applyFont="1" applyBorder="1" applyAlignment="1">
      <alignment horizontal="center" vertical="top"/>
    </xf>
    <xf numFmtId="0" fontId="6" fillId="0" borderId="46" xfId="2" applyFont="1" applyBorder="1" applyAlignment="1">
      <alignment horizontal="center" vertical="top"/>
    </xf>
    <xf numFmtId="164" fontId="16" fillId="0" borderId="4" xfId="2" applyNumberFormat="1" applyFont="1" applyBorder="1" applyAlignment="1">
      <alignment horizontal="center" vertical="top"/>
    </xf>
    <xf numFmtId="0" fontId="6" fillId="0" borderId="15" xfId="0" applyFont="1" applyBorder="1" applyAlignment="1">
      <alignment horizontal="center" vertical="center" wrapText="1"/>
    </xf>
    <xf numFmtId="0" fontId="26" fillId="0" borderId="57" xfId="0" applyFont="1" applyBorder="1" applyAlignment="1">
      <alignment horizontal="center" vertical="center" wrapText="1"/>
    </xf>
    <xf numFmtId="0" fontId="6" fillId="3" borderId="77" xfId="0" applyFont="1" applyFill="1" applyBorder="1" applyAlignment="1">
      <alignment horizontal="left" vertical="center" wrapText="1"/>
    </xf>
    <xf numFmtId="2" fontId="6" fillId="0" borderId="34" xfId="0" applyNumberFormat="1" applyFont="1" applyBorder="1" applyAlignment="1">
      <alignment horizontal="center" vertical="center" wrapText="1"/>
    </xf>
    <xf numFmtId="0" fontId="6" fillId="0" borderId="36" xfId="2" applyFont="1" applyBorder="1" applyAlignment="1">
      <alignment horizontal="center" vertical="top"/>
    </xf>
    <xf numFmtId="0" fontId="6" fillId="0" borderId="78" xfId="2" applyFont="1" applyBorder="1" applyAlignment="1">
      <alignment horizontal="center" vertical="top"/>
    </xf>
    <xf numFmtId="164" fontId="9" fillId="10" borderId="19" xfId="2" applyNumberFormat="1" applyFont="1" applyFill="1" applyBorder="1" applyAlignment="1">
      <alignment horizontal="center" vertical="top"/>
    </xf>
    <xf numFmtId="0" fontId="48" fillId="0" borderId="2" xfId="0" applyFont="1" applyBorder="1" applyAlignment="1">
      <alignment horizontal="center" vertical="center" wrapText="1"/>
    </xf>
    <xf numFmtId="0" fontId="26" fillId="0" borderId="56" xfId="0" applyFont="1" applyBorder="1" applyAlignment="1">
      <alignment horizontal="center" vertical="center" wrapText="1"/>
    </xf>
    <xf numFmtId="0" fontId="6" fillId="3" borderId="45" xfId="0" applyFont="1" applyFill="1" applyBorder="1" applyAlignment="1">
      <alignment horizontal="left" vertical="center" wrapText="1"/>
    </xf>
    <xf numFmtId="164" fontId="16" fillId="11" borderId="9" xfId="2" applyNumberFormat="1" applyFont="1" applyFill="1" applyBorder="1" applyAlignment="1">
      <alignment horizontal="center" vertical="top"/>
    </xf>
    <xf numFmtId="0" fontId="6" fillId="0" borderId="75" xfId="0" applyFont="1" applyBorder="1" applyAlignment="1">
      <alignment vertical="center" wrapText="1"/>
    </xf>
    <xf numFmtId="164" fontId="6" fillId="0" borderId="27" xfId="0" applyNumberFormat="1" applyFont="1" applyBorder="1" applyAlignment="1">
      <alignment vertical="center" wrapText="1"/>
    </xf>
    <xf numFmtId="49" fontId="9" fillId="11" borderId="0" xfId="2" applyNumberFormat="1" applyFont="1" applyFill="1" applyAlignment="1">
      <alignment horizontal="center" vertical="top"/>
    </xf>
    <xf numFmtId="0" fontId="6" fillId="0" borderId="51" xfId="0" applyFont="1" applyBorder="1" applyAlignment="1">
      <alignment vertical="center" wrapText="1"/>
    </xf>
    <xf numFmtId="164" fontId="6" fillId="0" borderId="58" xfId="0" applyNumberFormat="1" applyFont="1" applyBorder="1" applyAlignment="1">
      <alignment vertical="center" wrapText="1"/>
    </xf>
    <xf numFmtId="0" fontId="6" fillId="0" borderId="53" xfId="0" applyFont="1" applyBorder="1" applyAlignment="1">
      <alignment vertical="center" wrapText="1"/>
    </xf>
    <xf numFmtId="0" fontId="9" fillId="11" borderId="31" xfId="0" applyFont="1" applyFill="1" applyBorder="1" applyAlignment="1">
      <alignment horizontal="center" vertical="top"/>
    </xf>
    <xf numFmtId="49" fontId="6" fillId="0" borderId="5" xfId="0" applyNumberFormat="1" applyFont="1" applyBorder="1" applyAlignment="1">
      <alignment horizontal="center" vertical="top" wrapText="1"/>
    </xf>
    <xf numFmtId="0" fontId="6" fillId="0" borderId="48" xfId="0" applyFont="1" applyBorder="1" applyAlignment="1">
      <alignment vertical="center" wrapText="1"/>
    </xf>
    <xf numFmtId="164" fontId="6" fillId="0" borderId="50" xfId="0" applyNumberFormat="1" applyFont="1" applyBorder="1" applyAlignment="1">
      <alignment vertical="center" wrapText="1"/>
    </xf>
    <xf numFmtId="0" fontId="6" fillId="0" borderId="44" xfId="0" applyFont="1" applyBorder="1" applyAlignment="1">
      <alignment vertical="center" wrapText="1"/>
    </xf>
    <xf numFmtId="49" fontId="9" fillId="11" borderId="23" xfId="2" applyNumberFormat="1" applyFont="1" applyFill="1" applyBorder="1" applyAlignment="1">
      <alignment horizontal="center" vertical="top"/>
    </xf>
    <xf numFmtId="0" fontId="6" fillId="0" borderId="62" xfId="0" applyFont="1" applyBorder="1" applyAlignment="1">
      <alignment horizontal="center" vertical="center" wrapText="1"/>
    </xf>
    <xf numFmtId="164" fontId="6" fillId="3" borderId="63" xfId="0" applyNumberFormat="1" applyFont="1" applyFill="1" applyBorder="1" applyAlignment="1">
      <alignment horizontal="center" vertical="center" wrapText="1"/>
    </xf>
    <xf numFmtId="0" fontId="6" fillId="3" borderId="64" xfId="0" applyFont="1" applyFill="1" applyBorder="1" applyAlignment="1">
      <alignment vertical="center" wrapText="1"/>
    </xf>
    <xf numFmtId="49" fontId="9" fillId="13" borderId="11" xfId="2" applyNumberFormat="1" applyFont="1" applyFill="1" applyBorder="1" applyAlignment="1">
      <alignment horizontal="center" vertical="top"/>
    </xf>
    <xf numFmtId="49" fontId="9" fillId="13" borderId="10" xfId="2" applyNumberFormat="1" applyFont="1" applyFill="1" applyBorder="1" applyAlignment="1">
      <alignment horizontal="center" vertical="top"/>
    </xf>
    <xf numFmtId="49" fontId="6" fillId="0" borderId="51" xfId="12" applyNumberFormat="1" applyFont="1" applyBorder="1" applyAlignment="1">
      <alignment horizontal="center" vertical="top"/>
    </xf>
    <xf numFmtId="49" fontId="6" fillId="0" borderId="52" xfId="12" applyNumberFormat="1" applyFont="1" applyBorder="1" applyAlignment="1">
      <alignment vertical="top" wrapText="1"/>
    </xf>
    <xf numFmtId="0" fontId="6" fillId="3" borderId="58" xfId="12" applyFont="1" applyFill="1" applyBorder="1" applyAlignment="1">
      <alignment horizontal="left" vertical="top" wrapText="1"/>
    </xf>
    <xf numFmtId="49" fontId="9" fillId="13" borderId="3" xfId="2" applyNumberFormat="1" applyFont="1" applyFill="1" applyBorder="1" applyAlignment="1">
      <alignment horizontal="center" vertical="top"/>
    </xf>
    <xf numFmtId="49" fontId="9" fillId="18" borderId="10" xfId="2" applyNumberFormat="1" applyFont="1" applyFill="1" applyBorder="1" applyAlignment="1">
      <alignment vertical="top"/>
    </xf>
    <xf numFmtId="49" fontId="9" fillId="18" borderId="11" xfId="2" applyNumberFormat="1" applyFont="1" applyFill="1" applyBorder="1" applyAlignment="1">
      <alignment vertical="top"/>
    </xf>
    <xf numFmtId="49" fontId="9" fillId="18" borderId="11" xfId="2" applyNumberFormat="1" applyFont="1" applyFill="1" applyBorder="1" applyAlignment="1">
      <alignment vertical="center"/>
    </xf>
    <xf numFmtId="49" fontId="9" fillId="18" borderId="12" xfId="2" applyNumberFormat="1" applyFont="1" applyFill="1" applyBorder="1" applyAlignment="1">
      <alignment vertical="top"/>
    </xf>
    <xf numFmtId="164" fontId="9" fillId="18" borderId="64" xfId="2" applyNumberFormat="1" applyFont="1" applyFill="1" applyBorder="1" applyAlignment="1">
      <alignment horizontal="center" vertical="center"/>
    </xf>
    <xf numFmtId="164" fontId="9" fillId="13" borderId="64" xfId="2" applyNumberFormat="1" applyFont="1" applyFill="1" applyBorder="1" applyAlignment="1">
      <alignment horizontal="center" vertical="top"/>
    </xf>
    <xf numFmtId="0" fontId="6" fillId="0" borderId="54" xfId="2" applyFont="1" applyBorder="1" applyAlignment="1">
      <alignment vertical="top"/>
    </xf>
    <xf numFmtId="0" fontId="6" fillId="0" borderId="6" xfId="2" applyFont="1" applyBorder="1" applyAlignment="1">
      <alignment horizontal="center"/>
    </xf>
    <xf numFmtId="0" fontId="6" fillId="11" borderId="5" xfId="0" applyFont="1" applyFill="1" applyBorder="1" applyAlignment="1">
      <alignment horizontal="center" vertical="top"/>
    </xf>
    <xf numFmtId="164" fontId="16" fillId="11" borderId="4" xfId="2" applyNumberFormat="1" applyFont="1" applyFill="1" applyBorder="1" applyAlignment="1">
      <alignment horizontal="center" vertical="top"/>
    </xf>
    <xf numFmtId="49" fontId="9" fillId="13" borderId="4" xfId="2" applyNumberFormat="1" applyFont="1" applyFill="1" applyBorder="1" applyAlignment="1">
      <alignment vertical="top"/>
    </xf>
    <xf numFmtId="49" fontId="9" fillId="13" borderId="19" xfId="2" applyNumberFormat="1" applyFont="1" applyFill="1" applyBorder="1" applyAlignment="1">
      <alignment vertical="top"/>
    </xf>
    <xf numFmtId="0" fontId="6" fillId="0" borderId="28" xfId="2" applyFont="1" applyBorder="1" applyAlignment="1">
      <alignment vertical="top" wrapText="1"/>
    </xf>
    <xf numFmtId="0" fontId="6" fillId="0" borderId="6" xfId="2" applyFont="1" applyBorder="1" applyAlignment="1">
      <alignment horizontal="center" vertical="center"/>
    </xf>
    <xf numFmtId="0" fontId="6" fillId="12" borderId="30" xfId="0" applyFont="1" applyFill="1" applyBorder="1" applyAlignment="1">
      <alignment vertical="top"/>
    </xf>
    <xf numFmtId="0" fontId="6" fillId="0" borderId="40" xfId="2" applyFont="1" applyBorder="1" applyAlignment="1">
      <alignment horizontal="center" vertical="center"/>
    </xf>
    <xf numFmtId="0" fontId="50" fillId="0" borderId="0" xfId="0" applyFont="1"/>
    <xf numFmtId="0" fontId="6" fillId="0" borderId="41" xfId="2" applyFont="1" applyBorder="1" applyAlignment="1">
      <alignment horizontal="center"/>
    </xf>
    <xf numFmtId="168" fontId="9" fillId="0" borderId="4" xfId="2" applyNumberFormat="1" applyFont="1" applyBorder="1" applyAlignment="1">
      <alignment horizontal="center" vertical="top"/>
    </xf>
    <xf numFmtId="164" fontId="16" fillId="0" borderId="5" xfId="2" applyNumberFormat="1" applyFont="1" applyBorder="1" applyAlignment="1">
      <alignment horizontal="center" vertical="top"/>
    </xf>
    <xf numFmtId="0" fontId="6" fillId="12" borderId="0" xfId="2" applyFont="1" applyFill="1" applyAlignment="1">
      <alignment vertical="top"/>
    </xf>
    <xf numFmtId="0" fontId="6" fillId="0" borderId="42" xfId="2" applyFont="1" applyBorder="1" applyAlignment="1">
      <alignment horizontal="center" vertical="center"/>
    </xf>
    <xf numFmtId="0" fontId="6" fillId="0" borderId="60" xfId="2" applyFont="1" applyBorder="1" applyAlignment="1">
      <alignment horizontal="center" vertical="center"/>
    </xf>
    <xf numFmtId="2" fontId="9" fillId="0" borderId="29" xfId="2" applyNumberFormat="1" applyFont="1" applyBorder="1" applyAlignment="1">
      <alignment horizontal="center" vertical="top"/>
    </xf>
    <xf numFmtId="0" fontId="47" fillId="0" borderId="42" xfId="2" applyFont="1" applyBorder="1" applyAlignment="1">
      <alignment horizontal="center" vertical="center"/>
    </xf>
    <xf numFmtId="0" fontId="47" fillId="0" borderId="60" xfId="2" applyFont="1" applyBorder="1" applyAlignment="1">
      <alignment horizontal="center" vertical="center"/>
    </xf>
    <xf numFmtId="0" fontId="6" fillId="0" borderId="57" xfId="2" applyFont="1" applyBorder="1" applyAlignment="1">
      <alignment horizontal="center" vertical="center"/>
    </xf>
    <xf numFmtId="0" fontId="6" fillId="0" borderId="56" xfId="2" applyFont="1" applyBorder="1" applyAlignment="1">
      <alignment horizontal="center" vertical="center"/>
    </xf>
    <xf numFmtId="0" fontId="6" fillId="0" borderId="77" xfId="0" applyFont="1" applyBorder="1" applyAlignment="1">
      <alignment vertical="center"/>
    </xf>
    <xf numFmtId="0" fontId="6" fillId="0" borderId="33" xfId="0" applyFont="1" applyBorder="1" applyAlignment="1">
      <alignment vertical="center"/>
    </xf>
    <xf numFmtId="0" fontId="6" fillId="0" borderId="60" xfId="0" applyFont="1" applyBorder="1" applyAlignment="1">
      <alignment horizontal="center" vertical="top" wrapText="1"/>
    </xf>
    <xf numFmtId="0" fontId="6" fillId="0" borderId="77" xfId="0" applyFont="1" applyBorder="1" applyAlignment="1">
      <alignment horizontal="left" vertical="top"/>
    </xf>
    <xf numFmtId="0" fontId="6" fillId="0" borderId="33" xfId="0" applyFont="1" applyBorder="1" applyAlignment="1">
      <alignment horizontal="left" vertical="top"/>
    </xf>
    <xf numFmtId="0" fontId="6" fillId="0" borderId="77" xfId="0" applyFont="1" applyBorder="1" applyAlignment="1">
      <alignment vertical="center" wrapText="1"/>
    </xf>
    <xf numFmtId="0" fontId="6" fillId="0" borderId="77" xfId="0" applyFont="1" applyBorder="1" applyAlignment="1">
      <alignment horizontal="left" vertical="center" wrapText="1"/>
    </xf>
    <xf numFmtId="164" fontId="9" fillId="11" borderId="12" xfId="2" applyNumberFormat="1" applyFont="1" applyFill="1" applyBorder="1" applyAlignment="1">
      <alignment vertical="top"/>
    </xf>
    <xf numFmtId="0" fontId="9" fillId="11" borderId="9" xfId="2" applyFont="1" applyFill="1" applyBorder="1" applyAlignment="1">
      <alignment horizontal="right" wrapText="1"/>
    </xf>
    <xf numFmtId="0" fontId="42" fillId="11" borderId="13" xfId="2" applyFont="1" applyFill="1" applyBorder="1" applyAlignment="1">
      <alignment horizontal="center" vertical="center" textRotation="90" wrapText="1"/>
    </xf>
    <xf numFmtId="0" fontId="51" fillId="12" borderId="24" xfId="0" applyFont="1" applyFill="1" applyBorder="1" applyAlignment="1">
      <alignment vertical="top" wrapText="1"/>
    </xf>
    <xf numFmtId="0" fontId="6" fillId="20" borderId="32" xfId="0" applyFont="1" applyFill="1" applyBorder="1" applyAlignment="1">
      <alignment vertical="center" wrapText="1"/>
    </xf>
    <xf numFmtId="0" fontId="6" fillId="0" borderId="46" xfId="2" applyFont="1" applyBorder="1" applyAlignment="1">
      <alignment vertical="top"/>
    </xf>
    <xf numFmtId="0" fontId="42" fillId="11" borderId="24" xfId="2" applyFont="1" applyFill="1" applyBorder="1" applyAlignment="1">
      <alignment horizontal="center" vertical="center" textRotation="90" wrapText="1"/>
    </xf>
    <xf numFmtId="164" fontId="6" fillId="14" borderId="57" xfId="0" applyNumberFormat="1" applyFont="1" applyFill="1" applyBorder="1" applyAlignment="1">
      <alignment horizontal="center" vertical="center" wrapText="1"/>
    </xf>
    <xf numFmtId="0" fontId="6" fillId="0" borderId="60" xfId="0" applyFont="1" applyBorder="1" applyAlignment="1">
      <alignment vertical="center" wrapText="1"/>
    </xf>
    <xf numFmtId="164" fontId="6" fillId="14" borderId="57" xfId="0" applyNumberFormat="1" applyFont="1" applyFill="1" applyBorder="1" applyAlignment="1">
      <alignment vertical="center" wrapText="1"/>
    </xf>
    <xf numFmtId="164" fontId="6" fillId="14" borderId="77" xfId="0" applyNumberFormat="1" applyFont="1" applyFill="1" applyBorder="1" applyAlignment="1">
      <alignment vertical="top" wrapText="1"/>
    </xf>
    <xf numFmtId="164" fontId="6" fillId="0" borderId="32" xfId="0" applyNumberFormat="1" applyFont="1" applyBorder="1" applyAlignment="1">
      <alignment vertical="center" wrapText="1"/>
    </xf>
    <xf numFmtId="164" fontId="6" fillId="0" borderId="33" xfId="0" applyNumberFormat="1" applyFont="1" applyBorder="1" applyAlignment="1">
      <alignment vertical="top" wrapText="1"/>
    </xf>
    <xf numFmtId="164" fontId="9" fillId="0" borderId="12" xfId="2" applyNumberFormat="1" applyFont="1" applyBorder="1" applyAlignment="1">
      <alignment horizontal="center" vertical="top"/>
    </xf>
    <xf numFmtId="164" fontId="6" fillId="14" borderId="33" xfId="0" applyNumberFormat="1" applyFont="1" applyFill="1" applyBorder="1" applyAlignment="1">
      <alignment vertical="top" wrapText="1"/>
    </xf>
    <xf numFmtId="49" fontId="9" fillId="12" borderId="2" xfId="2" applyNumberFormat="1" applyFont="1" applyFill="1" applyBorder="1" applyAlignment="1">
      <alignment horizontal="center" vertical="top"/>
    </xf>
    <xf numFmtId="49" fontId="9" fillId="12" borderId="18" xfId="2" applyNumberFormat="1" applyFont="1" applyFill="1" applyBorder="1" applyAlignment="1">
      <alignment horizontal="center" vertical="top"/>
    </xf>
    <xf numFmtId="0" fontId="52" fillId="0" borderId="46" xfId="0" applyFont="1" applyBorder="1" applyAlignment="1">
      <alignment horizontal="center" vertical="center"/>
    </xf>
    <xf numFmtId="0" fontId="52" fillId="0" borderId="25" xfId="0" applyFont="1" applyBorder="1" applyAlignment="1">
      <alignment horizontal="center" vertical="center"/>
    </xf>
    <xf numFmtId="164" fontId="32" fillId="0" borderId="26" xfId="0" applyNumberFormat="1" applyFont="1" applyBorder="1" applyAlignment="1">
      <alignment vertical="top" wrapText="1"/>
    </xf>
    <xf numFmtId="164" fontId="6" fillId="14" borderId="27" xfId="0" applyNumberFormat="1" applyFont="1" applyFill="1" applyBorder="1" applyAlignment="1">
      <alignment horizontal="center" vertical="center" wrapText="1"/>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59" xfId="2" applyFont="1" applyBorder="1" applyAlignment="1">
      <alignment vertical="top"/>
    </xf>
    <xf numFmtId="0" fontId="6" fillId="0" borderId="73" xfId="2" applyFont="1" applyBorder="1" applyAlignment="1">
      <alignment vertical="top"/>
    </xf>
    <xf numFmtId="0" fontId="6" fillId="0" borderId="19" xfId="2" applyFont="1" applyBorder="1" applyAlignment="1">
      <alignment vertical="top"/>
    </xf>
    <xf numFmtId="164" fontId="6" fillId="14" borderId="17" xfId="0" applyNumberFormat="1" applyFont="1" applyFill="1" applyBorder="1" applyAlignment="1">
      <alignment vertical="top" wrapText="1"/>
    </xf>
    <xf numFmtId="0" fontId="6" fillId="0" borderId="8" xfId="0" applyFont="1" applyBorder="1" applyAlignment="1">
      <alignment vertical="top" wrapText="1"/>
    </xf>
    <xf numFmtId="0" fontId="6" fillId="0" borderId="10" xfId="0" applyFont="1" applyBorder="1" applyAlignment="1">
      <alignment horizontal="center" vertical="center" wrapText="1"/>
    </xf>
    <xf numFmtId="0" fontId="6" fillId="0" borderId="63" xfId="0" applyFont="1" applyBorder="1" applyAlignment="1">
      <alignment horizontal="center" vertical="center"/>
    </xf>
    <xf numFmtId="0" fontId="6" fillId="0" borderId="12" xfId="0" applyFont="1" applyBorder="1" applyAlignment="1">
      <alignment vertical="top" wrapText="1"/>
    </xf>
    <xf numFmtId="0" fontId="6" fillId="0" borderId="22" xfId="2" applyFont="1" applyBorder="1" applyAlignment="1">
      <alignment vertical="top"/>
    </xf>
    <xf numFmtId="0" fontId="6" fillId="11" borderId="13" xfId="2" applyFont="1" applyFill="1" applyBorder="1" applyAlignment="1">
      <alignment horizontal="center" vertical="top"/>
    </xf>
    <xf numFmtId="2" fontId="16" fillId="11" borderId="14" xfId="2" applyNumberFormat="1" applyFont="1" applyFill="1" applyBorder="1" applyAlignment="1">
      <alignment horizontal="center" vertical="top"/>
    </xf>
    <xf numFmtId="0" fontId="6" fillId="11" borderId="5" xfId="2" applyFont="1" applyFill="1" applyBorder="1" applyAlignment="1">
      <alignment horizontal="center" vertical="top"/>
    </xf>
    <xf numFmtId="0" fontId="6" fillId="11" borderId="29" xfId="2" applyFont="1" applyFill="1" applyBorder="1" applyAlignment="1">
      <alignment horizontal="center" vertical="top"/>
    </xf>
    <xf numFmtId="0" fontId="9" fillId="10" borderId="9" xfId="2" applyFont="1" applyFill="1" applyBorder="1" applyAlignment="1">
      <alignment horizontal="center" wrapText="1"/>
    </xf>
    <xf numFmtId="164" fontId="9" fillId="0" borderId="19" xfId="2" applyNumberFormat="1" applyFont="1" applyBorder="1" applyAlignment="1">
      <alignment horizontal="center" vertical="top"/>
    </xf>
    <xf numFmtId="0" fontId="9" fillId="0" borderId="13" xfId="0" applyFont="1" applyBorder="1" applyAlignment="1">
      <alignment horizontal="center" vertical="top"/>
    </xf>
    <xf numFmtId="0" fontId="6" fillId="0" borderId="48" xfId="2" applyFont="1" applyBorder="1" applyAlignment="1">
      <alignment vertical="top"/>
    </xf>
    <xf numFmtId="0" fontId="6" fillId="0" borderId="49" xfId="2" applyFont="1" applyBorder="1" applyAlignment="1">
      <alignment vertical="top"/>
    </xf>
    <xf numFmtId="0" fontId="6" fillId="0" borderId="44" xfId="2" applyFont="1" applyBorder="1" applyAlignment="1">
      <alignment vertical="top"/>
    </xf>
    <xf numFmtId="164" fontId="9" fillId="11" borderId="19" xfId="2" applyNumberFormat="1" applyFont="1" applyFill="1" applyBorder="1" applyAlignment="1">
      <alignment horizontal="center" vertical="top"/>
    </xf>
    <xf numFmtId="0" fontId="26" fillId="0" borderId="6" xfId="0" applyFont="1" applyBorder="1" applyAlignment="1">
      <alignment horizontal="center" vertical="center" wrapText="1"/>
    </xf>
    <xf numFmtId="0" fontId="6" fillId="3" borderId="29" xfId="0" applyFont="1" applyFill="1" applyBorder="1" applyAlignment="1">
      <alignment horizontal="left" vertical="top" wrapText="1"/>
    </xf>
    <xf numFmtId="164" fontId="9" fillId="11" borderId="8" xfId="2" applyNumberFormat="1" applyFont="1" applyFill="1" applyBorder="1" applyAlignment="1">
      <alignment horizontal="center" vertical="top"/>
    </xf>
    <xf numFmtId="0" fontId="6" fillId="0" borderId="42" xfId="0" applyFont="1" applyBorder="1" applyAlignment="1">
      <alignment horizontal="center" vertical="top" wrapText="1"/>
    </xf>
    <xf numFmtId="0" fontId="6" fillId="0" borderId="56" xfId="0" applyFont="1" applyBorder="1" applyAlignment="1">
      <alignment horizontal="center" vertical="top" wrapText="1"/>
    </xf>
    <xf numFmtId="0" fontId="6" fillId="0" borderId="45" xfId="0" applyFont="1" applyBorder="1" applyAlignment="1">
      <alignment vertical="top" wrapText="1"/>
    </xf>
    <xf numFmtId="0" fontId="36" fillId="0" borderId="0" xfId="2" applyFont="1" applyAlignment="1">
      <alignment horizontal="center" vertical="top"/>
    </xf>
    <xf numFmtId="0" fontId="6" fillId="0" borderId="27" xfId="0" applyFont="1" applyBorder="1" applyAlignment="1">
      <alignment horizontal="center" vertical="top" wrapText="1"/>
    </xf>
    <xf numFmtId="0" fontId="6" fillId="0" borderId="28" xfId="0" applyFont="1" applyBorder="1" applyAlignment="1">
      <alignment vertical="top" wrapText="1"/>
    </xf>
    <xf numFmtId="0" fontId="13" fillId="7" borderId="10" xfId="0" applyFont="1" applyFill="1" applyBorder="1" applyAlignment="1">
      <alignment vertical="top" wrapText="1"/>
    </xf>
    <xf numFmtId="0" fontId="13" fillId="7" borderId="11" xfId="0" applyFont="1" applyFill="1" applyBorder="1" applyAlignment="1">
      <alignment vertical="top" wrapText="1"/>
    </xf>
    <xf numFmtId="0" fontId="9" fillId="7" borderId="11" xfId="0" applyFont="1" applyFill="1" applyBorder="1" applyAlignment="1">
      <alignment vertical="top" wrapText="1"/>
    </xf>
    <xf numFmtId="0" fontId="9" fillId="7" borderId="11" xfId="0" applyFont="1" applyFill="1" applyBorder="1" applyAlignment="1">
      <alignment vertical="center" wrapText="1"/>
    </xf>
    <xf numFmtId="49" fontId="9" fillId="13" borderId="10" xfId="2" applyNumberFormat="1" applyFont="1" applyFill="1" applyBorder="1" applyAlignment="1">
      <alignment vertical="top"/>
    </xf>
    <xf numFmtId="49" fontId="9" fillId="18" borderId="9" xfId="2" applyNumberFormat="1" applyFont="1" applyFill="1" applyBorder="1" applyAlignment="1">
      <alignment vertical="top"/>
    </xf>
    <xf numFmtId="0" fontId="6" fillId="0" borderId="22" xfId="2" applyFont="1" applyBorder="1" applyAlignment="1">
      <alignment horizontal="center" vertical="top"/>
    </xf>
    <xf numFmtId="49" fontId="9" fillId="7" borderId="3" xfId="2" applyNumberFormat="1" applyFont="1" applyFill="1" applyBorder="1" applyAlignment="1">
      <alignment vertical="top"/>
    </xf>
    <xf numFmtId="0" fontId="32" fillId="0" borderId="15" xfId="0" applyFont="1" applyBorder="1" applyAlignment="1">
      <alignment horizontal="center" vertical="top"/>
    </xf>
    <xf numFmtId="164" fontId="32" fillId="14" borderId="57" xfId="0" applyNumberFormat="1" applyFont="1" applyFill="1" applyBorder="1" applyAlignment="1">
      <alignment horizontal="center" vertical="center" wrapText="1"/>
    </xf>
    <xf numFmtId="164" fontId="6" fillId="11" borderId="1" xfId="2" applyNumberFormat="1" applyFont="1" applyFill="1" applyBorder="1" applyAlignment="1">
      <alignment horizontal="center" vertical="top"/>
    </xf>
    <xf numFmtId="0" fontId="6" fillId="11" borderId="4" xfId="2" applyFont="1" applyFill="1" applyBorder="1" applyAlignment="1">
      <alignment horizontal="center" vertical="top"/>
    </xf>
    <xf numFmtId="49" fontId="9" fillId="7" borderId="0" xfId="2" applyNumberFormat="1" applyFont="1" applyFill="1" applyAlignment="1">
      <alignment vertical="top"/>
    </xf>
    <xf numFmtId="0" fontId="6" fillId="0" borderId="75" xfId="0" applyFont="1" applyBorder="1" applyAlignment="1">
      <alignment horizontal="left" vertical="top" wrapText="1"/>
    </xf>
    <xf numFmtId="0" fontId="6" fillId="0" borderId="19" xfId="0" applyFont="1" applyBorder="1" applyAlignment="1">
      <alignment horizontal="justify" vertical="center"/>
    </xf>
    <xf numFmtId="164" fontId="6" fillId="11" borderId="31" xfId="2" applyNumberFormat="1" applyFont="1" applyFill="1" applyBorder="1" applyAlignment="1">
      <alignment horizontal="center" vertical="top"/>
    </xf>
    <xf numFmtId="0" fontId="6" fillId="11" borderId="22" xfId="2" applyFont="1" applyFill="1" applyBorder="1" applyAlignment="1">
      <alignment horizontal="center" vertical="top"/>
    </xf>
    <xf numFmtId="0" fontId="6" fillId="0" borderId="60" xfId="0" applyFont="1" applyBorder="1" applyAlignment="1">
      <alignment horizontal="center" vertical="center"/>
    </xf>
    <xf numFmtId="0" fontId="6" fillId="0" borderId="57" xfId="0" applyFont="1" applyBorder="1" applyAlignment="1">
      <alignment horizontal="center" vertical="center" wrapText="1"/>
    </xf>
    <xf numFmtId="0" fontId="6" fillId="0" borderId="17" xfId="0" applyFont="1" applyBorder="1" applyAlignment="1">
      <alignment wrapText="1"/>
    </xf>
    <xf numFmtId="0" fontId="32" fillId="0" borderId="40" xfId="0" applyFont="1" applyBorder="1" applyAlignment="1">
      <alignment horizontal="left" vertical="top" wrapText="1"/>
    </xf>
    <xf numFmtId="164" fontId="32" fillId="14" borderId="32" xfId="0" applyNumberFormat="1" applyFont="1" applyFill="1" applyBorder="1" applyAlignment="1">
      <alignment horizontal="center" vertical="center" wrapText="1"/>
    </xf>
    <xf numFmtId="0" fontId="6" fillId="0" borderId="33" xfId="0" applyFont="1" applyBorder="1" applyAlignment="1">
      <alignment horizontal="justify" vertical="center"/>
    </xf>
    <xf numFmtId="164" fontId="6" fillId="11" borderId="30" xfId="2" applyNumberFormat="1" applyFont="1" applyFill="1" applyBorder="1" applyAlignment="1">
      <alignment horizontal="center" vertical="top"/>
    </xf>
    <xf numFmtId="0" fontId="6" fillId="11" borderId="8" xfId="2" applyFont="1" applyFill="1" applyBorder="1" applyAlignment="1">
      <alignment horizontal="center" vertical="top"/>
    </xf>
    <xf numFmtId="49" fontId="9" fillId="7" borderId="23" xfId="2" applyNumberFormat="1" applyFont="1" applyFill="1" applyBorder="1" applyAlignment="1">
      <alignment vertical="top"/>
    </xf>
    <xf numFmtId="164" fontId="6" fillId="10" borderId="9" xfId="2" applyNumberFormat="1" applyFont="1" applyFill="1" applyBorder="1" applyAlignment="1">
      <alignment horizontal="center" vertical="top"/>
    </xf>
    <xf numFmtId="0" fontId="31" fillId="10" borderId="9" xfId="0" applyFont="1" applyFill="1" applyBorder="1" applyAlignment="1">
      <alignment horizontal="center" vertical="top"/>
    </xf>
    <xf numFmtId="49" fontId="9" fillId="11" borderId="65" xfId="2" applyNumberFormat="1" applyFont="1" applyFill="1" applyBorder="1" applyAlignment="1">
      <alignment vertical="top"/>
    </xf>
    <xf numFmtId="49" fontId="9" fillId="7" borderId="47" xfId="2" applyNumberFormat="1" applyFont="1" applyFill="1" applyBorder="1" applyAlignment="1">
      <alignment vertical="top"/>
    </xf>
    <xf numFmtId="164" fontId="6" fillId="0" borderId="13" xfId="2" applyNumberFormat="1" applyFont="1" applyBorder="1" applyAlignment="1">
      <alignment horizontal="center" vertical="top"/>
    </xf>
    <xf numFmtId="49" fontId="9" fillId="11" borderId="67" xfId="2" applyNumberFormat="1" applyFont="1" applyFill="1" applyBorder="1" applyAlignment="1">
      <alignment vertical="top"/>
    </xf>
    <xf numFmtId="49" fontId="9" fillId="7" borderId="52" xfId="2" applyNumberFormat="1" applyFont="1" applyFill="1" applyBorder="1" applyAlignment="1">
      <alignment vertical="top"/>
    </xf>
    <xf numFmtId="164" fontId="6" fillId="0" borderId="57" xfId="0" applyNumberFormat="1" applyFont="1" applyBorder="1" applyAlignment="1">
      <alignment vertical="center" wrapText="1"/>
    </xf>
    <xf numFmtId="164" fontId="6" fillId="0" borderId="5" xfId="2" applyNumberFormat="1" applyFont="1" applyBorder="1" applyAlignment="1">
      <alignment horizontal="center" vertical="top"/>
    </xf>
    <xf numFmtId="164" fontId="32" fillId="3" borderId="32" xfId="0" applyNumberFormat="1" applyFont="1" applyFill="1" applyBorder="1" applyAlignment="1">
      <alignment vertical="center" wrapText="1"/>
    </xf>
    <xf numFmtId="0" fontId="32" fillId="3" borderId="33" xfId="0" applyFont="1" applyFill="1" applyBorder="1" applyAlignment="1">
      <alignment wrapText="1"/>
    </xf>
    <xf numFmtId="0" fontId="6" fillId="0" borderId="8" xfId="2" applyFont="1" applyBorder="1" applyAlignment="1">
      <alignment horizontal="center" vertical="top"/>
    </xf>
    <xf numFmtId="49" fontId="9" fillId="11" borderId="72" xfId="2" applyNumberFormat="1" applyFont="1" applyFill="1" applyBorder="1" applyAlignment="1">
      <alignment vertical="top"/>
    </xf>
    <xf numFmtId="49" fontId="9" fillId="7" borderId="49" xfId="2" applyNumberFormat="1" applyFont="1" applyFill="1" applyBorder="1" applyAlignment="1">
      <alignment vertical="top"/>
    </xf>
    <xf numFmtId="164" fontId="32" fillId="3" borderId="56" xfId="0" applyNumberFormat="1" applyFont="1" applyFill="1" applyBorder="1" applyAlignment="1">
      <alignment vertical="center" wrapText="1"/>
    </xf>
    <xf numFmtId="0" fontId="6" fillId="3" borderId="45" xfId="0" applyFont="1" applyFill="1" applyBorder="1" applyAlignment="1">
      <alignment wrapText="1"/>
    </xf>
    <xf numFmtId="164" fontId="6" fillId="11" borderId="24" xfId="2" applyNumberFormat="1" applyFont="1" applyFill="1" applyBorder="1" applyAlignment="1">
      <alignment horizontal="center" vertical="top"/>
    </xf>
    <xf numFmtId="0" fontId="31" fillId="11" borderId="4" xfId="0" applyFont="1" applyFill="1" applyBorder="1" applyAlignment="1">
      <alignment horizontal="center" vertical="top"/>
    </xf>
    <xf numFmtId="164" fontId="32" fillId="3" borderId="27" xfId="0" applyNumberFormat="1" applyFont="1" applyFill="1" applyBorder="1" applyAlignment="1">
      <alignment vertical="center" wrapText="1"/>
    </xf>
    <xf numFmtId="0" fontId="6" fillId="3" borderId="28" xfId="0" applyFont="1" applyFill="1" applyBorder="1" applyAlignment="1">
      <alignment wrapText="1"/>
    </xf>
    <xf numFmtId="164" fontId="6" fillId="11" borderId="29" xfId="2" applyNumberFormat="1" applyFont="1" applyFill="1" applyBorder="1" applyAlignment="1">
      <alignment horizontal="center" vertical="top"/>
    </xf>
    <xf numFmtId="164" fontId="32" fillId="3" borderId="57" xfId="0" applyNumberFormat="1" applyFont="1" applyFill="1" applyBorder="1" applyAlignment="1">
      <alignment vertical="center" wrapText="1"/>
    </xf>
    <xf numFmtId="0" fontId="6" fillId="3" borderId="77" xfId="0" applyFont="1" applyFill="1" applyBorder="1" applyAlignment="1">
      <alignment wrapText="1"/>
    </xf>
    <xf numFmtId="164" fontId="6" fillId="11" borderId="13" xfId="2" applyNumberFormat="1" applyFont="1" applyFill="1" applyBorder="1" applyAlignment="1">
      <alignment horizontal="center" vertical="top"/>
    </xf>
    <xf numFmtId="0" fontId="6" fillId="11" borderId="19" xfId="2" applyFont="1" applyFill="1" applyBorder="1" applyAlignment="1">
      <alignment horizontal="center" vertical="top"/>
    </xf>
    <xf numFmtId="0" fontId="6" fillId="0" borderId="35" xfId="0" applyFont="1" applyBorder="1" applyAlignment="1">
      <alignment vertical="top" wrapText="1"/>
    </xf>
    <xf numFmtId="164" fontId="6" fillId="10" borderId="11" xfId="2" applyNumberFormat="1" applyFont="1" applyFill="1" applyBorder="1" applyAlignment="1">
      <alignment horizontal="center" vertical="top"/>
    </xf>
    <xf numFmtId="49" fontId="6" fillId="0" borderId="4" xfId="2" applyNumberFormat="1" applyFont="1" applyBorder="1" applyAlignment="1">
      <alignment horizontal="center" vertical="top"/>
    </xf>
    <xf numFmtId="49" fontId="9" fillId="13" borderId="47" xfId="2" applyNumberFormat="1" applyFont="1" applyFill="1" applyBorder="1" applyAlignment="1">
      <alignment vertical="top"/>
    </xf>
    <xf numFmtId="164" fontId="6" fillId="0" borderId="0" xfId="2" applyNumberFormat="1" applyFont="1" applyAlignment="1">
      <alignment horizontal="center" vertical="top"/>
    </xf>
    <xf numFmtId="49" fontId="6" fillId="0" borderId="19" xfId="2" applyNumberFormat="1" applyFont="1" applyBorder="1" applyAlignment="1">
      <alignment horizontal="center" vertical="top"/>
    </xf>
    <xf numFmtId="49" fontId="9" fillId="13" borderId="52" xfId="2" applyNumberFormat="1" applyFont="1" applyFill="1" applyBorder="1" applyAlignment="1">
      <alignment vertical="top"/>
    </xf>
    <xf numFmtId="0" fontId="9" fillId="0" borderId="75" xfId="0" applyFont="1" applyBorder="1" applyAlignment="1">
      <alignment horizontal="center" vertical="center"/>
    </xf>
    <xf numFmtId="0" fontId="6" fillId="0" borderId="27" xfId="0" applyFont="1" applyBorder="1" applyAlignment="1">
      <alignment horizontal="center" vertical="center" wrapText="1"/>
    </xf>
    <xf numFmtId="0" fontId="6" fillId="0" borderId="14" xfId="2" applyFont="1" applyBorder="1" applyAlignment="1">
      <alignment horizontal="center" vertical="top"/>
    </xf>
    <xf numFmtId="0" fontId="32" fillId="0" borderId="15" xfId="0" applyFont="1" applyBorder="1" applyAlignment="1">
      <alignment horizontal="center" vertical="center" wrapText="1"/>
    </xf>
    <xf numFmtId="0" fontId="54" fillId="0" borderId="57" xfId="0" applyFont="1" applyBorder="1" applyAlignment="1">
      <alignment horizontal="center" vertical="center" wrapText="1"/>
    </xf>
    <xf numFmtId="0" fontId="26" fillId="0" borderId="32" xfId="0" applyFont="1" applyBorder="1" applyAlignment="1">
      <alignment horizontal="center" vertical="center" wrapText="1"/>
    </xf>
    <xf numFmtId="49" fontId="9" fillId="13" borderId="49" xfId="2" applyNumberFormat="1" applyFont="1" applyFill="1" applyBorder="1" applyAlignment="1">
      <alignment vertical="top"/>
    </xf>
    <xf numFmtId="0" fontId="32" fillId="0" borderId="46" xfId="0" applyFont="1" applyBorder="1" applyAlignment="1">
      <alignment horizontal="center" vertical="center" wrapText="1"/>
    </xf>
    <xf numFmtId="164" fontId="32" fillId="14" borderId="25" xfId="0" applyNumberFormat="1" applyFont="1" applyFill="1" applyBorder="1" applyAlignment="1">
      <alignment horizontal="center" vertical="center" wrapText="1"/>
    </xf>
    <xf numFmtId="164" fontId="6" fillId="14" borderId="26" xfId="0" applyNumberFormat="1" applyFont="1" applyFill="1" applyBorder="1" applyAlignment="1">
      <alignment horizontal="left" vertical="center" wrapText="1"/>
    </xf>
    <xf numFmtId="164" fontId="6" fillId="11" borderId="2" xfId="2" applyNumberFormat="1" applyFont="1" applyFill="1" applyBorder="1" applyAlignment="1">
      <alignment horizontal="center" vertical="top"/>
    </xf>
    <xf numFmtId="0" fontId="31" fillId="11" borderId="24" xfId="0" applyFont="1" applyFill="1" applyBorder="1" applyAlignment="1">
      <alignment horizontal="center" vertical="top"/>
    </xf>
    <xf numFmtId="49" fontId="6" fillId="11" borderId="4" xfId="2" applyNumberFormat="1" applyFont="1" applyFill="1" applyBorder="1" applyAlignment="1">
      <alignment vertical="top"/>
    </xf>
    <xf numFmtId="0" fontId="32" fillId="0" borderId="60" xfId="0" applyFont="1" applyBorder="1" applyAlignment="1">
      <alignment horizontal="center" vertical="center" wrapText="1"/>
    </xf>
    <xf numFmtId="164" fontId="6" fillId="14" borderId="77" xfId="0" applyNumberFormat="1" applyFont="1" applyFill="1" applyBorder="1" applyAlignment="1">
      <alignment horizontal="left" vertical="center" wrapText="1"/>
    </xf>
    <xf numFmtId="164" fontId="6" fillId="11" borderId="16" xfId="2" applyNumberFormat="1" applyFont="1" applyFill="1" applyBorder="1" applyAlignment="1">
      <alignment horizontal="center" vertical="top"/>
    </xf>
    <xf numFmtId="49" fontId="6" fillId="11" borderId="14" xfId="2" applyNumberFormat="1" applyFont="1" applyFill="1" applyBorder="1" applyAlignment="1">
      <alignment horizontal="center" vertical="top"/>
    </xf>
    <xf numFmtId="49" fontId="6" fillId="11" borderId="19" xfId="2" applyNumberFormat="1" applyFont="1" applyFill="1" applyBorder="1" applyAlignment="1">
      <alignment vertical="top"/>
    </xf>
    <xf numFmtId="0" fontId="6" fillId="11" borderId="14" xfId="2" applyFont="1" applyFill="1" applyBorder="1" applyAlignment="1">
      <alignment horizontal="center" vertical="top"/>
    </xf>
    <xf numFmtId="0" fontId="32" fillId="0" borderId="40" xfId="0" applyFont="1" applyBorder="1" applyAlignment="1">
      <alignment horizontal="center" vertical="center" wrapText="1"/>
    </xf>
    <xf numFmtId="164" fontId="6" fillId="11" borderId="7" xfId="2" applyNumberFormat="1" applyFont="1" applyFill="1" applyBorder="1" applyAlignment="1">
      <alignment horizontal="center" vertical="top"/>
    </xf>
    <xf numFmtId="49" fontId="6" fillId="11" borderId="35" xfId="2" applyNumberFormat="1" applyFont="1" applyFill="1" applyBorder="1" applyAlignment="1">
      <alignment vertical="top"/>
    </xf>
    <xf numFmtId="49" fontId="6" fillId="0" borderId="24" xfId="0" applyNumberFormat="1" applyFont="1" applyBorder="1" applyAlignment="1">
      <alignment vertical="top" wrapText="1"/>
    </xf>
    <xf numFmtId="49" fontId="6" fillId="12" borderId="24" xfId="2" applyNumberFormat="1" applyFont="1" applyFill="1" applyBorder="1" applyAlignment="1">
      <alignment horizontal="center" vertical="top"/>
    </xf>
    <xf numFmtId="49" fontId="9" fillId="11" borderId="3" xfId="2" applyNumberFormat="1" applyFont="1" applyFill="1" applyBorder="1" applyAlignment="1">
      <alignment vertical="top"/>
    </xf>
    <xf numFmtId="164" fontId="6" fillId="0" borderId="30" xfId="2" applyNumberFormat="1" applyFont="1" applyBorder="1" applyAlignment="1">
      <alignment horizontal="center" vertical="top"/>
    </xf>
    <xf numFmtId="49" fontId="6" fillId="0" borderId="13" xfId="0" applyNumberFormat="1" applyFont="1" applyBorder="1" applyAlignment="1">
      <alignment vertical="top" wrapText="1"/>
    </xf>
    <xf numFmtId="49" fontId="9" fillId="11" borderId="23" xfId="2" applyNumberFormat="1" applyFont="1" applyFill="1" applyBorder="1" applyAlignment="1">
      <alignment vertical="top"/>
    </xf>
    <xf numFmtId="49" fontId="9" fillId="13" borderId="23" xfId="2" applyNumberFormat="1" applyFont="1" applyFill="1" applyBorder="1" applyAlignment="1">
      <alignment horizontal="center" vertical="top"/>
    </xf>
    <xf numFmtId="0" fontId="6" fillId="0" borderId="60" xfId="0" applyFont="1" applyBorder="1" applyAlignment="1">
      <alignment horizontal="center" vertical="top"/>
    </xf>
    <xf numFmtId="0" fontId="6" fillId="0" borderId="57" xfId="0" applyFont="1" applyBorder="1" applyAlignment="1">
      <alignment horizontal="center" vertical="top" wrapText="1"/>
    </xf>
    <xf numFmtId="164" fontId="6" fillId="11" borderId="19" xfId="2" applyNumberFormat="1" applyFont="1" applyFill="1" applyBorder="1" applyAlignment="1">
      <alignment horizontal="center" vertical="top"/>
    </xf>
    <xf numFmtId="164" fontId="6" fillId="11" borderId="17" xfId="2" applyNumberFormat="1" applyFont="1" applyFill="1" applyBorder="1" applyAlignment="1">
      <alignment horizontal="center" vertical="top"/>
    </xf>
    <xf numFmtId="0" fontId="6" fillId="0" borderId="40" xfId="0" applyFont="1" applyBorder="1" applyAlignment="1">
      <alignment horizontal="center" vertical="top"/>
    </xf>
    <xf numFmtId="0" fontId="6" fillId="3" borderId="32" xfId="0" applyFont="1" applyFill="1" applyBorder="1" applyAlignment="1">
      <alignment horizontal="center" vertical="center" wrapText="1"/>
    </xf>
    <xf numFmtId="164" fontId="6" fillId="11" borderId="35" xfId="2" applyNumberFormat="1" applyFont="1" applyFill="1" applyBorder="1" applyAlignment="1">
      <alignment horizontal="center" vertical="top"/>
    </xf>
    <xf numFmtId="49" fontId="6" fillId="0" borderId="30" xfId="0" applyNumberFormat="1" applyFont="1" applyBorder="1" applyAlignment="1">
      <alignment vertical="top" wrapText="1"/>
    </xf>
    <xf numFmtId="0" fontId="6" fillId="0" borderId="62" xfId="0" applyFont="1" applyBorder="1" applyAlignment="1">
      <alignment horizontal="center" vertical="top" wrapText="1"/>
    </xf>
    <xf numFmtId="0" fontId="6" fillId="0" borderId="11" xfId="0" applyFont="1" applyBorder="1" applyAlignment="1">
      <alignment horizontal="center" vertical="center" wrapText="1"/>
    </xf>
    <xf numFmtId="0" fontId="6" fillId="3" borderId="64" xfId="0" applyFont="1" applyFill="1" applyBorder="1" applyAlignment="1">
      <alignment horizontal="left" vertical="top" wrapText="1"/>
    </xf>
    <xf numFmtId="49" fontId="9" fillId="0" borderId="10" xfId="2" applyNumberFormat="1" applyFont="1" applyBorder="1" applyAlignment="1">
      <alignment vertical="top"/>
    </xf>
    <xf numFmtId="49" fontId="9" fillId="0" borderId="11" xfId="2" applyNumberFormat="1" applyFont="1" applyBorder="1" applyAlignment="1">
      <alignment vertical="top"/>
    </xf>
    <xf numFmtId="49" fontId="9" fillId="0" borderId="11" xfId="2" applyNumberFormat="1" applyFont="1" applyBorder="1" applyAlignment="1">
      <alignment vertical="center"/>
    </xf>
    <xf numFmtId="49" fontId="9" fillId="0" borderId="12" xfId="2" applyNumberFormat="1" applyFont="1" applyBorder="1" applyAlignment="1">
      <alignment vertical="top"/>
    </xf>
    <xf numFmtId="49" fontId="9" fillId="13" borderId="11" xfId="2" applyNumberFormat="1" applyFont="1" applyFill="1" applyBorder="1" applyAlignment="1">
      <alignment vertical="top"/>
    </xf>
    <xf numFmtId="49" fontId="9" fillId="13" borderId="11" xfId="2" applyNumberFormat="1" applyFont="1" applyFill="1" applyBorder="1" applyAlignment="1">
      <alignment vertical="center"/>
    </xf>
    <xf numFmtId="49" fontId="13" fillId="13" borderId="11" xfId="2" applyNumberFormat="1" applyFont="1" applyFill="1" applyBorder="1" applyAlignment="1">
      <alignment vertical="top"/>
    </xf>
    <xf numFmtId="49" fontId="9" fillId="13" borderId="12" xfId="2" applyNumberFormat="1" applyFont="1" applyFill="1" applyBorder="1" applyAlignment="1">
      <alignment vertical="top"/>
    </xf>
    <xf numFmtId="0" fontId="6" fillId="3" borderId="62" xfId="0" applyFont="1" applyFill="1" applyBorder="1" applyAlignment="1">
      <alignment horizontal="center" vertical="center"/>
    </xf>
    <xf numFmtId="0" fontId="6" fillId="0" borderId="64" xfId="0" applyFont="1" applyBorder="1" applyAlignment="1">
      <alignment vertical="top"/>
    </xf>
    <xf numFmtId="49" fontId="9" fillId="18" borderId="9" xfId="2" applyNumberFormat="1" applyFont="1" applyFill="1" applyBorder="1" applyAlignment="1">
      <alignment horizontal="center" vertical="top" wrapText="1"/>
    </xf>
    <xf numFmtId="0" fontId="6" fillId="0" borderId="10" xfId="2" applyFont="1" applyBorder="1" applyAlignment="1">
      <alignment vertical="top"/>
    </xf>
    <xf numFmtId="0" fontId="6" fillId="0" borderId="63" xfId="2" applyFont="1" applyBorder="1" applyAlignment="1">
      <alignment vertical="top"/>
    </xf>
    <xf numFmtId="164" fontId="6" fillId="0" borderId="12" xfId="2" applyNumberFormat="1" applyFont="1" applyBorder="1" applyAlignment="1">
      <alignment horizontal="center" vertical="top"/>
    </xf>
    <xf numFmtId="49" fontId="9" fillId="11" borderId="2" xfId="2" applyNumberFormat="1" applyFont="1" applyFill="1" applyBorder="1" applyAlignment="1">
      <alignment vertical="top"/>
    </xf>
    <xf numFmtId="0" fontId="32" fillId="0" borderId="15" xfId="0" applyFont="1" applyBorder="1" applyAlignment="1">
      <alignment horizontal="left" vertical="top" wrapText="1"/>
    </xf>
    <xf numFmtId="0" fontId="6" fillId="0" borderId="28" xfId="0" applyFont="1" applyBorder="1" applyAlignment="1">
      <alignment horizontal="left" vertical="top"/>
    </xf>
    <xf numFmtId="164" fontId="9" fillId="11" borderId="31" xfId="2" applyNumberFormat="1" applyFont="1" applyFill="1" applyBorder="1" applyAlignment="1">
      <alignment horizontal="center" vertical="top"/>
    </xf>
    <xf numFmtId="0" fontId="6" fillId="11" borderId="59" xfId="0" applyFont="1" applyFill="1" applyBorder="1" applyAlignment="1">
      <alignment horizontal="center" vertical="top"/>
    </xf>
    <xf numFmtId="49" fontId="9" fillId="11" borderId="18" xfId="2" applyNumberFormat="1" applyFont="1" applyFill="1" applyBorder="1" applyAlignment="1">
      <alignment vertical="top"/>
    </xf>
    <xf numFmtId="0" fontId="6" fillId="0" borderId="6" xfId="0" applyFont="1" applyBorder="1" applyAlignment="1">
      <alignment horizontal="left" vertical="top" wrapText="1"/>
    </xf>
    <xf numFmtId="164" fontId="9" fillId="11" borderId="29" xfId="2" applyNumberFormat="1" applyFont="1" applyFill="1" applyBorder="1" applyAlignment="1">
      <alignment horizontal="center" vertical="top"/>
    </xf>
    <xf numFmtId="0" fontId="6" fillId="11" borderId="6" xfId="0" applyFont="1" applyFill="1" applyBorder="1" applyAlignment="1">
      <alignment horizontal="center" vertical="top"/>
    </xf>
    <xf numFmtId="0" fontId="9" fillId="10" borderId="9" xfId="2" applyFont="1" applyFill="1" applyBorder="1" applyAlignment="1">
      <alignment horizontal="center" vertical="top" wrapText="1"/>
    </xf>
    <xf numFmtId="49" fontId="9" fillId="12" borderId="0" xfId="2" applyNumberFormat="1" applyFont="1" applyFill="1" applyAlignment="1">
      <alignment horizontal="center" vertical="top"/>
    </xf>
    <xf numFmtId="0" fontId="8" fillId="0" borderId="2" xfId="0" applyFont="1" applyBorder="1" applyAlignment="1">
      <alignment horizontal="center"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34"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44" xfId="0" applyFont="1" applyBorder="1" applyAlignment="1">
      <alignment vertical="center" wrapText="1"/>
    </xf>
    <xf numFmtId="49" fontId="9" fillId="12" borderId="23" xfId="2" applyNumberFormat="1" applyFont="1" applyFill="1" applyBorder="1" applyAlignment="1">
      <alignment horizontal="center" vertical="top"/>
    </xf>
    <xf numFmtId="49" fontId="9" fillId="11" borderId="34" xfId="2" applyNumberFormat="1" applyFont="1" applyFill="1" applyBorder="1" applyAlignment="1">
      <alignment vertical="top"/>
    </xf>
    <xf numFmtId="164" fontId="6" fillId="14" borderId="32" xfId="0" applyNumberFormat="1" applyFont="1" applyFill="1" applyBorder="1" applyAlignment="1">
      <alignment horizontal="center" vertical="top" wrapText="1"/>
    </xf>
    <xf numFmtId="0" fontId="6" fillId="3" borderId="10" xfId="0" applyFont="1" applyFill="1" applyBorder="1" applyAlignment="1">
      <alignment horizontal="center" vertical="center"/>
    </xf>
    <xf numFmtId="164" fontId="6" fillId="14" borderId="63" xfId="0" applyNumberFormat="1" applyFont="1" applyFill="1" applyBorder="1" applyAlignment="1">
      <alignment horizontal="center" vertical="center" wrapText="1"/>
    </xf>
    <xf numFmtId="0" fontId="6" fillId="0" borderId="64" xfId="0" applyFont="1" applyBorder="1" applyAlignment="1">
      <alignment horizontal="left" vertical="top" wrapText="1"/>
    </xf>
    <xf numFmtId="49" fontId="6" fillId="3" borderId="10" xfId="0" applyNumberFormat="1" applyFont="1" applyFill="1" applyBorder="1" applyAlignment="1">
      <alignment horizontal="center" vertical="center" wrapText="1"/>
    </xf>
    <xf numFmtId="0" fontId="6" fillId="0" borderId="64" xfId="0" applyFont="1" applyBorder="1" applyAlignment="1">
      <alignment vertical="top" wrapText="1"/>
    </xf>
    <xf numFmtId="0" fontId="6" fillId="7" borderId="10" xfId="2" applyFont="1" applyFill="1" applyBorder="1" applyAlignment="1">
      <alignment vertical="top"/>
    </xf>
    <xf numFmtId="0" fontId="6" fillId="7" borderId="11" xfId="2" applyFont="1" applyFill="1" applyBorder="1" applyAlignment="1">
      <alignment vertical="top"/>
    </xf>
    <xf numFmtId="49" fontId="31" fillId="7" borderId="11" xfId="0" applyNumberFormat="1" applyFont="1" applyFill="1" applyBorder="1" applyAlignment="1">
      <alignment vertical="top" wrapText="1"/>
    </xf>
    <xf numFmtId="49" fontId="31" fillId="7" borderId="11" xfId="0" applyNumberFormat="1" applyFont="1" applyFill="1" applyBorder="1" applyAlignment="1">
      <alignment vertical="center" wrapText="1"/>
    </xf>
    <xf numFmtId="49" fontId="9" fillId="13" borderId="76" xfId="2" applyNumberFormat="1" applyFont="1" applyFill="1" applyBorder="1" applyAlignment="1">
      <alignment horizontal="center" vertical="top"/>
    </xf>
    <xf numFmtId="49" fontId="6" fillId="0" borderId="2" xfId="0" applyNumberFormat="1" applyFont="1" applyBorder="1" applyAlignment="1">
      <alignment horizontal="center" vertical="top" wrapText="1"/>
    </xf>
    <xf numFmtId="49" fontId="6" fillId="0" borderId="55" xfId="0" applyNumberFormat="1" applyFont="1" applyBorder="1" applyAlignment="1">
      <alignment horizontal="center" vertical="top" wrapText="1"/>
    </xf>
    <xf numFmtId="49" fontId="6" fillId="0" borderId="56" xfId="0" applyNumberFormat="1" applyFont="1" applyBorder="1" applyAlignment="1">
      <alignment horizontal="center" vertical="center" wrapText="1"/>
    </xf>
    <xf numFmtId="0" fontId="6" fillId="0" borderId="63" xfId="0" applyFont="1" applyBorder="1" applyAlignment="1">
      <alignment horizontal="center" vertical="center" wrapText="1"/>
    </xf>
    <xf numFmtId="49" fontId="31" fillId="7" borderId="10" xfId="0" applyNumberFormat="1" applyFont="1" applyFill="1" applyBorder="1" applyAlignment="1">
      <alignment vertical="top" wrapText="1"/>
    </xf>
    <xf numFmtId="49" fontId="13" fillId="7" borderId="11" xfId="0" applyNumberFormat="1" applyFont="1" applyFill="1" applyBorder="1" applyAlignment="1">
      <alignment vertical="top" wrapText="1"/>
    </xf>
    <xf numFmtId="49" fontId="13" fillId="7" borderId="11" xfId="0" applyNumberFormat="1" applyFont="1" applyFill="1" applyBorder="1" applyAlignment="1">
      <alignment vertical="center" wrapText="1"/>
    </xf>
    <xf numFmtId="0" fontId="9" fillId="7" borderId="12" xfId="0" applyFont="1" applyFill="1" applyBorder="1" applyAlignment="1">
      <alignment vertical="center"/>
    </xf>
    <xf numFmtId="49" fontId="13" fillId="13" borderId="10" xfId="0" applyNumberFormat="1" applyFont="1" applyFill="1" applyBorder="1" applyAlignment="1">
      <alignment horizontal="center" vertical="top"/>
    </xf>
    <xf numFmtId="49" fontId="13" fillId="18" borderId="9" xfId="0" applyNumberFormat="1" applyFont="1" applyFill="1" applyBorder="1" applyAlignment="1">
      <alignment horizontal="center" vertical="top"/>
    </xf>
    <xf numFmtId="0" fontId="6" fillId="0" borderId="8" xfId="2" applyFont="1" applyBorder="1" applyAlignment="1">
      <alignment horizontal="center" vertical="center"/>
    </xf>
    <xf numFmtId="164" fontId="6" fillId="0" borderId="70" xfId="0" applyNumberFormat="1" applyFont="1" applyBorder="1" applyAlignment="1">
      <alignment horizontal="center" vertical="center" wrapText="1"/>
    </xf>
    <xf numFmtId="0" fontId="6" fillId="11" borderId="22" xfId="2" applyFont="1" applyFill="1" applyBorder="1" applyAlignment="1">
      <alignment horizontal="center" vertical="center"/>
    </xf>
    <xf numFmtId="0" fontId="6" fillId="11" borderId="8" xfId="2" applyFont="1" applyFill="1" applyBorder="1" applyAlignment="1">
      <alignment horizontal="center" vertical="center"/>
    </xf>
    <xf numFmtId="0" fontId="6" fillId="0" borderId="10" xfId="2" applyFont="1" applyBorder="1" applyAlignment="1">
      <alignment horizontal="center" vertical="top"/>
    </xf>
    <xf numFmtId="164" fontId="6" fillId="14" borderId="76" xfId="0" applyNumberFormat="1" applyFont="1" applyFill="1" applyBorder="1" applyAlignment="1">
      <alignment horizontal="center" vertical="center" wrapText="1"/>
    </xf>
    <xf numFmtId="0" fontId="56" fillId="7" borderId="10" xfId="0" applyFont="1" applyFill="1" applyBorder="1" applyAlignment="1">
      <alignment vertical="top" wrapText="1"/>
    </xf>
    <xf numFmtId="0" fontId="56" fillId="7" borderId="11" xfId="0" applyFont="1" applyFill="1" applyBorder="1" applyAlignment="1">
      <alignment vertical="top" wrapText="1"/>
    </xf>
    <xf numFmtId="0" fontId="57" fillId="7" borderId="11" xfId="0" applyFont="1" applyFill="1" applyBorder="1" applyAlignment="1">
      <alignment vertical="top" wrapText="1"/>
    </xf>
    <xf numFmtId="0" fontId="57" fillId="7" borderId="11" xfId="0" applyFont="1" applyFill="1" applyBorder="1" applyAlignment="1">
      <alignment vertical="center" wrapText="1"/>
    </xf>
    <xf numFmtId="0" fontId="31" fillId="11" borderId="9" xfId="0" applyFont="1" applyFill="1" applyBorder="1" applyAlignment="1">
      <alignment horizontal="center" vertical="top"/>
    </xf>
    <xf numFmtId="49" fontId="9" fillId="12" borderId="18" xfId="2" applyNumberFormat="1" applyFont="1" applyFill="1" applyBorder="1" applyAlignment="1">
      <alignment vertical="top"/>
    </xf>
    <xf numFmtId="0" fontId="6" fillId="0" borderId="35" xfId="2" applyFont="1" applyBorder="1" applyAlignment="1">
      <alignment horizontal="center" vertical="center"/>
    </xf>
    <xf numFmtId="164" fontId="9" fillId="11" borderId="30" xfId="2" applyNumberFormat="1" applyFont="1" applyFill="1" applyBorder="1" applyAlignment="1">
      <alignment horizontal="center" vertical="top"/>
    </xf>
    <xf numFmtId="0" fontId="9" fillId="11" borderId="30" xfId="2" applyFont="1" applyFill="1" applyBorder="1" applyAlignment="1">
      <alignment horizontal="center" vertical="top" wrapText="1"/>
    </xf>
    <xf numFmtId="0" fontId="32" fillId="0" borderId="46" xfId="0" applyFont="1" applyBorder="1" applyAlignment="1">
      <alignment horizontal="center" vertical="top"/>
    </xf>
    <xf numFmtId="164" fontId="6" fillId="14" borderId="56" xfId="0" applyNumberFormat="1" applyFont="1" applyFill="1" applyBorder="1" applyAlignment="1">
      <alignment horizontal="center" vertical="top" wrapText="1"/>
    </xf>
    <xf numFmtId="0" fontId="6" fillId="0" borderId="4" xfId="0" applyFont="1" applyBorder="1" applyAlignment="1">
      <alignment horizontal="left" vertical="top" wrapText="1"/>
    </xf>
    <xf numFmtId="164" fontId="6" fillId="11" borderId="73" xfId="2" applyNumberFormat="1" applyFont="1" applyFill="1" applyBorder="1" applyAlignment="1">
      <alignment horizontal="center" vertical="top"/>
    </xf>
    <xf numFmtId="0" fontId="32" fillId="0" borderId="75" xfId="0" applyFont="1" applyBorder="1" applyAlignment="1">
      <alignment horizontal="left" vertical="top" wrapText="1"/>
    </xf>
    <xf numFmtId="164" fontId="6" fillId="14" borderId="27" xfId="0" applyNumberFormat="1" applyFont="1" applyFill="1" applyBorder="1" applyAlignment="1">
      <alignment horizontal="center" vertical="top" wrapText="1"/>
    </xf>
    <xf numFmtId="0" fontId="6" fillId="0" borderId="22" xfId="0" applyFont="1" applyBorder="1" applyAlignment="1">
      <alignment horizontal="justify" vertical="center"/>
    </xf>
    <xf numFmtId="164" fontId="6" fillId="14" borderId="63" xfId="0" applyNumberFormat="1" applyFont="1" applyFill="1" applyBorder="1" applyAlignment="1">
      <alignment horizontal="center" vertical="top" wrapText="1"/>
    </xf>
    <xf numFmtId="0" fontId="6" fillId="0" borderId="12" xfId="0" applyFont="1" applyBorder="1" applyAlignment="1">
      <alignment horizontal="justify" vertical="center"/>
    </xf>
    <xf numFmtId="164" fontId="36" fillId="11" borderId="12" xfId="2" applyNumberFormat="1" applyFont="1" applyFill="1" applyBorder="1" applyAlignment="1">
      <alignment horizontal="center" vertical="top"/>
    </xf>
    <xf numFmtId="0" fontId="6" fillId="11" borderId="12" xfId="2" applyFont="1" applyFill="1" applyBorder="1" applyAlignment="1">
      <alignment horizontal="center" vertical="top"/>
    </xf>
    <xf numFmtId="164" fontId="6" fillId="11" borderId="12" xfId="2" applyNumberFormat="1" applyFont="1" applyFill="1" applyBorder="1" applyAlignment="1">
      <alignment horizontal="center" vertical="top"/>
    </xf>
    <xf numFmtId="49" fontId="9" fillId="11" borderId="4" xfId="2" applyNumberFormat="1" applyFont="1" applyFill="1" applyBorder="1" applyAlignment="1">
      <alignment vertical="top"/>
    </xf>
    <xf numFmtId="49" fontId="9" fillId="7" borderId="2" xfId="2" applyNumberFormat="1" applyFont="1" applyFill="1" applyBorder="1" applyAlignment="1">
      <alignment vertical="top"/>
    </xf>
    <xf numFmtId="0" fontId="9" fillId="11" borderId="12" xfId="0" applyFont="1" applyFill="1" applyBorder="1" applyAlignment="1">
      <alignment horizontal="center" vertical="top"/>
    </xf>
    <xf numFmtId="49" fontId="9" fillId="11" borderId="19" xfId="2" applyNumberFormat="1" applyFont="1" applyFill="1" applyBorder="1" applyAlignment="1">
      <alignment vertical="top"/>
    </xf>
    <xf numFmtId="49" fontId="9" fillId="7" borderId="18" xfId="2" applyNumberFormat="1" applyFont="1" applyFill="1" applyBorder="1" applyAlignment="1">
      <alignment vertical="top"/>
    </xf>
    <xf numFmtId="49" fontId="9" fillId="11" borderId="35" xfId="2" applyNumberFormat="1" applyFont="1" applyFill="1" applyBorder="1" applyAlignment="1">
      <alignment vertical="top"/>
    </xf>
    <xf numFmtId="49" fontId="9" fillId="7" borderId="34" xfId="2" applyNumberFormat="1" applyFont="1" applyFill="1" applyBorder="1" applyAlignment="1">
      <alignment vertical="top"/>
    </xf>
    <xf numFmtId="0" fontId="31" fillId="10" borderId="12" xfId="0" applyFont="1" applyFill="1" applyBorder="1" applyAlignment="1">
      <alignment horizontal="center" vertical="top"/>
    </xf>
    <xf numFmtId="164" fontId="6" fillId="0" borderId="24" xfId="2" applyNumberFormat="1" applyFont="1" applyBorder="1" applyAlignment="1">
      <alignment horizontal="center" vertical="top"/>
    </xf>
    <xf numFmtId="0" fontId="6" fillId="0" borderId="21" xfId="2" applyFont="1" applyBorder="1" applyAlignment="1">
      <alignment horizontal="center" vertical="top"/>
    </xf>
    <xf numFmtId="49" fontId="6" fillId="0" borderId="30" xfId="0" applyNumberFormat="1" applyFont="1" applyBorder="1" applyAlignment="1">
      <alignment vertical="top"/>
    </xf>
    <xf numFmtId="164" fontId="6" fillId="0" borderId="19" xfId="2" applyNumberFormat="1" applyFont="1" applyBorder="1" applyAlignment="1">
      <alignment horizontal="center" vertical="top"/>
    </xf>
    <xf numFmtId="164" fontId="36" fillId="0" borderId="5" xfId="2" applyNumberFormat="1" applyFont="1" applyBorder="1" applyAlignment="1">
      <alignment horizontal="center" vertical="top"/>
    </xf>
    <xf numFmtId="49" fontId="6" fillId="0" borderId="19" xfId="2" applyNumberFormat="1" applyFont="1" applyBorder="1" applyAlignment="1">
      <alignment vertical="top"/>
    </xf>
    <xf numFmtId="0" fontId="6" fillId="12" borderId="18" xfId="0" applyFont="1" applyFill="1" applyBorder="1" applyAlignment="1">
      <alignment vertical="top" wrapText="1"/>
    </xf>
    <xf numFmtId="164" fontId="36" fillId="0" borderId="24" xfId="2" applyNumberFormat="1" applyFont="1" applyBorder="1" applyAlignment="1">
      <alignment horizontal="center" vertical="top"/>
    </xf>
    <xf numFmtId="49" fontId="6" fillId="0" borderId="5" xfId="2" applyNumberFormat="1" applyFont="1" applyBorder="1" applyAlignment="1">
      <alignment vertical="top"/>
    </xf>
    <xf numFmtId="164" fontId="36" fillId="0" borderId="29" xfId="2" applyNumberFormat="1" applyFont="1" applyBorder="1" applyAlignment="1">
      <alignment horizontal="center" vertical="top"/>
    </xf>
    <xf numFmtId="0" fontId="6" fillId="0" borderId="7" xfId="2" applyFont="1" applyBorder="1" applyAlignment="1">
      <alignment horizontal="center" vertical="top"/>
    </xf>
    <xf numFmtId="0" fontId="6" fillId="12" borderId="34" xfId="0" applyFont="1" applyFill="1" applyBorder="1" applyAlignment="1">
      <alignment vertical="top" wrapText="1"/>
    </xf>
    <xf numFmtId="164" fontId="36" fillId="0" borderId="19" xfId="2" applyNumberFormat="1" applyFont="1" applyBorder="1" applyAlignment="1">
      <alignment horizontal="center" vertical="top"/>
    </xf>
    <xf numFmtId="164" fontId="6" fillId="0" borderId="22" xfId="2" applyNumberFormat="1" applyFont="1" applyBorder="1" applyAlignment="1">
      <alignment horizontal="center" vertical="top"/>
    </xf>
    <xf numFmtId="164" fontId="6" fillId="0" borderId="8" xfId="2" applyNumberFormat="1" applyFont="1" applyBorder="1" applyAlignment="1">
      <alignment horizontal="center" vertical="top"/>
    </xf>
    <xf numFmtId="0" fontId="6" fillId="0" borderId="62" xfId="2" applyFont="1" applyBorder="1" applyAlignment="1">
      <alignment vertical="top"/>
    </xf>
    <xf numFmtId="164" fontId="6" fillId="10" borderId="12" xfId="2" applyNumberFormat="1" applyFont="1" applyFill="1" applyBorder="1" applyAlignment="1">
      <alignment horizontal="center" vertical="top"/>
    </xf>
    <xf numFmtId="0" fontId="32" fillId="12" borderId="2" xfId="2" applyFont="1" applyFill="1" applyBorder="1" applyAlignment="1">
      <alignment vertical="top" wrapText="1"/>
    </xf>
    <xf numFmtId="0" fontId="6" fillId="0" borderId="39" xfId="2" applyFont="1" applyBorder="1" applyAlignment="1">
      <alignment horizontal="left" vertical="top"/>
    </xf>
    <xf numFmtId="0" fontId="6" fillId="0" borderId="75" xfId="7" applyFont="1" applyFill="1" applyBorder="1" applyAlignment="1">
      <alignment horizontal="center" vertical="top"/>
    </xf>
    <xf numFmtId="0" fontId="6" fillId="3" borderId="27" xfId="7" applyFont="1" applyFill="1" applyBorder="1" applyAlignment="1">
      <alignment horizontal="center" vertical="top"/>
    </xf>
    <xf numFmtId="0" fontId="6" fillId="3" borderId="28" xfId="7" applyFont="1" applyFill="1" applyBorder="1" applyAlignment="1">
      <alignment vertical="top" wrapText="1"/>
    </xf>
    <xf numFmtId="0" fontId="6" fillId="0" borderId="32" xfId="0" applyFont="1" applyBorder="1" applyAlignment="1">
      <alignment horizontal="center" vertical="top" wrapText="1"/>
    </xf>
    <xf numFmtId="0" fontId="6" fillId="0" borderId="46" xfId="0" applyFont="1" applyBorder="1" applyAlignment="1">
      <alignment horizontal="center" vertical="top"/>
    </xf>
    <xf numFmtId="0" fontId="6" fillId="0" borderId="25" xfId="0" applyFont="1" applyBorder="1" applyAlignment="1">
      <alignment horizontal="center" vertical="top" wrapText="1"/>
    </xf>
    <xf numFmtId="0" fontId="24" fillId="0" borderId="24" xfId="0" applyFont="1" applyBorder="1" applyAlignment="1">
      <alignment vertical="top"/>
    </xf>
    <xf numFmtId="0" fontId="6" fillId="0" borderId="75" xfId="0" applyFont="1" applyBorder="1" applyAlignment="1">
      <alignment horizontal="center" vertical="top"/>
    </xf>
    <xf numFmtId="0" fontId="24" fillId="0" borderId="13" xfId="0" applyFont="1" applyBorder="1" applyAlignment="1">
      <alignment vertical="top"/>
    </xf>
    <xf numFmtId="164" fontId="6" fillId="3" borderId="14" xfId="2" applyNumberFormat="1" applyFont="1" applyFill="1" applyBorder="1" applyAlignment="1">
      <alignment horizontal="center" vertical="top"/>
    </xf>
    <xf numFmtId="0" fontId="6" fillId="0" borderId="17" xfId="2" applyFont="1" applyBorder="1" applyAlignment="1">
      <alignment horizontal="center" vertical="top"/>
    </xf>
    <xf numFmtId="49" fontId="6" fillId="0" borderId="13" xfId="0" applyNumberFormat="1" applyFont="1" applyBorder="1" applyAlignment="1">
      <alignment vertical="top"/>
    </xf>
    <xf numFmtId="0" fontId="6" fillId="0" borderId="18" xfId="0" applyFont="1" applyBorder="1" applyAlignment="1">
      <alignment horizontal="center" vertical="top"/>
    </xf>
    <xf numFmtId="0" fontId="6" fillId="0" borderId="19" xfId="0" applyFont="1" applyBorder="1" applyAlignment="1">
      <alignment vertical="top" wrapText="1"/>
    </xf>
    <xf numFmtId="164" fontId="6" fillId="10" borderId="5" xfId="2" applyNumberFormat="1" applyFont="1" applyFill="1" applyBorder="1" applyAlignment="1">
      <alignment horizontal="center"/>
    </xf>
    <xf numFmtId="0" fontId="6" fillId="0" borderId="15" xfId="0" applyFont="1" applyBorder="1" applyAlignment="1">
      <alignment horizontal="center" vertical="top"/>
    </xf>
    <xf numFmtId="0" fontId="6" fillId="0" borderId="17" xfId="0" applyFont="1" applyBorder="1" applyAlignment="1">
      <alignment vertical="top" wrapText="1"/>
    </xf>
    <xf numFmtId="164" fontId="6" fillId="0" borderId="14" xfId="2" applyNumberFormat="1" applyFont="1" applyBorder="1" applyAlignment="1">
      <alignment horizontal="center"/>
    </xf>
    <xf numFmtId="164" fontId="6" fillId="3" borderId="14" xfId="2" applyNumberFormat="1" applyFont="1" applyFill="1" applyBorder="1" applyAlignment="1">
      <alignment horizontal="center"/>
    </xf>
    <xf numFmtId="0" fontId="16" fillId="0" borderId="0" xfId="2" applyFont="1" applyAlignment="1">
      <alignment vertical="top"/>
    </xf>
    <xf numFmtId="164" fontId="6" fillId="0" borderId="29" xfId="2" applyNumberFormat="1" applyFont="1" applyBorder="1" applyAlignment="1">
      <alignment horizontal="center"/>
    </xf>
    <xf numFmtId="164" fontId="6" fillId="0" borderId="29" xfId="2" applyNumberFormat="1" applyFont="1" applyBorder="1" applyAlignment="1">
      <alignment vertical="top"/>
    </xf>
    <xf numFmtId="49" fontId="9" fillId="11" borderId="10" xfId="2" applyNumberFormat="1" applyFont="1" applyFill="1" applyBorder="1" applyAlignment="1">
      <alignment vertical="top" wrapText="1"/>
    </xf>
    <xf numFmtId="49" fontId="9" fillId="11" borderId="11" xfId="2" applyNumberFormat="1" applyFont="1" applyFill="1" applyBorder="1" applyAlignment="1">
      <alignment vertical="top" wrapText="1"/>
    </xf>
    <xf numFmtId="49" fontId="9" fillId="11" borderId="12" xfId="2" applyNumberFormat="1" applyFont="1" applyFill="1" applyBorder="1" applyAlignment="1">
      <alignment vertical="top" wrapText="1"/>
    </xf>
    <xf numFmtId="0" fontId="6" fillId="3" borderId="45" xfId="0" applyFont="1" applyFill="1" applyBorder="1" applyAlignment="1">
      <alignment horizontal="left" vertical="top" wrapText="1"/>
    </xf>
    <xf numFmtId="0" fontId="6" fillId="0" borderId="63" xfId="0" applyFont="1" applyBorder="1" applyAlignment="1">
      <alignment horizontal="center" vertical="top" wrapText="1"/>
    </xf>
    <xf numFmtId="0" fontId="6" fillId="0" borderId="64" xfId="0" applyFont="1" applyBorder="1" applyAlignment="1">
      <alignment horizontal="justify" vertical="center"/>
    </xf>
    <xf numFmtId="166" fontId="9" fillId="13" borderId="11" xfId="2" applyNumberFormat="1" applyFont="1" applyFill="1" applyBorder="1" applyAlignment="1">
      <alignment vertical="top"/>
    </xf>
    <xf numFmtId="0" fontId="9" fillId="11" borderId="12" xfId="2" applyFont="1" applyFill="1" applyBorder="1" applyAlignment="1">
      <alignment horizontal="right" wrapText="1"/>
    </xf>
    <xf numFmtId="166" fontId="9" fillId="11" borderId="12" xfId="1" applyFont="1" applyFill="1" applyBorder="1" applyAlignment="1">
      <alignment horizontal="center" vertical="top"/>
    </xf>
    <xf numFmtId="0" fontId="6" fillId="0" borderId="62" xfId="2" applyFont="1" applyBorder="1" applyAlignment="1">
      <alignment horizontal="center" vertical="top"/>
    </xf>
    <xf numFmtId="164" fontId="9" fillId="10" borderId="12" xfId="2" applyNumberFormat="1" applyFont="1" applyFill="1" applyBorder="1" applyAlignment="1">
      <alignment horizontal="center" vertical="top"/>
    </xf>
    <xf numFmtId="49" fontId="6" fillId="0" borderId="0" xfId="2" applyNumberFormat="1" applyFont="1" applyAlignment="1">
      <alignment horizontal="center" vertical="center" textRotation="90"/>
    </xf>
    <xf numFmtId="0" fontId="58" fillId="0" borderId="0" xfId="2" applyFont="1" applyAlignment="1">
      <alignment vertical="top"/>
    </xf>
    <xf numFmtId="0" fontId="6" fillId="0" borderId="8" xfId="2" applyFont="1" applyBorder="1" applyAlignment="1">
      <alignment vertical="top" wrapText="1"/>
    </xf>
    <xf numFmtId="0" fontId="6" fillId="0" borderId="48" xfId="2" applyFont="1" applyBorder="1" applyAlignment="1">
      <alignment horizontal="center" vertical="top"/>
    </xf>
    <xf numFmtId="164" fontId="9" fillId="10" borderId="35" xfId="2" applyNumberFormat="1" applyFont="1" applyFill="1" applyBorder="1" applyAlignment="1">
      <alignment horizontal="center" vertical="top"/>
    </xf>
    <xf numFmtId="49" fontId="9" fillId="0" borderId="5" xfId="2" applyNumberFormat="1" applyFont="1" applyBorder="1" applyAlignment="1">
      <alignment horizontal="center" vertical="top"/>
    </xf>
    <xf numFmtId="0" fontId="6" fillId="0" borderId="51" xfId="2" applyFont="1" applyBorder="1" applyAlignment="1">
      <alignment horizontal="center" vertical="top"/>
    </xf>
    <xf numFmtId="164" fontId="9" fillId="0" borderId="35" xfId="2" applyNumberFormat="1" applyFont="1" applyBorder="1" applyAlignment="1">
      <alignment horizontal="center" vertical="top"/>
    </xf>
    <xf numFmtId="164" fontId="9" fillId="10" borderId="11" xfId="2" applyNumberFormat="1" applyFont="1" applyFill="1" applyBorder="1" applyAlignment="1">
      <alignment horizontal="center" vertical="top"/>
    </xf>
    <xf numFmtId="164" fontId="9" fillId="0" borderId="3" xfId="2" applyNumberFormat="1" applyFont="1" applyBorder="1" applyAlignment="1">
      <alignment horizontal="center" vertical="top"/>
    </xf>
    <xf numFmtId="0" fontId="6" fillId="0" borderId="13" xfId="2" applyFont="1" applyBorder="1" applyAlignment="1">
      <alignment horizontal="center" vertical="top"/>
    </xf>
    <xf numFmtId="164" fontId="9" fillId="0" borderId="16" xfId="2" applyNumberFormat="1" applyFont="1" applyBorder="1" applyAlignment="1">
      <alignment horizontal="center" vertical="top"/>
    </xf>
    <xf numFmtId="164" fontId="16" fillId="0" borderId="0" xfId="2" applyNumberFormat="1" applyFont="1" applyAlignment="1">
      <alignment horizontal="center" vertical="top"/>
    </xf>
    <xf numFmtId="164" fontId="9" fillId="0" borderId="7" xfId="2" applyNumberFormat="1" applyFont="1" applyBorder="1" applyAlignment="1">
      <alignment horizontal="center" vertical="top"/>
    </xf>
    <xf numFmtId="2" fontId="6" fillId="0" borderId="19" xfId="2" applyNumberFormat="1" applyFont="1" applyBorder="1" applyAlignment="1">
      <alignment horizontal="center" vertical="top"/>
    </xf>
    <xf numFmtId="0" fontId="6" fillId="0" borderId="75" xfId="0" applyFont="1" applyBorder="1" applyAlignment="1">
      <alignment horizontal="center" vertical="center"/>
    </xf>
    <xf numFmtId="9" fontId="6" fillId="0" borderId="19" xfId="6" applyFont="1" applyBorder="1" applyAlignment="1">
      <alignment horizontal="center" vertical="top"/>
    </xf>
    <xf numFmtId="164" fontId="6" fillId="0" borderId="17" xfId="2" applyNumberFormat="1" applyFont="1" applyBorder="1" applyAlignment="1">
      <alignment horizontal="center" vertical="top"/>
    </xf>
    <xf numFmtId="0" fontId="6" fillId="0" borderId="0" xfId="2" quotePrefix="1" applyFont="1" applyAlignment="1">
      <alignment horizontal="center" vertical="top"/>
    </xf>
    <xf numFmtId="0" fontId="36" fillId="0" borderId="0" xfId="2" quotePrefix="1" applyFont="1" applyAlignment="1">
      <alignment horizontal="center" vertical="top"/>
    </xf>
    <xf numFmtId="0" fontId="6" fillId="0" borderId="17" xfId="2" applyFont="1" applyBorder="1" applyAlignment="1">
      <alignment vertical="top" wrapText="1"/>
    </xf>
    <xf numFmtId="164" fontId="9" fillId="0" borderId="22" xfId="2" applyNumberFormat="1" applyFont="1" applyBorder="1" applyAlignment="1">
      <alignment horizontal="center" vertical="top"/>
    </xf>
    <xf numFmtId="164" fontId="6" fillId="0" borderId="8" xfId="2" applyNumberFormat="1" applyFont="1" applyBorder="1" applyAlignment="1">
      <alignment vertical="top"/>
    </xf>
    <xf numFmtId="49" fontId="6" fillId="0" borderId="29" xfId="0" applyNumberFormat="1" applyFont="1" applyBorder="1" applyAlignment="1">
      <alignment vertical="top" wrapText="1"/>
    </xf>
    <xf numFmtId="0" fontId="6" fillId="0" borderId="58" xfId="0" applyFont="1" applyBorder="1" applyAlignment="1">
      <alignment horizontal="center" vertical="center" wrapText="1"/>
    </xf>
    <xf numFmtId="0" fontId="6" fillId="0" borderId="19" xfId="0" applyFont="1" applyBorder="1" applyAlignment="1">
      <alignment vertical="center" wrapText="1"/>
    </xf>
    <xf numFmtId="0" fontId="6" fillId="0" borderId="4" xfId="0" applyFont="1" applyBorder="1" applyAlignment="1">
      <alignment vertical="center" wrapText="1"/>
    </xf>
    <xf numFmtId="0" fontId="6" fillId="0" borderId="11" xfId="0" applyFont="1" applyBorder="1" applyAlignment="1">
      <alignment horizontal="center" vertical="center"/>
    </xf>
    <xf numFmtId="0" fontId="6" fillId="0" borderId="76" xfId="0" applyFont="1" applyBorder="1" applyAlignment="1">
      <alignment vertical="center" wrapText="1"/>
    </xf>
    <xf numFmtId="49" fontId="9" fillId="18" borderId="24" xfId="2" applyNumberFormat="1" applyFont="1" applyFill="1" applyBorder="1" applyAlignment="1">
      <alignment horizontal="center" vertical="top" wrapText="1"/>
    </xf>
    <xf numFmtId="0" fontId="6" fillId="0" borderId="18" xfId="2" applyFont="1" applyBorder="1" applyAlignment="1">
      <alignment horizontal="center" vertical="center" textRotation="90"/>
    </xf>
    <xf numFmtId="0" fontId="6" fillId="0" borderId="24" xfId="2" applyFont="1" applyBorder="1" applyAlignment="1">
      <alignment horizontal="center" vertical="center" textRotation="90"/>
    </xf>
    <xf numFmtId="0" fontId="6" fillId="0" borderId="0" xfId="2" applyFont="1" applyAlignment="1">
      <alignment horizontal="center" vertical="center"/>
    </xf>
    <xf numFmtId="0" fontId="6" fillId="0" borderId="0" xfId="2" applyFont="1" applyAlignment="1">
      <alignment vertical="center"/>
    </xf>
    <xf numFmtId="0" fontId="9" fillId="0" borderId="0" xfId="2" applyFont="1" applyAlignment="1">
      <alignment horizontal="center" vertical="center" wrapText="1"/>
    </xf>
    <xf numFmtId="0" fontId="59" fillId="0" borderId="0" xfId="2" applyFont="1" applyAlignment="1">
      <alignment vertical="top"/>
    </xf>
    <xf numFmtId="0" fontId="4" fillId="0" borderId="0" xfId="9" applyAlignment="1">
      <alignment textRotation="90"/>
    </xf>
    <xf numFmtId="0" fontId="22" fillId="0" borderId="0" xfId="9" applyFont="1" applyAlignment="1">
      <alignment vertical="top"/>
    </xf>
    <xf numFmtId="0" fontId="59" fillId="0" borderId="0" xfId="9" applyFont="1" applyAlignment="1">
      <alignment vertical="top"/>
    </xf>
    <xf numFmtId="0" fontId="60" fillId="0" borderId="0" xfId="9" applyFont="1" applyAlignment="1">
      <alignment vertical="top"/>
    </xf>
    <xf numFmtId="0" fontId="21" fillId="0" borderId="0" xfId="9" applyFont="1" applyAlignment="1">
      <alignment horizontal="right" vertical="top" wrapText="1"/>
    </xf>
    <xf numFmtId="164" fontId="22" fillId="0" borderId="0" xfId="9" applyNumberFormat="1" applyFont="1" applyAlignment="1">
      <alignment vertical="top"/>
    </xf>
    <xf numFmtId="49" fontId="61" fillId="0" borderId="0" xfId="9" applyNumberFormat="1" applyFont="1" applyAlignment="1">
      <alignment vertical="top" wrapText="1"/>
    </xf>
    <xf numFmtId="0" fontId="20" fillId="0" borderId="0" xfId="9" applyFont="1" applyAlignment="1">
      <alignment horizontal="center" vertical="top"/>
    </xf>
    <xf numFmtId="49" fontId="18" fillId="0" borderId="0" xfId="9" applyNumberFormat="1" applyFont="1" applyAlignment="1">
      <alignment vertical="top"/>
    </xf>
    <xf numFmtId="0" fontId="36" fillId="0" borderId="0" xfId="9" applyFont="1" applyAlignment="1">
      <alignment horizontal="center" vertical="top"/>
    </xf>
    <xf numFmtId="49" fontId="6" fillId="0" borderId="0" xfId="9" applyNumberFormat="1" applyFont="1" applyAlignment="1">
      <alignment vertical="top"/>
    </xf>
    <xf numFmtId="49" fontId="6" fillId="0" borderId="23" xfId="9" applyNumberFormat="1" applyFont="1" applyBorder="1" applyAlignment="1">
      <alignment vertical="top"/>
    </xf>
    <xf numFmtId="49" fontId="6" fillId="0" borderId="23" xfId="9" applyNumberFormat="1" applyFont="1" applyBorder="1" applyAlignment="1">
      <alignment vertical="top" textRotation="90"/>
    </xf>
    <xf numFmtId="164" fontId="16" fillId="4" borderId="9" xfId="9" applyNumberFormat="1" applyFont="1" applyFill="1" applyBorder="1" applyAlignment="1">
      <alignment horizontal="center" vertical="top"/>
    </xf>
    <xf numFmtId="49" fontId="9" fillId="9" borderId="2" xfId="12" applyNumberFormat="1" applyFont="1" applyFill="1" applyBorder="1" applyAlignment="1">
      <alignment vertical="top"/>
    </xf>
    <xf numFmtId="49" fontId="9" fillId="9" borderId="3" xfId="12" applyNumberFormat="1" applyFont="1" applyFill="1" applyBorder="1" applyAlignment="1">
      <alignment vertical="top"/>
    </xf>
    <xf numFmtId="164" fontId="16" fillId="9" borderId="24" xfId="12" applyNumberFormat="1" applyFont="1" applyFill="1" applyBorder="1" applyAlignment="1">
      <alignment horizontal="center" vertical="top"/>
    </xf>
    <xf numFmtId="49" fontId="9" fillId="8" borderId="44" xfId="9" applyNumberFormat="1" applyFont="1" applyFill="1" applyBorder="1" applyAlignment="1">
      <alignment horizontal="center" vertical="top" wrapText="1"/>
    </xf>
    <xf numFmtId="0" fontId="6" fillId="7" borderId="10" xfId="9" applyFont="1" applyFill="1" applyBorder="1" applyAlignment="1">
      <alignment vertical="top"/>
    </xf>
    <xf numFmtId="0" fontId="6" fillId="7" borderId="11" xfId="9" applyFont="1" applyFill="1" applyBorder="1" applyAlignment="1">
      <alignment vertical="top"/>
    </xf>
    <xf numFmtId="0" fontId="6" fillId="7" borderId="12" xfId="9" applyFont="1" applyFill="1" applyBorder="1" applyAlignment="1">
      <alignment vertical="top"/>
    </xf>
    <xf numFmtId="164" fontId="16" fillId="7" borderId="9" xfId="9" applyNumberFormat="1" applyFont="1" applyFill="1" applyBorder="1" applyAlignment="1">
      <alignment horizontal="center" vertical="top"/>
    </xf>
    <xf numFmtId="0" fontId="9" fillId="7" borderId="9" xfId="9" applyFont="1" applyFill="1" applyBorder="1" applyAlignment="1">
      <alignment horizontal="center" vertical="top"/>
    </xf>
    <xf numFmtId="49" fontId="9" fillId="13" borderId="9" xfId="9" applyNumberFormat="1" applyFont="1" applyFill="1" applyBorder="1" applyAlignment="1">
      <alignment horizontal="center" vertical="top"/>
    </xf>
    <xf numFmtId="9" fontId="6" fillId="0" borderId="2" xfId="9" applyNumberFormat="1" applyFont="1" applyBorder="1" applyAlignment="1">
      <alignment horizontal="center" vertical="top"/>
    </xf>
    <xf numFmtId="0" fontId="6" fillId="0" borderId="25" xfId="9" applyFont="1" applyBorder="1" applyAlignment="1">
      <alignment horizontal="center" vertical="top"/>
    </xf>
    <xf numFmtId="0" fontId="6" fillId="0" borderId="4" xfId="9" applyFont="1" applyBorder="1" applyAlignment="1">
      <alignment horizontal="left" vertical="top"/>
    </xf>
    <xf numFmtId="164" fontId="9" fillId="19" borderId="24" xfId="9" applyNumberFormat="1" applyFont="1" applyFill="1" applyBorder="1" applyAlignment="1">
      <alignment horizontal="center" vertical="top"/>
    </xf>
    <xf numFmtId="0" fontId="9" fillId="19" borderId="1" xfId="9" applyFont="1" applyFill="1" applyBorder="1" applyAlignment="1">
      <alignment horizontal="center" vertical="top"/>
    </xf>
    <xf numFmtId="0" fontId="6" fillId="0" borderId="24" xfId="5" applyFont="1" applyBorder="1" applyAlignment="1">
      <alignment vertical="top" wrapText="1"/>
    </xf>
    <xf numFmtId="0" fontId="4" fillId="11" borderId="24" xfId="9" applyFill="1" applyBorder="1" applyAlignment="1">
      <alignment horizontal="center" vertical="top" wrapText="1"/>
    </xf>
    <xf numFmtId="9" fontId="6" fillId="0" borderId="15" xfId="9" applyNumberFormat="1" applyFont="1" applyBorder="1" applyAlignment="1">
      <alignment horizontal="center" vertical="top"/>
    </xf>
    <xf numFmtId="0" fontId="6" fillId="0" borderId="17" xfId="9" applyFont="1" applyBorder="1" applyAlignment="1">
      <alignment horizontal="left" vertical="top"/>
    </xf>
    <xf numFmtId="164" fontId="6" fillId="0" borderId="24" xfId="9" applyNumberFormat="1" applyFont="1" applyBorder="1" applyAlignment="1">
      <alignment horizontal="center" vertical="top"/>
    </xf>
    <xf numFmtId="0" fontId="6" fillId="0" borderId="29" xfId="9" applyFont="1" applyBorder="1" applyAlignment="1">
      <alignment horizontal="center" vertical="center"/>
    </xf>
    <xf numFmtId="0" fontId="6" fillId="0" borderId="13" xfId="5" applyFont="1" applyBorder="1" applyAlignment="1">
      <alignment vertical="top" wrapText="1"/>
    </xf>
    <xf numFmtId="164" fontId="9" fillId="11" borderId="1" xfId="9" applyNumberFormat="1" applyFont="1" applyFill="1" applyBorder="1" applyAlignment="1">
      <alignment horizontal="center" vertical="top"/>
    </xf>
    <xf numFmtId="0" fontId="9" fillId="11" borderId="1" xfId="9" applyFont="1" applyFill="1" applyBorder="1" applyAlignment="1">
      <alignment horizontal="center" vertical="top"/>
    </xf>
    <xf numFmtId="0" fontId="6" fillId="0" borderId="6" xfId="9" applyFont="1" applyBorder="1" applyAlignment="1">
      <alignment horizontal="center" vertical="center" wrapText="1"/>
    </xf>
    <xf numFmtId="0" fontId="6" fillId="0" borderId="32" xfId="9" applyFont="1" applyBorder="1" applyAlignment="1">
      <alignment horizontal="center" vertical="center"/>
    </xf>
    <xf numFmtId="0" fontId="6" fillId="0" borderId="8" xfId="9" applyFont="1" applyBorder="1" applyAlignment="1">
      <alignment horizontal="left" vertical="top" wrapText="1"/>
    </xf>
    <xf numFmtId="164" fontId="6" fillId="11" borderId="29" xfId="9" applyNumberFormat="1" applyFont="1" applyFill="1" applyBorder="1" applyAlignment="1">
      <alignment horizontal="center" vertical="center"/>
    </xf>
    <xf numFmtId="0" fontId="6" fillId="11" borderId="29" xfId="9" applyFont="1" applyFill="1" applyBorder="1" applyAlignment="1">
      <alignment horizontal="center" vertical="center"/>
    </xf>
    <xf numFmtId="0" fontId="6" fillId="0" borderId="30" xfId="5" applyFont="1" applyBorder="1" applyAlignment="1">
      <alignment vertical="top" wrapText="1"/>
    </xf>
    <xf numFmtId="9" fontId="36" fillId="0" borderId="46" xfId="9" applyNumberFormat="1" applyFont="1" applyBorder="1" applyAlignment="1">
      <alignment horizontal="center" vertical="top"/>
    </xf>
    <xf numFmtId="0" fontId="6" fillId="0" borderId="25" xfId="9" applyFont="1" applyBorder="1" applyAlignment="1">
      <alignment horizontal="left" vertical="top"/>
    </xf>
    <xf numFmtId="0" fontId="6" fillId="0" borderId="3" xfId="9" applyFont="1" applyBorder="1" applyAlignment="1">
      <alignment horizontal="left" vertical="top" wrapText="1"/>
    </xf>
    <xf numFmtId="164" fontId="9" fillId="19" borderId="24" xfId="9" applyNumberFormat="1" applyFont="1" applyFill="1" applyBorder="1" applyAlignment="1">
      <alignment horizontal="center" vertical="center"/>
    </xf>
    <xf numFmtId="0" fontId="9" fillId="19" borderId="1" xfId="9" applyFont="1" applyFill="1" applyBorder="1" applyAlignment="1">
      <alignment horizontal="center" vertical="center"/>
    </xf>
    <xf numFmtId="9" fontId="36" fillId="0" borderId="51" xfId="9" applyNumberFormat="1" applyFont="1" applyBorder="1" applyAlignment="1">
      <alignment horizontal="center" vertical="top"/>
    </xf>
    <xf numFmtId="0" fontId="6" fillId="0" borderId="58" xfId="9" applyFont="1" applyBorder="1" applyAlignment="1">
      <alignment horizontal="left" vertical="top"/>
    </xf>
    <xf numFmtId="0" fontId="6" fillId="0" borderId="0" xfId="9" applyFont="1" applyAlignment="1">
      <alignment horizontal="left" vertical="top" wrapText="1"/>
    </xf>
    <xf numFmtId="164" fontId="36" fillId="0" borderId="5" xfId="9" applyNumberFormat="1" applyFont="1" applyBorder="1" applyAlignment="1">
      <alignment horizontal="center" vertical="center"/>
    </xf>
    <xf numFmtId="0" fontId="6" fillId="0" borderId="5" xfId="9" applyFont="1" applyBorder="1" applyAlignment="1">
      <alignment horizontal="center" vertical="top"/>
    </xf>
    <xf numFmtId="9" fontId="36" fillId="0" borderId="60" xfId="9" applyNumberFormat="1" applyFont="1" applyBorder="1" applyAlignment="1">
      <alignment horizontal="center" vertical="top"/>
    </xf>
    <xf numFmtId="0" fontId="6" fillId="0" borderId="57" xfId="9" applyFont="1" applyBorder="1" applyAlignment="1">
      <alignment horizontal="left" vertical="top"/>
    </xf>
    <xf numFmtId="0" fontId="6" fillId="0" borderId="17" xfId="9" applyFont="1" applyBorder="1" applyAlignment="1">
      <alignment horizontal="left" vertical="top" wrapText="1"/>
    </xf>
    <xf numFmtId="164" fontId="9" fillId="11" borderId="1" xfId="9" applyNumberFormat="1" applyFont="1" applyFill="1" applyBorder="1" applyAlignment="1">
      <alignment horizontal="center" vertical="center"/>
    </xf>
    <xf numFmtId="0" fontId="9" fillId="11" borderId="1" xfId="9" applyFont="1" applyFill="1" applyBorder="1" applyAlignment="1">
      <alignment horizontal="center" vertical="center"/>
    </xf>
    <xf numFmtId="0" fontId="6" fillId="0" borderId="40" xfId="9" applyFont="1" applyBorder="1" applyAlignment="1">
      <alignment horizontal="center" vertical="center" wrapText="1"/>
    </xf>
    <xf numFmtId="0" fontId="6" fillId="0" borderId="23" xfId="9" applyFont="1" applyBorder="1" applyAlignment="1">
      <alignment horizontal="left" vertical="top" wrapText="1"/>
    </xf>
    <xf numFmtId="0" fontId="6" fillId="11" borderId="29" xfId="9" applyFont="1" applyFill="1" applyBorder="1" applyAlignment="1">
      <alignment horizontal="center" vertical="top"/>
    </xf>
    <xf numFmtId="0" fontId="34" fillId="0" borderId="46" xfId="9" applyFont="1" applyBorder="1"/>
    <xf numFmtId="0" fontId="4" fillId="0" borderId="25" xfId="9" applyBorder="1"/>
    <xf numFmtId="0" fontId="4" fillId="0" borderId="4" xfId="9" applyBorder="1" applyAlignment="1">
      <alignment horizontal="left" vertical="top" wrapText="1"/>
    </xf>
    <xf numFmtId="164" fontId="9" fillId="19" borderId="9" xfId="9" applyNumberFormat="1" applyFont="1" applyFill="1" applyBorder="1" applyAlignment="1">
      <alignment horizontal="center" vertical="top"/>
    </xf>
    <xf numFmtId="0" fontId="34" fillId="0" borderId="48" xfId="9" applyFont="1" applyBorder="1"/>
    <xf numFmtId="0" fontId="4" fillId="0" borderId="50" xfId="9" applyBorder="1"/>
    <xf numFmtId="0" fontId="4" fillId="0" borderId="23" xfId="9" applyBorder="1" applyAlignment="1">
      <alignment horizontal="left" vertical="top" wrapText="1"/>
    </xf>
    <xf numFmtId="164" fontId="36" fillId="0" borderId="30" xfId="9" applyNumberFormat="1" applyFont="1" applyBorder="1" applyAlignment="1">
      <alignment horizontal="center" vertical="top"/>
    </xf>
    <xf numFmtId="0" fontId="6" fillId="0" borderId="29" xfId="9" applyFont="1" applyBorder="1" applyAlignment="1">
      <alignment horizontal="center" vertical="top"/>
    </xf>
    <xf numFmtId="0" fontId="34" fillId="0" borderId="36" xfId="9" applyFont="1" applyBorder="1"/>
    <xf numFmtId="0" fontId="4" fillId="0" borderId="78" xfId="9" applyBorder="1"/>
    <xf numFmtId="0" fontId="4" fillId="0" borderId="73" xfId="9" applyBorder="1" applyAlignment="1">
      <alignment horizontal="left" vertical="top" wrapText="1"/>
    </xf>
    <xf numFmtId="164" fontId="9" fillId="11" borderId="31" xfId="9" applyNumberFormat="1" applyFont="1" applyFill="1" applyBorder="1" applyAlignment="1">
      <alignment horizontal="center" vertical="top"/>
    </xf>
    <xf numFmtId="0" fontId="9" fillId="11" borderId="31" xfId="9" applyFont="1" applyFill="1" applyBorder="1" applyAlignment="1">
      <alignment horizontal="center" vertical="top"/>
    </xf>
    <xf numFmtId="164" fontId="6" fillId="11" borderId="29" xfId="9" applyNumberFormat="1" applyFont="1" applyFill="1" applyBorder="1" applyAlignment="1">
      <alignment horizontal="center" vertical="top"/>
    </xf>
    <xf numFmtId="0" fontId="6" fillId="0" borderId="62" xfId="9" applyFont="1" applyBorder="1" applyAlignment="1">
      <alignment horizontal="center" vertical="center" wrapText="1"/>
    </xf>
    <xf numFmtId="0" fontId="6" fillId="0" borderId="76" xfId="9" applyFont="1" applyBorder="1" applyAlignment="1">
      <alignment vertical="top"/>
    </xf>
    <xf numFmtId="0" fontId="6" fillId="0" borderId="64" xfId="9" applyFont="1" applyBorder="1" applyAlignment="1">
      <alignment vertical="top" wrapText="1"/>
    </xf>
    <xf numFmtId="0" fontId="25" fillId="0" borderId="11" xfId="9" applyFont="1" applyBorder="1" applyAlignment="1">
      <alignment vertical="top" wrapText="1"/>
    </xf>
    <xf numFmtId="0" fontId="25" fillId="0" borderId="11" xfId="9" applyFont="1" applyBorder="1" applyAlignment="1">
      <alignment vertical="top" textRotation="90" wrapText="1"/>
    </xf>
    <xf numFmtId="49" fontId="9" fillId="0" borderId="11" xfId="9" applyNumberFormat="1" applyFont="1" applyBorder="1" applyAlignment="1">
      <alignment vertical="top" wrapText="1"/>
    </xf>
    <xf numFmtId="0" fontId="9" fillId="0" borderId="11" xfId="9" applyFont="1" applyBorder="1" applyAlignment="1">
      <alignment vertical="top"/>
    </xf>
    <xf numFmtId="0" fontId="9" fillId="0" borderId="12" xfId="9" applyFont="1" applyBorder="1" applyAlignment="1">
      <alignment vertical="top"/>
    </xf>
    <xf numFmtId="0" fontId="25" fillId="7" borderId="10" xfId="9" applyFont="1" applyFill="1" applyBorder="1" applyAlignment="1">
      <alignment vertical="top" wrapText="1"/>
    </xf>
    <xf numFmtId="0" fontId="25" fillId="7" borderId="11" xfId="9" applyFont="1" applyFill="1" applyBorder="1" applyAlignment="1">
      <alignment vertical="top" wrapText="1"/>
    </xf>
    <xf numFmtId="0" fontId="25" fillId="7" borderId="11" xfId="9" applyFont="1" applyFill="1" applyBorder="1" applyAlignment="1">
      <alignment vertical="top" textRotation="90" wrapText="1"/>
    </xf>
    <xf numFmtId="49" fontId="9" fillId="7" borderId="11" xfId="9" applyNumberFormat="1" applyFont="1" applyFill="1" applyBorder="1" applyAlignment="1">
      <alignment vertical="top" wrapText="1"/>
    </xf>
    <xf numFmtId="0" fontId="63" fillId="7" borderId="11" xfId="9" applyFont="1" applyFill="1" applyBorder="1" applyAlignment="1">
      <alignment vertical="top"/>
    </xf>
    <xf numFmtId="0" fontId="63" fillId="7" borderId="12" xfId="9" applyFont="1" applyFill="1" applyBorder="1" applyAlignment="1">
      <alignment vertical="top"/>
    </xf>
    <xf numFmtId="9" fontId="6" fillId="7" borderId="10" xfId="9" applyNumberFormat="1" applyFont="1" applyFill="1" applyBorder="1" applyAlignment="1">
      <alignment horizontal="center" vertical="top"/>
    </xf>
    <xf numFmtId="0" fontId="6" fillId="7" borderId="11" xfId="9" applyFont="1" applyFill="1" applyBorder="1" applyAlignment="1">
      <alignment horizontal="left" vertical="top"/>
    </xf>
    <xf numFmtId="0" fontId="6" fillId="7" borderId="12" xfId="9" applyFont="1" applyFill="1" applyBorder="1" applyAlignment="1">
      <alignment horizontal="left" vertical="top"/>
    </xf>
    <xf numFmtId="0" fontId="4" fillId="0" borderId="24" xfId="9" applyBorder="1"/>
    <xf numFmtId="164" fontId="6" fillId="0" borderId="29" xfId="9" applyNumberFormat="1" applyFont="1" applyBorder="1" applyAlignment="1">
      <alignment horizontal="center" vertical="top"/>
    </xf>
    <xf numFmtId="0" fontId="4" fillId="0" borderId="13" xfId="9" applyBorder="1"/>
    <xf numFmtId="9" fontId="6" fillId="0" borderId="55" xfId="9" applyNumberFormat="1" applyFont="1" applyBorder="1" applyAlignment="1">
      <alignment horizontal="center" vertical="top"/>
    </xf>
    <xf numFmtId="0" fontId="6" fillId="0" borderId="56" xfId="9" applyFont="1" applyBorder="1" applyAlignment="1">
      <alignment horizontal="left" vertical="top"/>
    </xf>
    <xf numFmtId="0" fontId="6" fillId="0" borderId="61" xfId="9" applyFont="1" applyBorder="1" applyAlignment="1">
      <alignment horizontal="left" vertical="top" wrapText="1"/>
    </xf>
    <xf numFmtId="0" fontId="6" fillId="0" borderId="32" xfId="9" applyFont="1" applyBorder="1" applyAlignment="1">
      <alignment vertical="top"/>
    </xf>
    <xf numFmtId="9" fontId="36" fillId="0" borderId="18" xfId="9" applyNumberFormat="1" applyFont="1" applyBorder="1" applyAlignment="1">
      <alignment horizontal="left" vertical="top"/>
    </xf>
    <xf numFmtId="0" fontId="6" fillId="0" borderId="0" xfId="9" applyFont="1" applyAlignment="1">
      <alignment horizontal="left" vertical="top"/>
    </xf>
    <xf numFmtId="164" fontId="9" fillId="19" borderId="13" xfId="9" applyNumberFormat="1" applyFont="1" applyFill="1" applyBorder="1" applyAlignment="1">
      <alignment horizontal="center" vertical="top"/>
    </xf>
    <xf numFmtId="0" fontId="9" fillId="19" borderId="24" xfId="9" applyFont="1" applyFill="1" applyBorder="1" applyAlignment="1">
      <alignment horizontal="center" vertical="top"/>
    </xf>
    <xf numFmtId="0" fontId="4" fillId="12" borderId="0" xfId="9" applyFill="1" applyAlignment="1">
      <alignment horizontal="center" vertical="top" wrapText="1"/>
    </xf>
    <xf numFmtId="49" fontId="9" fillId="11" borderId="24" xfId="9" applyNumberFormat="1" applyFont="1" applyFill="1" applyBorder="1" applyAlignment="1">
      <alignment vertical="top" wrapText="1"/>
    </xf>
    <xf numFmtId="164" fontId="36" fillId="0" borderId="5" xfId="9" applyNumberFormat="1" applyFont="1" applyBorder="1" applyAlignment="1">
      <alignment horizontal="center" vertical="top"/>
    </xf>
    <xf numFmtId="49" fontId="9" fillId="11" borderId="30" xfId="9" applyNumberFormat="1" applyFont="1" applyFill="1" applyBorder="1" applyAlignment="1">
      <alignment horizontal="center" vertical="top"/>
    </xf>
    <xf numFmtId="9" fontId="36" fillId="0" borderId="15" xfId="9" applyNumberFormat="1" applyFont="1" applyBorder="1" applyAlignment="1">
      <alignment horizontal="left" vertical="top"/>
    </xf>
    <xf numFmtId="164" fontId="9" fillId="11" borderId="24" xfId="9" applyNumberFormat="1" applyFont="1" applyFill="1" applyBorder="1" applyAlignment="1">
      <alignment horizontal="center" vertical="top"/>
    </xf>
    <xf numFmtId="0" fontId="9" fillId="11" borderId="24" xfId="9" applyFont="1" applyFill="1" applyBorder="1" applyAlignment="1">
      <alignment horizontal="center" vertical="top"/>
    </xf>
    <xf numFmtId="0" fontId="4" fillId="11" borderId="24" xfId="9" applyFill="1" applyBorder="1" applyAlignment="1">
      <alignment vertical="top" wrapText="1"/>
    </xf>
    <xf numFmtId="49" fontId="6" fillId="14" borderId="15" xfId="9" applyNumberFormat="1" applyFont="1" applyFill="1" applyBorder="1" applyAlignment="1">
      <alignment horizontal="center" vertical="center" wrapText="1"/>
    </xf>
    <xf numFmtId="0" fontId="6" fillId="0" borderId="27" xfId="9" applyFont="1" applyBorder="1" applyAlignment="1">
      <alignment vertical="top"/>
    </xf>
    <xf numFmtId="164" fontId="6" fillId="11" borderId="14" xfId="9" applyNumberFormat="1" applyFont="1" applyFill="1" applyBorder="1" applyAlignment="1">
      <alignment horizontal="center" vertical="top"/>
    </xf>
    <xf numFmtId="0" fontId="6" fillId="11" borderId="14" xfId="9" applyFont="1" applyFill="1" applyBorder="1" applyAlignment="1">
      <alignment horizontal="center" vertical="top"/>
    </xf>
    <xf numFmtId="49" fontId="9" fillId="11" borderId="13" xfId="9" applyNumberFormat="1" applyFont="1" applyFill="1" applyBorder="1" applyAlignment="1">
      <alignment vertical="top" wrapText="1"/>
    </xf>
    <xf numFmtId="164" fontId="6" fillId="11" borderId="5" xfId="9" applyNumberFormat="1" applyFont="1" applyFill="1" applyBorder="1" applyAlignment="1">
      <alignment horizontal="center" vertical="top"/>
    </xf>
    <xf numFmtId="0" fontId="6" fillId="11" borderId="5" xfId="9" applyFont="1" applyFill="1" applyBorder="1" applyAlignment="1">
      <alignment horizontal="center" vertical="top"/>
    </xf>
    <xf numFmtId="49" fontId="9" fillId="11" borderId="30" xfId="9" applyNumberFormat="1" applyFont="1" applyFill="1" applyBorder="1" applyAlignment="1">
      <alignment vertical="top" wrapText="1"/>
    </xf>
    <xf numFmtId="0" fontId="6" fillId="0" borderId="47" xfId="9" applyFont="1" applyBorder="1" applyAlignment="1">
      <alignment horizontal="left" vertical="top"/>
    </xf>
    <xf numFmtId="0" fontId="4" fillId="3" borderId="13" xfId="9" applyFill="1" applyBorder="1" applyAlignment="1">
      <alignment horizontal="center" vertical="top" wrapText="1"/>
    </xf>
    <xf numFmtId="0" fontId="4" fillId="12" borderId="24" xfId="9" applyFill="1" applyBorder="1" applyAlignment="1">
      <alignment horizontal="center" vertical="top" wrapText="1"/>
    </xf>
    <xf numFmtId="0" fontId="6" fillId="0" borderId="52" xfId="9" applyFont="1" applyBorder="1" applyAlignment="1">
      <alignment horizontal="left" vertical="top"/>
    </xf>
    <xf numFmtId="164" fontId="9" fillId="0" borderId="14" xfId="9" applyNumberFormat="1" applyFont="1" applyBorder="1" applyAlignment="1">
      <alignment horizontal="center" vertical="top"/>
    </xf>
    <xf numFmtId="0" fontId="9" fillId="0" borderId="13" xfId="9" applyFont="1" applyBorder="1" applyAlignment="1">
      <alignment horizontal="center" vertical="top"/>
    </xf>
    <xf numFmtId="0" fontId="6" fillId="0" borderId="75" xfId="9" applyFont="1" applyBorder="1" applyAlignment="1">
      <alignment horizontal="center" vertical="center" wrapText="1"/>
    </xf>
    <xf numFmtId="164" fontId="6" fillId="14" borderId="27" xfId="9" applyNumberFormat="1" applyFont="1" applyFill="1" applyBorder="1" applyAlignment="1">
      <alignment horizontal="center" vertical="center" wrapText="1"/>
    </xf>
    <xf numFmtId="0" fontId="6" fillId="0" borderId="57" xfId="9" applyFont="1" applyBorder="1" applyAlignment="1">
      <alignment horizontal="left" vertical="top" wrapText="1"/>
    </xf>
    <xf numFmtId="164" fontId="16" fillId="0" borderId="29" xfId="9" applyNumberFormat="1" applyFont="1" applyBorder="1" applyAlignment="1">
      <alignment horizontal="center" vertical="top"/>
    </xf>
    <xf numFmtId="49" fontId="9" fillId="11" borderId="19" xfId="9" applyNumberFormat="1" applyFont="1" applyFill="1" applyBorder="1" applyAlignment="1">
      <alignment horizontal="center" vertical="top"/>
    </xf>
    <xf numFmtId="9" fontId="6" fillId="0" borderId="42" xfId="9" applyNumberFormat="1" applyFont="1" applyBorder="1" applyAlignment="1">
      <alignment horizontal="center" vertical="top"/>
    </xf>
    <xf numFmtId="0" fontId="6" fillId="0" borderId="43" xfId="9" applyFont="1" applyBorder="1" applyAlignment="1">
      <alignment horizontal="left" vertical="top"/>
    </xf>
    <xf numFmtId="0" fontId="4" fillId="0" borderId="70" xfId="9" applyBorder="1" applyAlignment="1">
      <alignment vertical="top" wrapText="1"/>
    </xf>
    <xf numFmtId="2" fontId="6" fillId="11" borderId="14" xfId="9" applyNumberFormat="1" applyFont="1" applyFill="1" applyBorder="1" applyAlignment="1">
      <alignment horizontal="center" vertical="center"/>
    </xf>
    <xf numFmtId="0" fontId="6" fillId="0" borderId="60" xfId="9" applyFont="1" applyBorder="1" applyAlignment="1">
      <alignment horizontal="left" vertical="top" wrapText="1"/>
    </xf>
    <xf numFmtId="164" fontId="6" fillId="14" borderId="57" xfId="9" applyNumberFormat="1" applyFont="1" applyFill="1" applyBorder="1" applyAlignment="1">
      <alignment horizontal="center" vertical="center" wrapText="1"/>
    </xf>
    <xf numFmtId="0" fontId="6" fillId="0" borderId="70" xfId="9" applyFont="1" applyBorder="1" applyAlignment="1">
      <alignment horizontal="left" vertical="top" wrapText="1"/>
    </xf>
    <xf numFmtId="164" fontId="6" fillId="11" borderId="14" xfId="9" applyNumberFormat="1" applyFont="1" applyFill="1" applyBorder="1" applyAlignment="1">
      <alignment horizontal="center" vertical="center"/>
    </xf>
    <xf numFmtId="164" fontId="6" fillId="11" borderId="5" xfId="9" applyNumberFormat="1" applyFont="1" applyFill="1" applyBorder="1" applyAlignment="1">
      <alignment horizontal="center" vertical="center"/>
    </xf>
    <xf numFmtId="164" fontId="6" fillId="14" borderId="32" xfId="9" applyNumberFormat="1" applyFont="1" applyFill="1" applyBorder="1" applyAlignment="1">
      <alignment horizontal="center" vertical="center" wrapText="1"/>
    </xf>
    <xf numFmtId="0" fontId="6" fillId="0" borderId="48" xfId="9" applyFont="1" applyBorder="1" applyAlignment="1">
      <alignment horizontal="center" vertical="top" wrapText="1"/>
    </xf>
    <xf numFmtId="0" fontId="6" fillId="0" borderId="9" xfId="9" applyFont="1" applyBorder="1" applyAlignment="1">
      <alignment horizontal="center" vertical="center"/>
    </xf>
    <xf numFmtId="0" fontId="6" fillId="0" borderId="23" xfId="9" applyFont="1" applyBorder="1" applyAlignment="1">
      <alignment vertical="top" wrapText="1"/>
    </xf>
    <xf numFmtId="0" fontId="6" fillId="0" borderId="62" xfId="9" applyFont="1" applyBorder="1" applyAlignment="1">
      <alignment horizontal="center" vertical="top" wrapText="1"/>
    </xf>
    <xf numFmtId="0" fontId="6" fillId="0" borderId="63" xfId="9" applyFont="1" applyBorder="1" applyAlignment="1">
      <alignment vertical="top"/>
    </xf>
    <xf numFmtId="0" fontId="6" fillId="0" borderId="11" xfId="9" applyFont="1" applyBorder="1" applyAlignment="1">
      <alignment vertical="top"/>
    </xf>
    <xf numFmtId="0" fontId="4" fillId="7" borderId="10" xfId="9" applyFill="1" applyBorder="1" applyAlignment="1">
      <alignment vertical="top" wrapText="1"/>
    </xf>
    <xf numFmtId="0" fontId="4" fillId="7" borderId="11" xfId="9" applyFill="1" applyBorder="1" applyAlignment="1">
      <alignment vertical="top" wrapText="1"/>
    </xf>
    <xf numFmtId="0" fontId="4" fillId="7" borderId="11" xfId="9" applyFill="1" applyBorder="1" applyAlignment="1">
      <alignment vertical="top" textRotation="90" wrapText="1"/>
    </xf>
    <xf numFmtId="0" fontId="6" fillId="7" borderId="11" xfId="9" applyFont="1" applyFill="1" applyBorder="1" applyAlignment="1">
      <alignment vertical="top" wrapText="1"/>
    </xf>
    <xf numFmtId="0" fontId="9" fillId="7" borderId="0" xfId="9" applyFont="1" applyFill="1"/>
    <xf numFmtId="0" fontId="9" fillId="7" borderId="0" xfId="9" applyFont="1" applyFill="1" applyAlignment="1">
      <alignment vertical="top"/>
    </xf>
    <xf numFmtId="0" fontId="6" fillId="0" borderId="10" xfId="9" applyFont="1" applyBorder="1" applyAlignment="1">
      <alignment horizontal="center" vertical="center"/>
    </xf>
    <xf numFmtId="0" fontId="6" fillId="0" borderId="9" xfId="9" applyFont="1" applyBorder="1" applyAlignment="1">
      <alignment vertical="center" wrapText="1"/>
    </xf>
    <xf numFmtId="0" fontId="9" fillId="0" borderId="3" xfId="9" applyFont="1" applyBorder="1" applyAlignment="1">
      <alignment horizontal="left" vertical="top"/>
    </xf>
    <xf numFmtId="0" fontId="9" fillId="0" borderId="3" xfId="9" applyFont="1" applyBorder="1" applyAlignment="1">
      <alignment horizontal="left" vertical="top" textRotation="90"/>
    </xf>
    <xf numFmtId="0" fontId="6" fillId="0" borderId="3" xfId="9" applyFont="1" applyBorder="1" applyAlignment="1">
      <alignment horizontal="left" vertical="top"/>
    </xf>
    <xf numFmtId="49" fontId="9" fillId="9" borderId="24" xfId="9" applyNumberFormat="1" applyFont="1" applyFill="1" applyBorder="1" applyAlignment="1">
      <alignment horizontal="center" vertical="top" wrapText="1"/>
    </xf>
    <xf numFmtId="0" fontId="9" fillId="8" borderId="10" xfId="9" applyFont="1" applyFill="1" applyBorder="1" applyAlignment="1">
      <alignment horizontal="left" vertical="top"/>
    </xf>
    <xf numFmtId="0" fontId="4" fillId="9" borderId="11" xfId="9" applyFill="1" applyBorder="1"/>
    <xf numFmtId="0" fontId="6" fillId="9" borderId="11" xfId="9" applyFont="1" applyFill="1" applyBorder="1"/>
    <xf numFmtId="0" fontId="9" fillId="8" borderId="11" xfId="9" applyFont="1" applyFill="1" applyBorder="1" applyAlignment="1">
      <alignment horizontal="left" vertical="top"/>
    </xf>
    <xf numFmtId="0" fontId="9" fillId="8" borderId="11" xfId="9" applyFont="1" applyFill="1" applyBorder="1" applyAlignment="1">
      <alignment horizontal="left"/>
    </xf>
    <xf numFmtId="0" fontId="9" fillId="8" borderId="11" xfId="9" applyFont="1" applyFill="1" applyBorder="1" applyAlignment="1">
      <alignment horizontal="left" textRotation="90"/>
    </xf>
    <xf numFmtId="0" fontId="9" fillId="9" borderId="11" xfId="9" applyFont="1" applyFill="1" applyBorder="1" applyAlignment="1">
      <alignment horizontal="left"/>
    </xf>
    <xf numFmtId="0" fontId="9" fillId="9" borderId="12" xfId="9" applyFont="1" applyFill="1" applyBorder="1"/>
    <xf numFmtId="2" fontId="54" fillId="0" borderId="0" xfId="9" applyNumberFormat="1" applyFont="1" applyAlignment="1">
      <alignment horizontal="center" vertical="top" wrapText="1"/>
    </xf>
    <xf numFmtId="0" fontId="54" fillId="0" borderId="0" xfId="9" applyFont="1" applyAlignment="1">
      <alignment horizontal="center" vertical="top" wrapText="1"/>
    </xf>
    <xf numFmtId="0" fontId="54" fillId="3" borderId="0" xfId="9" applyFont="1" applyFill="1" applyAlignment="1">
      <alignment vertical="top" wrapText="1"/>
    </xf>
    <xf numFmtId="0" fontId="31" fillId="0" borderId="3" xfId="9" applyFont="1" applyBorder="1" applyAlignment="1">
      <alignment horizontal="center" vertical="center"/>
    </xf>
    <xf numFmtId="0" fontId="36" fillId="0" borderId="0" xfId="9" applyFont="1" applyAlignment="1">
      <alignment vertical="top"/>
    </xf>
    <xf numFmtId="0" fontId="9" fillId="0" borderId="0" xfId="9" applyFont="1" applyAlignment="1">
      <alignment horizontal="right" vertical="top" wrapText="1"/>
    </xf>
    <xf numFmtId="49" fontId="6" fillId="0" borderId="0" xfId="9" applyNumberFormat="1" applyFont="1" applyAlignment="1">
      <alignment vertical="top" textRotation="90"/>
    </xf>
    <xf numFmtId="164" fontId="16" fillId="2" borderId="24" xfId="2" applyNumberFormat="1" applyFont="1" applyFill="1" applyBorder="1" applyAlignment="1">
      <alignment horizontal="center" vertical="top" wrapText="1"/>
    </xf>
    <xf numFmtId="49" fontId="13" fillId="0" borderId="0" xfId="2" applyNumberFormat="1" applyFont="1" applyAlignment="1">
      <alignment vertical="top" wrapText="1"/>
    </xf>
    <xf numFmtId="164" fontId="9" fillId="7" borderId="9" xfId="9" applyNumberFormat="1" applyFont="1" applyFill="1" applyBorder="1" applyAlignment="1">
      <alignment horizontal="center" vertical="top"/>
    </xf>
    <xf numFmtId="0" fontId="6" fillId="0" borderId="2" xfId="9" applyFont="1" applyBorder="1" applyAlignment="1">
      <alignment horizontal="center" vertical="top"/>
    </xf>
    <xf numFmtId="0" fontId="6" fillId="0" borderId="26" xfId="9" applyFont="1" applyBorder="1" applyAlignment="1">
      <alignment horizontal="center" vertical="top"/>
    </xf>
    <xf numFmtId="0" fontId="9" fillId="19" borderId="9" xfId="9" applyFont="1" applyFill="1" applyBorder="1" applyAlignment="1">
      <alignment horizontal="center" vertical="top"/>
    </xf>
    <xf numFmtId="0" fontId="9" fillId="0" borderId="3" xfId="9" applyFont="1" applyBorder="1" applyAlignment="1">
      <alignment horizontal="center" vertical="top" wrapText="1"/>
    </xf>
    <xf numFmtId="49" fontId="9" fillId="11" borderId="4" xfId="9" applyNumberFormat="1" applyFont="1" applyFill="1" applyBorder="1" applyAlignment="1">
      <alignment horizontal="center" vertical="top"/>
    </xf>
    <xf numFmtId="49" fontId="9" fillId="8" borderId="4" xfId="9" applyNumberFormat="1" applyFont="1" applyFill="1" applyBorder="1" applyAlignment="1">
      <alignment horizontal="center" vertical="top"/>
    </xf>
    <xf numFmtId="164" fontId="9" fillId="0" borderId="9" xfId="9" applyNumberFormat="1" applyFont="1" applyBorder="1" applyAlignment="1">
      <alignment horizontal="center" vertical="top"/>
    </xf>
    <xf numFmtId="0" fontId="6" fillId="0" borderId="8" xfId="9" applyFont="1" applyBorder="1" applyAlignment="1">
      <alignment horizontal="center" vertical="top"/>
    </xf>
    <xf numFmtId="49" fontId="9" fillId="11" borderId="35" xfId="9" applyNumberFormat="1" applyFont="1" applyFill="1" applyBorder="1" applyAlignment="1">
      <alignment vertical="top"/>
    </xf>
    <xf numFmtId="49" fontId="9" fillId="13" borderId="30" xfId="9" applyNumberFormat="1" applyFont="1" applyFill="1" applyBorder="1" applyAlignment="1">
      <alignment vertical="top"/>
    </xf>
    <xf numFmtId="49" fontId="9" fillId="8" borderId="30" xfId="9" applyNumberFormat="1" applyFont="1" applyFill="1" applyBorder="1" applyAlignment="1">
      <alignment vertical="top"/>
    </xf>
    <xf numFmtId="49" fontId="9" fillId="11" borderId="24" xfId="9" applyNumberFormat="1" applyFont="1" applyFill="1" applyBorder="1" applyAlignment="1">
      <alignment vertical="top"/>
    </xf>
    <xf numFmtId="49" fontId="9" fillId="13" borderId="24" xfId="9" applyNumberFormat="1" applyFont="1" applyFill="1" applyBorder="1" applyAlignment="1">
      <alignment vertical="top"/>
    </xf>
    <xf numFmtId="49" fontId="9" fillId="8" borderId="24" xfId="9" applyNumberFormat="1" applyFont="1" applyFill="1" applyBorder="1" applyAlignment="1">
      <alignment vertical="top"/>
    </xf>
    <xf numFmtId="0" fontId="6" fillId="11" borderId="19" xfId="9" applyFont="1" applyFill="1" applyBorder="1" applyAlignment="1">
      <alignment horizontal="center" vertical="top"/>
    </xf>
    <xf numFmtId="49" fontId="9" fillId="11" borderId="13" xfId="9" applyNumberFormat="1" applyFont="1" applyFill="1" applyBorder="1" applyAlignment="1">
      <alignment vertical="top"/>
    </xf>
    <xf numFmtId="49" fontId="9" fillId="13" borderId="13" xfId="9" applyNumberFormat="1" applyFont="1" applyFill="1" applyBorder="1" applyAlignment="1">
      <alignment vertical="top"/>
    </xf>
    <xf numFmtId="49" fontId="9" fillId="8" borderId="13" xfId="9" applyNumberFormat="1" applyFont="1" applyFill="1" applyBorder="1" applyAlignment="1">
      <alignment vertical="top"/>
    </xf>
    <xf numFmtId="0" fontId="64" fillId="0" borderId="0" xfId="9" applyFont="1"/>
    <xf numFmtId="0" fontId="6" fillId="0" borderId="10" xfId="9" applyFont="1" applyBorder="1" applyAlignment="1">
      <alignment horizontal="center" vertical="top"/>
    </xf>
    <xf numFmtId="0" fontId="6" fillId="0" borderId="76" xfId="9" applyFont="1" applyBorder="1" applyAlignment="1">
      <alignment horizontal="center" vertical="top"/>
    </xf>
    <xf numFmtId="0" fontId="6" fillId="0" borderId="64" xfId="9" applyFont="1" applyBorder="1" applyAlignment="1">
      <alignment horizontal="center" vertical="top"/>
    </xf>
    <xf numFmtId="49" fontId="9" fillId="11" borderId="30" xfId="9" applyNumberFormat="1" applyFont="1" applyFill="1" applyBorder="1" applyAlignment="1">
      <alignment vertical="top"/>
    </xf>
    <xf numFmtId="0" fontId="6" fillId="0" borderId="15" xfId="9" applyFont="1" applyBorder="1" applyAlignment="1">
      <alignment horizontal="center" vertical="top"/>
    </xf>
    <xf numFmtId="0" fontId="6" fillId="0" borderId="70" xfId="9" applyFont="1" applyBorder="1" applyAlignment="1">
      <alignment horizontal="center" vertical="top"/>
    </xf>
    <xf numFmtId="0" fontId="6" fillId="0" borderId="77" xfId="9" applyFont="1" applyBorder="1" applyAlignment="1">
      <alignment horizontal="center" vertical="top"/>
    </xf>
    <xf numFmtId="164" fontId="6" fillId="0" borderId="44" xfId="9" applyNumberFormat="1" applyFont="1" applyBorder="1" applyAlignment="1">
      <alignment horizontal="center" vertical="top"/>
    </xf>
    <xf numFmtId="0" fontId="9" fillId="0" borderId="0" xfId="9" applyFont="1" applyAlignment="1">
      <alignment horizontal="center" vertical="top" wrapText="1"/>
    </xf>
    <xf numFmtId="164" fontId="9" fillId="11" borderId="45" xfId="9" applyNumberFormat="1" applyFont="1" applyFill="1" applyBorder="1" applyAlignment="1">
      <alignment horizontal="center" vertical="top"/>
    </xf>
    <xf numFmtId="0" fontId="6" fillId="0" borderId="6" xfId="9" applyFont="1" applyBorder="1" applyAlignment="1">
      <alignment horizontal="center" vertical="center"/>
    </xf>
    <xf numFmtId="164" fontId="6" fillId="0" borderId="41" xfId="12" applyNumberFormat="1" applyFont="1" applyBorder="1" applyAlignment="1">
      <alignment horizontal="center" vertical="center"/>
    </xf>
    <xf numFmtId="0" fontId="6" fillId="0" borderId="33" xfId="12" applyFont="1" applyBorder="1" applyAlignment="1">
      <alignment vertical="top" wrapText="1"/>
    </xf>
    <xf numFmtId="0" fontId="4" fillId="11" borderId="23" xfId="9" applyFill="1" applyBorder="1" applyAlignment="1">
      <alignment horizontal="center" vertical="center"/>
    </xf>
    <xf numFmtId="49" fontId="9" fillId="13" borderId="12" xfId="9" applyNumberFormat="1" applyFont="1" applyFill="1" applyBorder="1" applyAlignment="1">
      <alignment horizontal="center" vertical="top"/>
    </xf>
    <xf numFmtId="0" fontId="5" fillId="7" borderId="10" xfId="9" applyFont="1" applyFill="1" applyBorder="1" applyAlignment="1">
      <alignment vertical="top"/>
    </xf>
    <xf numFmtId="0" fontId="5" fillId="7" borderId="11" xfId="9" applyFont="1" applyFill="1" applyBorder="1" applyAlignment="1">
      <alignment vertical="top"/>
    </xf>
    <xf numFmtId="0" fontId="5" fillId="7" borderId="12" xfId="9" applyFont="1" applyFill="1" applyBorder="1" applyAlignment="1">
      <alignment vertical="top"/>
    </xf>
    <xf numFmtId="164" fontId="65" fillId="7" borderId="9" xfId="9" applyNumberFormat="1" applyFont="1" applyFill="1" applyBorder="1" applyAlignment="1">
      <alignment horizontal="center" vertical="top"/>
    </xf>
    <xf numFmtId="0" fontId="13" fillId="7" borderId="9" xfId="9" applyFont="1" applyFill="1" applyBorder="1" applyAlignment="1">
      <alignment horizontal="center" vertical="top"/>
    </xf>
    <xf numFmtId="49" fontId="13" fillId="13" borderId="9" xfId="9" applyNumberFormat="1" applyFont="1" applyFill="1" applyBorder="1" applyAlignment="1">
      <alignment horizontal="center" vertical="top"/>
    </xf>
    <xf numFmtId="49" fontId="13" fillId="8" borderId="12" xfId="9" applyNumberFormat="1" applyFont="1" applyFill="1" applyBorder="1" applyAlignment="1">
      <alignment horizontal="center" vertical="top"/>
    </xf>
    <xf numFmtId="0" fontId="6" fillId="3" borderId="2" xfId="9" applyFont="1" applyFill="1" applyBorder="1" applyAlignment="1">
      <alignment horizontal="center" vertical="center"/>
    </xf>
    <xf numFmtId="0" fontId="6" fillId="3" borderId="25" xfId="9" applyFont="1" applyFill="1" applyBorder="1" applyAlignment="1">
      <alignment horizontal="center" vertical="center" wrapText="1"/>
    </xf>
    <xf numFmtId="164" fontId="13" fillId="19" borderId="24" xfId="9" applyNumberFormat="1" applyFont="1" applyFill="1" applyBorder="1" applyAlignment="1">
      <alignment horizontal="center" vertical="top"/>
    </xf>
    <xf numFmtId="0" fontId="13" fillId="19" borderId="9" xfId="9" applyFont="1" applyFill="1" applyBorder="1" applyAlignment="1">
      <alignment horizontal="center" vertical="top"/>
    </xf>
    <xf numFmtId="0" fontId="6" fillId="0" borderId="18" xfId="9" applyFont="1" applyBorder="1" applyAlignment="1">
      <alignment horizontal="center" vertical="top"/>
    </xf>
    <xf numFmtId="164" fontId="6" fillId="14" borderId="58" xfId="9" applyNumberFormat="1" applyFont="1" applyFill="1" applyBorder="1" applyAlignment="1">
      <alignment horizontal="center" vertical="top" wrapText="1"/>
    </xf>
    <xf numFmtId="0" fontId="6" fillId="3" borderId="19" xfId="9" applyFont="1" applyFill="1" applyBorder="1" applyAlignment="1">
      <alignment horizontal="left" vertical="top" wrapText="1"/>
    </xf>
    <xf numFmtId="2" fontId="13" fillId="0" borderId="24" xfId="9" applyNumberFormat="1" applyFont="1" applyBorder="1" applyAlignment="1">
      <alignment horizontal="center" vertical="top"/>
    </xf>
    <xf numFmtId="0" fontId="13" fillId="0" borderId="9" xfId="9" applyFont="1" applyBorder="1" applyAlignment="1">
      <alignment horizontal="center" vertical="top"/>
    </xf>
    <xf numFmtId="0" fontId="34" fillId="0" borderId="0" xfId="9" applyFont="1" applyAlignment="1">
      <alignment vertical="top"/>
    </xf>
    <xf numFmtId="164" fontId="6" fillId="14" borderId="32" xfId="9" applyNumberFormat="1" applyFont="1" applyFill="1" applyBorder="1" applyAlignment="1">
      <alignment horizontal="center" vertical="top" wrapText="1"/>
    </xf>
    <xf numFmtId="0" fontId="6" fillId="3" borderId="8" xfId="9" applyFont="1" applyFill="1" applyBorder="1" applyAlignment="1">
      <alignment horizontal="left" vertical="top" wrapText="1"/>
    </xf>
    <xf numFmtId="164" fontId="13" fillId="0" borderId="24" xfId="9" applyNumberFormat="1" applyFont="1" applyBorder="1" applyAlignment="1">
      <alignment horizontal="center" vertical="top"/>
    </xf>
    <xf numFmtId="0" fontId="36" fillId="3" borderId="2" xfId="9" applyFont="1" applyFill="1" applyBorder="1" applyAlignment="1">
      <alignment horizontal="center" vertical="center"/>
    </xf>
    <xf numFmtId="0" fontId="36" fillId="3" borderId="25" xfId="9" applyFont="1" applyFill="1" applyBorder="1" applyAlignment="1">
      <alignment horizontal="center" vertical="center" wrapText="1"/>
    </xf>
    <xf numFmtId="0" fontId="4" fillId="0" borderId="19" xfId="9" applyBorder="1"/>
    <xf numFmtId="0" fontId="36" fillId="0" borderId="18" xfId="9" applyFont="1" applyBorder="1" applyAlignment="1">
      <alignment horizontal="center" vertical="top"/>
    </xf>
    <xf numFmtId="0" fontId="36" fillId="0" borderId="58" xfId="9" applyFont="1" applyBorder="1" applyAlignment="1">
      <alignment horizontal="center" vertical="top"/>
    </xf>
    <xf numFmtId="0" fontId="6" fillId="0" borderId="19" xfId="9" applyFont="1" applyBorder="1" applyAlignment="1">
      <alignment vertical="top" wrapText="1"/>
    </xf>
    <xf numFmtId="0" fontId="5" fillId="0" borderId="30" xfId="9" applyFont="1" applyBorder="1" applyAlignment="1">
      <alignment horizontal="center" vertical="top"/>
    </xf>
    <xf numFmtId="0" fontId="6" fillId="0" borderId="6" xfId="9" applyFont="1" applyBorder="1" applyAlignment="1">
      <alignment horizontal="center" vertical="top"/>
    </xf>
    <xf numFmtId="0" fontId="6" fillId="0" borderId="32" xfId="9" applyFont="1" applyBorder="1" applyAlignment="1">
      <alignment horizontal="center" vertical="top"/>
    </xf>
    <xf numFmtId="0" fontId="6" fillId="0" borderId="8" xfId="9" applyFont="1" applyBorder="1" applyAlignment="1">
      <alignment vertical="top" wrapText="1"/>
    </xf>
    <xf numFmtId="0" fontId="5" fillId="0" borderId="29" xfId="9" applyFont="1" applyBorder="1" applyAlignment="1">
      <alignment horizontal="center" vertical="top"/>
    </xf>
    <xf numFmtId="0" fontId="6" fillId="3" borderId="55" xfId="9" applyFont="1" applyFill="1" applyBorder="1" applyAlignment="1">
      <alignment horizontal="center" vertical="center"/>
    </xf>
    <xf numFmtId="0" fontId="6" fillId="3" borderId="56" xfId="9" applyFont="1" applyFill="1" applyBorder="1" applyAlignment="1">
      <alignment horizontal="center" vertical="center" wrapText="1"/>
    </xf>
    <xf numFmtId="0" fontId="6" fillId="3" borderId="45" xfId="9" applyFont="1" applyFill="1" applyBorder="1" applyAlignment="1">
      <alignment horizontal="left" vertical="top" wrapText="1"/>
    </xf>
    <xf numFmtId="164" fontId="13" fillId="11" borderId="24" xfId="9" applyNumberFormat="1" applyFont="1" applyFill="1" applyBorder="1" applyAlignment="1">
      <alignment horizontal="center" vertical="top"/>
    </xf>
    <xf numFmtId="0" fontId="13" fillId="11" borderId="9" xfId="9" applyFont="1" applyFill="1" applyBorder="1" applyAlignment="1">
      <alignment horizontal="center" vertical="top"/>
    </xf>
    <xf numFmtId="0" fontId="6" fillId="3" borderId="18" xfId="9" applyFont="1" applyFill="1" applyBorder="1" applyAlignment="1">
      <alignment horizontal="center" vertical="center"/>
    </xf>
    <xf numFmtId="0" fontId="6" fillId="3" borderId="58" xfId="9" applyFont="1" applyFill="1" applyBorder="1" applyAlignment="1">
      <alignment horizontal="center" vertical="center" wrapText="1"/>
    </xf>
    <xf numFmtId="2" fontId="13" fillId="11" borderId="24" xfId="9" applyNumberFormat="1" applyFont="1" applyFill="1" applyBorder="1" applyAlignment="1">
      <alignment horizontal="center" vertical="top"/>
    </xf>
    <xf numFmtId="0" fontId="6" fillId="3" borderId="6" xfId="9" applyFont="1" applyFill="1" applyBorder="1" applyAlignment="1">
      <alignment horizontal="center" vertical="center"/>
    </xf>
    <xf numFmtId="0" fontId="6" fillId="3" borderId="15" xfId="9" applyFont="1" applyFill="1" applyBorder="1" applyAlignment="1">
      <alignment horizontal="center" vertical="center"/>
    </xf>
    <xf numFmtId="164" fontId="5" fillId="0" borderId="24" xfId="9" applyNumberFormat="1" applyFont="1" applyBorder="1" applyAlignment="1">
      <alignment horizontal="center" vertical="top"/>
    </xf>
    <xf numFmtId="0" fontId="5" fillId="0" borderId="8" xfId="9" applyFont="1" applyBorder="1" applyAlignment="1">
      <alignment horizontal="center" vertical="top"/>
    </xf>
    <xf numFmtId="164" fontId="13" fillId="11" borderId="1" xfId="9" applyNumberFormat="1" applyFont="1" applyFill="1" applyBorder="1" applyAlignment="1">
      <alignment horizontal="center" vertical="top"/>
    </xf>
    <xf numFmtId="0" fontId="13" fillId="11" borderId="39" xfId="9" applyFont="1" applyFill="1" applyBorder="1" applyAlignment="1">
      <alignment horizontal="center" vertical="top"/>
    </xf>
    <xf numFmtId="164" fontId="6" fillId="3" borderId="57" xfId="9" applyNumberFormat="1" applyFont="1" applyFill="1" applyBorder="1" applyAlignment="1">
      <alignment horizontal="center" vertical="center" wrapText="1"/>
    </xf>
    <xf numFmtId="0" fontId="6" fillId="3" borderId="17" xfId="9" applyFont="1" applyFill="1" applyBorder="1" applyAlignment="1">
      <alignment vertical="center" wrapText="1"/>
    </xf>
    <xf numFmtId="164" fontId="5" fillId="11" borderId="31" xfId="9" applyNumberFormat="1" applyFont="1" applyFill="1" applyBorder="1" applyAlignment="1">
      <alignment horizontal="center" vertical="top"/>
    </xf>
    <xf numFmtId="0" fontId="5" fillId="11" borderId="73" xfId="9" applyFont="1" applyFill="1" applyBorder="1" applyAlignment="1">
      <alignment horizontal="center" vertical="top"/>
    </xf>
    <xf numFmtId="49" fontId="6" fillId="3" borderId="20" xfId="9" applyNumberFormat="1" applyFont="1" applyFill="1" applyBorder="1" applyAlignment="1">
      <alignment horizontal="center" vertical="center" wrapText="1"/>
    </xf>
    <xf numFmtId="164" fontId="6" fillId="3" borderId="27" xfId="9" applyNumberFormat="1" applyFont="1" applyFill="1" applyBorder="1" applyAlignment="1">
      <alignment horizontal="left" vertical="center" wrapText="1"/>
    </xf>
    <xf numFmtId="0" fontId="6" fillId="3" borderId="22" xfId="9" applyFont="1" applyFill="1" applyBorder="1" applyAlignment="1">
      <alignment horizontal="left" vertical="top" wrapText="1"/>
    </xf>
    <xf numFmtId="164" fontId="5" fillId="11" borderId="5" xfId="9" applyNumberFormat="1" applyFont="1" applyFill="1" applyBorder="1" applyAlignment="1">
      <alignment horizontal="center" vertical="top"/>
    </xf>
    <xf numFmtId="0" fontId="5" fillId="11" borderId="5" xfId="9" applyFont="1" applyFill="1" applyBorder="1" applyAlignment="1">
      <alignment horizontal="center" vertical="top"/>
    </xf>
    <xf numFmtId="49" fontId="6" fillId="3" borderId="15" xfId="9" applyNumberFormat="1" applyFont="1" applyFill="1" applyBorder="1" applyAlignment="1">
      <alignment horizontal="center" vertical="center"/>
    </xf>
    <xf numFmtId="164" fontId="5" fillId="11" borderId="14" xfId="9" applyNumberFormat="1" applyFont="1" applyFill="1" applyBorder="1" applyAlignment="1">
      <alignment horizontal="center" vertical="top"/>
    </xf>
    <xf numFmtId="0" fontId="5" fillId="11" borderId="14" xfId="9" applyFont="1" applyFill="1" applyBorder="1" applyAlignment="1">
      <alignment horizontal="center" vertical="top"/>
    </xf>
    <xf numFmtId="0" fontId="6" fillId="3" borderId="20" xfId="9" applyFont="1" applyFill="1" applyBorder="1" applyAlignment="1">
      <alignment horizontal="center" vertical="center"/>
    </xf>
    <xf numFmtId="0" fontId="6" fillId="3" borderId="22" xfId="9" applyFont="1" applyFill="1" applyBorder="1" applyAlignment="1">
      <alignment horizontal="justify" vertical="center"/>
    </xf>
    <xf numFmtId="0" fontId="6" fillId="3" borderId="6" xfId="9" applyFont="1" applyFill="1" applyBorder="1" applyAlignment="1">
      <alignment horizontal="center" vertical="center" wrapText="1"/>
    </xf>
    <xf numFmtId="0" fontId="6" fillId="3" borderId="8" xfId="9" applyFont="1" applyFill="1" applyBorder="1" applyAlignment="1">
      <alignment horizontal="justify" vertical="center"/>
    </xf>
    <xf numFmtId="164" fontId="5" fillId="11" borderId="13" xfId="9" applyNumberFormat="1" applyFont="1" applyFill="1" applyBorder="1" applyAlignment="1">
      <alignment horizontal="center" vertical="top"/>
    </xf>
    <xf numFmtId="0" fontId="5" fillId="11" borderId="29" xfId="9" applyFont="1" applyFill="1" applyBorder="1" applyAlignment="1">
      <alignment horizontal="center" vertical="top"/>
    </xf>
    <xf numFmtId="0" fontId="6" fillId="0" borderId="18" xfId="9" applyFont="1" applyBorder="1" applyAlignment="1">
      <alignment horizontal="center" vertical="center" wrapText="1"/>
    </xf>
    <xf numFmtId="164" fontId="6" fillId="14" borderId="52" xfId="9" applyNumberFormat="1" applyFont="1" applyFill="1" applyBorder="1" applyAlignment="1">
      <alignment horizontal="center" vertical="center" wrapText="1"/>
    </xf>
    <xf numFmtId="0" fontId="66" fillId="0" borderId="0" xfId="9" applyFont="1" applyAlignment="1">
      <alignment vertical="center"/>
    </xf>
    <xf numFmtId="2" fontId="6" fillId="21" borderId="24" xfId="9" applyNumberFormat="1" applyFont="1" applyFill="1" applyBorder="1" applyAlignment="1">
      <alignment horizontal="center" vertical="top"/>
    </xf>
    <xf numFmtId="2" fontId="6" fillId="0" borderId="9" xfId="9" applyNumberFormat="1" applyFont="1" applyBorder="1" applyAlignment="1">
      <alignment horizontal="center" vertical="top"/>
    </xf>
    <xf numFmtId="0" fontId="6" fillId="0" borderId="30" xfId="9" applyFont="1" applyBorder="1" applyAlignment="1">
      <alignment horizontal="center" vertical="top"/>
    </xf>
    <xf numFmtId="0" fontId="6" fillId="0" borderId="42" xfId="9" applyFont="1" applyBorder="1" applyAlignment="1">
      <alignment horizontal="center" vertical="center" wrapText="1"/>
    </xf>
    <xf numFmtId="164" fontId="6" fillId="14" borderId="43" xfId="9" applyNumberFormat="1" applyFont="1" applyFill="1" applyBorder="1" applyAlignment="1">
      <alignment horizontal="center" vertical="center" wrapText="1"/>
    </xf>
    <xf numFmtId="0" fontId="6" fillId="0" borderId="45" xfId="9" applyFont="1" applyBorder="1" applyAlignment="1">
      <alignment vertical="center" wrapText="1"/>
    </xf>
    <xf numFmtId="2" fontId="6" fillId="21" borderId="9" xfId="9" applyNumberFormat="1" applyFont="1" applyFill="1" applyBorder="1" applyAlignment="1">
      <alignment horizontal="center" vertical="top"/>
    </xf>
    <xf numFmtId="0" fontId="6" fillId="12" borderId="24" xfId="5" applyFont="1" applyFill="1" applyBorder="1" applyAlignment="1">
      <alignment horizontal="left" vertical="top" wrapText="1"/>
    </xf>
    <xf numFmtId="164" fontId="6" fillId="14" borderId="41" xfId="9" applyNumberFormat="1" applyFont="1" applyFill="1" applyBorder="1" applyAlignment="1">
      <alignment horizontal="center" vertical="center" wrapText="1"/>
    </xf>
    <xf numFmtId="2" fontId="6" fillId="0" borderId="30" xfId="9" applyNumberFormat="1" applyFont="1" applyBorder="1" applyAlignment="1">
      <alignment horizontal="center" vertical="top"/>
    </xf>
    <xf numFmtId="0" fontId="6" fillId="12" borderId="30" xfId="5" applyFont="1" applyFill="1" applyBorder="1" applyAlignment="1">
      <alignment horizontal="left" vertical="top" wrapText="1"/>
    </xf>
    <xf numFmtId="49" fontId="9" fillId="3" borderId="30" xfId="9" applyNumberFormat="1" applyFont="1" applyFill="1" applyBorder="1" applyAlignment="1">
      <alignment vertical="top" wrapText="1"/>
    </xf>
    <xf numFmtId="49" fontId="9" fillId="12" borderId="30" xfId="9" applyNumberFormat="1" applyFont="1" applyFill="1" applyBorder="1" applyAlignment="1">
      <alignment vertical="top" wrapText="1"/>
    </xf>
    <xf numFmtId="0" fontId="6" fillId="0" borderId="36" xfId="9" applyFont="1" applyBorder="1" applyAlignment="1">
      <alignment horizontal="center" vertical="center" wrapText="1"/>
    </xf>
    <xf numFmtId="164" fontId="6" fillId="14" borderId="37" xfId="9" applyNumberFormat="1" applyFont="1" applyFill="1" applyBorder="1" applyAlignment="1">
      <alignment horizontal="center" vertical="center" wrapText="1"/>
    </xf>
    <xf numFmtId="0" fontId="6" fillId="0" borderId="38" xfId="9" applyFont="1" applyBorder="1" applyAlignment="1">
      <alignment vertical="center" wrapText="1"/>
    </xf>
    <xf numFmtId="164" fontId="6" fillId="21" borderId="9" xfId="9" applyNumberFormat="1" applyFont="1" applyFill="1" applyBorder="1" applyAlignment="1">
      <alignment horizontal="center" vertical="top"/>
    </xf>
    <xf numFmtId="0" fontId="6" fillId="12" borderId="13" xfId="5" applyFont="1" applyFill="1" applyBorder="1" applyAlignment="1">
      <alignment horizontal="left" vertical="top" wrapText="1"/>
    </xf>
    <xf numFmtId="49" fontId="6" fillId="0" borderId="18" xfId="9" applyNumberFormat="1" applyFont="1" applyBorder="1" applyAlignment="1">
      <alignment horizontal="center" vertical="center"/>
    </xf>
    <xf numFmtId="164" fontId="6" fillId="14" borderId="54" xfId="9" applyNumberFormat="1" applyFont="1" applyFill="1" applyBorder="1" applyAlignment="1">
      <alignment horizontal="center" vertical="center" wrapText="1"/>
    </xf>
    <xf numFmtId="0" fontId="6" fillId="0" borderId="60" xfId="9" applyFont="1" applyBorder="1" applyAlignment="1">
      <alignment horizontal="center" vertical="center" wrapText="1"/>
    </xf>
    <xf numFmtId="49" fontId="9" fillId="12" borderId="5" xfId="9" applyNumberFormat="1" applyFont="1" applyFill="1" applyBorder="1" applyAlignment="1">
      <alignment horizontal="center" vertical="top" wrapText="1"/>
    </xf>
    <xf numFmtId="164" fontId="6" fillId="0" borderId="30" xfId="9" applyNumberFormat="1" applyFont="1" applyBorder="1" applyAlignment="1">
      <alignment horizontal="center" vertical="top"/>
    </xf>
    <xf numFmtId="0" fontId="6" fillId="0" borderId="42" xfId="12" applyFont="1" applyBorder="1" applyAlignment="1">
      <alignment horizontal="center" vertical="center"/>
    </xf>
    <xf numFmtId="164" fontId="6" fillId="14" borderId="43" xfId="12" applyNumberFormat="1" applyFont="1" applyFill="1" applyBorder="1" applyAlignment="1">
      <alignment horizontal="center" vertical="center" wrapText="1"/>
    </xf>
    <xf numFmtId="0" fontId="6" fillId="0" borderId="45" xfId="12" applyFont="1" applyBorder="1" applyAlignment="1">
      <alignment vertical="center" wrapText="1"/>
    </xf>
    <xf numFmtId="164" fontId="6" fillId="21" borderId="13" xfId="9" applyNumberFormat="1" applyFont="1" applyFill="1" applyBorder="1" applyAlignment="1">
      <alignment horizontal="center" vertical="top"/>
    </xf>
    <xf numFmtId="0" fontId="9" fillId="19" borderId="13" xfId="9" applyFont="1" applyFill="1" applyBorder="1" applyAlignment="1">
      <alignment horizontal="center" vertical="top"/>
    </xf>
    <xf numFmtId="164" fontId="6" fillId="14" borderId="76" xfId="9" applyNumberFormat="1" applyFont="1" applyFill="1" applyBorder="1" applyAlignment="1">
      <alignment horizontal="center" vertical="center" wrapText="1"/>
    </xf>
    <xf numFmtId="0" fontId="6" fillId="0" borderId="64" xfId="9" applyFont="1" applyBorder="1" applyAlignment="1">
      <alignment vertical="center" wrapText="1"/>
    </xf>
    <xf numFmtId="164" fontId="6" fillId="0" borderId="9" xfId="9" applyNumberFormat="1" applyFont="1" applyBorder="1" applyAlignment="1">
      <alignment horizontal="center" vertical="top"/>
    </xf>
    <xf numFmtId="0" fontId="6" fillId="0" borderId="9" xfId="9" applyFont="1" applyBorder="1" applyAlignment="1">
      <alignment horizontal="center" vertical="top"/>
    </xf>
    <xf numFmtId="164" fontId="6" fillId="14" borderId="56" xfId="9" applyNumberFormat="1" applyFont="1" applyFill="1" applyBorder="1" applyAlignment="1">
      <alignment horizontal="center" vertical="center" wrapText="1"/>
    </xf>
    <xf numFmtId="2" fontId="6" fillId="0" borderId="31" xfId="9" applyNumberFormat="1" applyFont="1" applyBorder="1" applyAlignment="1">
      <alignment horizontal="center" vertical="top"/>
    </xf>
    <xf numFmtId="0" fontId="6" fillId="0" borderId="31" xfId="9" applyFont="1" applyBorder="1" applyAlignment="1">
      <alignment horizontal="center" vertical="top"/>
    </xf>
    <xf numFmtId="0" fontId="6" fillId="0" borderId="48" xfId="9" applyFont="1" applyBorder="1" applyAlignment="1">
      <alignment horizontal="center" vertical="center" wrapText="1"/>
    </xf>
    <xf numFmtId="164" fontId="6" fillId="14" borderId="49" xfId="9" applyNumberFormat="1" applyFont="1" applyFill="1" applyBorder="1" applyAlignment="1">
      <alignment horizontal="center" vertical="center" wrapText="1"/>
    </xf>
    <xf numFmtId="0" fontId="6" fillId="0" borderId="44" xfId="9" applyFont="1" applyBorder="1" applyAlignment="1">
      <alignment vertical="center" wrapText="1"/>
    </xf>
    <xf numFmtId="2" fontId="6" fillId="0" borderId="29" xfId="9" applyNumberFormat="1" applyFont="1" applyBorder="1" applyAlignment="1">
      <alignment horizontal="center" vertical="top"/>
    </xf>
    <xf numFmtId="0" fontId="6" fillId="0" borderId="62" xfId="12" applyFont="1" applyBorder="1" applyAlignment="1">
      <alignment horizontal="center" vertical="center" wrapText="1"/>
    </xf>
    <xf numFmtId="164" fontId="6" fillId="14" borderId="76" xfId="12" applyNumberFormat="1" applyFont="1" applyFill="1" applyBorder="1" applyAlignment="1">
      <alignment horizontal="center" vertical="center" wrapText="1"/>
    </xf>
    <xf numFmtId="0" fontId="6" fillId="0" borderId="64" xfId="12" applyFont="1" applyBorder="1" applyAlignment="1">
      <alignment vertical="center" wrapText="1"/>
    </xf>
    <xf numFmtId="0" fontId="9" fillId="21" borderId="9" xfId="9" applyFont="1" applyFill="1" applyBorder="1" applyAlignment="1">
      <alignment horizontal="center" vertical="top"/>
    </xf>
    <xf numFmtId="0" fontId="6" fillId="0" borderId="36" xfId="9" applyFont="1" applyBorder="1" applyAlignment="1">
      <alignment horizontal="center" vertical="center"/>
    </xf>
    <xf numFmtId="164" fontId="6" fillId="14" borderId="70" xfId="12" applyNumberFormat="1" applyFont="1" applyFill="1" applyBorder="1" applyAlignment="1">
      <alignment horizontal="center" vertical="center" wrapText="1"/>
    </xf>
    <xf numFmtId="0" fontId="6" fillId="0" borderId="77" xfId="12" applyFont="1" applyBorder="1" applyAlignment="1">
      <alignment vertical="center" wrapText="1"/>
    </xf>
    <xf numFmtId="0" fontId="34" fillId="0" borderId="0" xfId="9" applyFont="1" applyAlignment="1">
      <alignment horizontal="right"/>
    </xf>
    <xf numFmtId="0" fontId="6" fillId="0" borderId="33" xfId="9" applyFont="1" applyBorder="1" applyAlignment="1">
      <alignment vertical="center"/>
    </xf>
    <xf numFmtId="0" fontId="9" fillId="11" borderId="12" xfId="9" applyFont="1" applyFill="1" applyBorder="1" applyAlignment="1">
      <alignment horizontal="center" vertical="top"/>
    </xf>
    <xf numFmtId="0" fontId="4" fillId="0" borderId="2" xfId="9" applyBorder="1"/>
    <xf numFmtId="0" fontId="4" fillId="0" borderId="4" xfId="9" applyBorder="1"/>
    <xf numFmtId="164" fontId="6" fillId="11" borderId="13" xfId="9" applyNumberFormat="1" applyFont="1" applyFill="1" applyBorder="1" applyAlignment="1">
      <alignment horizontal="center" vertical="top"/>
    </xf>
    <xf numFmtId="0" fontId="6" fillId="11" borderId="31" xfId="9" applyFont="1" applyFill="1" applyBorder="1" applyAlignment="1">
      <alignment horizontal="center" vertical="top"/>
    </xf>
    <xf numFmtId="0" fontId="4" fillId="0" borderId="18" xfId="9" applyBorder="1"/>
    <xf numFmtId="0" fontId="4" fillId="0" borderId="58" xfId="9" applyBorder="1"/>
    <xf numFmtId="0" fontId="6" fillId="3" borderId="33" xfId="9" applyFont="1" applyFill="1" applyBorder="1" applyAlignment="1">
      <alignment vertical="center" wrapText="1"/>
    </xf>
    <xf numFmtId="164" fontId="36" fillId="11" borderId="29" xfId="9" applyNumberFormat="1" applyFont="1" applyFill="1" applyBorder="1" applyAlignment="1">
      <alignment horizontal="center" vertical="top"/>
    </xf>
    <xf numFmtId="0" fontId="6" fillId="3" borderId="18" xfId="9" applyFont="1" applyFill="1" applyBorder="1" applyAlignment="1">
      <alignment horizontal="center" vertical="center" wrapText="1"/>
    </xf>
    <xf numFmtId="0" fontId="6" fillId="3" borderId="19" xfId="9" applyFont="1" applyFill="1" applyBorder="1" applyAlignment="1">
      <alignment wrapText="1"/>
    </xf>
    <xf numFmtId="0" fontId="9" fillId="0" borderId="3" xfId="9" applyFont="1" applyBorder="1" applyAlignment="1">
      <alignment horizontal="center" vertical="top"/>
    </xf>
    <xf numFmtId="0" fontId="9" fillId="0" borderId="3" xfId="9" applyFont="1" applyBorder="1" applyAlignment="1">
      <alignment vertical="top" textRotation="90"/>
    </xf>
    <xf numFmtId="0" fontId="6" fillId="3" borderId="8" xfId="9" applyFont="1" applyFill="1" applyBorder="1" applyAlignment="1">
      <alignment wrapText="1"/>
    </xf>
    <xf numFmtId="0" fontId="9" fillId="0" borderId="23" xfId="9" applyFont="1" applyBorder="1" applyAlignment="1">
      <alignment vertical="top" textRotation="90"/>
    </xf>
    <xf numFmtId="0" fontId="9" fillId="0" borderId="35" xfId="9" applyFont="1" applyBorder="1" applyAlignment="1">
      <alignment vertical="top"/>
    </xf>
    <xf numFmtId="0" fontId="9" fillId="7" borderId="10" xfId="9" applyFont="1" applyFill="1" applyBorder="1" applyAlignment="1">
      <alignment vertical="top"/>
    </xf>
    <xf numFmtId="0" fontId="9" fillId="7" borderId="11" xfId="9" applyFont="1" applyFill="1" applyBorder="1" applyAlignment="1">
      <alignment vertical="top" textRotation="90"/>
    </xf>
    <xf numFmtId="1" fontId="6" fillId="0" borderId="2" xfId="9" applyNumberFormat="1" applyFont="1" applyBorder="1" applyAlignment="1">
      <alignment horizontal="center" vertical="center"/>
    </xf>
    <xf numFmtId="164" fontId="6" fillId="14" borderId="3" xfId="9" applyNumberFormat="1" applyFont="1" applyFill="1" applyBorder="1" applyAlignment="1">
      <alignment horizontal="center" vertical="center" wrapText="1"/>
    </xf>
    <xf numFmtId="0" fontId="6" fillId="0" borderId="4" xfId="9" applyFont="1" applyBorder="1" applyAlignment="1">
      <alignment horizontal="justify" vertical="center"/>
    </xf>
    <xf numFmtId="164" fontId="6" fillId="21" borderId="10" xfId="9" applyNumberFormat="1" applyFont="1" applyFill="1" applyBorder="1" applyAlignment="1">
      <alignment horizontal="center" vertical="top"/>
    </xf>
    <xf numFmtId="0" fontId="9" fillId="19" borderId="10" xfId="9" applyFont="1" applyFill="1" applyBorder="1" applyAlignment="1">
      <alignment horizontal="center" vertical="top"/>
    </xf>
    <xf numFmtId="49" fontId="9" fillId="3" borderId="0" xfId="9" applyNumberFormat="1" applyFont="1" applyFill="1" applyAlignment="1">
      <alignment horizontal="center" vertical="top" wrapText="1"/>
    </xf>
    <xf numFmtId="49" fontId="9" fillId="11" borderId="0" xfId="9" applyNumberFormat="1" applyFont="1" applyFill="1" applyAlignment="1">
      <alignment vertical="top" wrapText="1"/>
    </xf>
    <xf numFmtId="1" fontId="6" fillId="0" borderId="75" xfId="9" applyNumberFormat="1" applyFont="1" applyBorder="1" applyAlignment="1">
      <alignment horizontal="center" vertical="center"/>
    </xf>
    <xf numFmtId="164" fontId="26" fillId="0" borderId="27" xfId="9" applyNumberFormat="1" applyFont="1" applyBorder="1" applyAlignment="1">
      <alignment horizontal="center" vertical="center" wrapText="1"/>
    </xf>
    <xf numFmtId="0" fontId="6" fillId="0" borderId="28" xfId="9" applyFont="1" applyBorder="1" applyAlignment="1">
      <alignment horizontal="justify" vertical="center"/>
    </xf>
    <xf numFmtId="164" fontId="6" fillId="0" borderId="10" xfId="9" applyNumberFormat="1" applyFont="1" applyBorder="1" applyAlignment="1">
      <alignment horizontal="center" vertical="top"/>
    </xf>
    <xf numFmtId="49" fontId="9" fillId="11" borderId="23" xfId="9" applyNumberFormat="1" applyFont="1" applyFill="1" applyBorder="1" applyAlignment="1">
      <alignment vertical="top" wrapText="1"/>
    </xf>
    <xf numFmtId="1" fontId="6" fillId="0" borderId="60" xfId="9" applyNumberFormat="1" applyFont="1" applyBorder="1" applyAlignment="1">
      <alignment horizontal="center" vertical="center"/>
    </xf>
    <xf numFmtId="164" fontId="6" fillId="14" borderId="70" xfId="9" applyNumberFormat="1" applyFont="1" applyFill="1" applyBorder="1" applyAlignment="1">
      <alignment horizontal="center" vertical="center" wrapText="1"/>
    </xf>
    <xf numFmtId="0" fontId="6" fillId="0" borderId="77" xfId="9" applyFont="1" applyBorder="1" applyAlignment="1">
      <alignment horizontal="justify" vertical="center"/>
    </xf>
    <xf numFmtId="49" fontId="9" fillId="3" borderId="13" xfId="9" applyNumberFormat="1" applyFont="1" applyFill="1" applyBorder="1" applyAlignment="1">
      <alignment horizontal="center" vertical="top" wrapText="1"/>
    </xf>
    <xf numFmtId="0" fontId="6" fillId="0" borderId="70" xfId="9" applyFont="1" applyBorder="1" applyAlignment="1">
      <alignment horizontal="center" vertical="center" wrapText="1"/>
    </xf>
    <xf numFmtId="164" fontId="6" fillId="0" borderId="0" xfId="9" applyNumberFormat="1" applyFont="1" applyAlignment="1">
      <alignment horizontal="center" vertical="top"/>
    </xf>
    <xf numFmtId="1" fontId="36" fillId="0" borderId="36" xfId="9" applyNumberFormat="1" applyFont="1" applyBorder="1" applyAlignment="1">
      <alignment horizontal="center" vertical="center"/>
    </xf>
    <xf numFmtId="164" fontId="36" fillId="14" borderId="37" xfId="9" applyNumberFormat="1" applyFont="1" applyFill="1" applyBorder="1" applyAlignment="1">
      <alignment horizontal="center" vertical="center" wrapText="1"/>
    </xf>
    <xf numFmtId="0" fontId="36" fillId="0" borderId="53" xfId="9" applyFont="1" applyBorder="1" applyAlignment="1">
      <alignment horizontal="justify" vertical="center"/>
    </xf>
    <xf numFmtId="1" fontId="26" fillId="0" borderId="36" xfId="9" applyNumberFormat="1" applyFont="1" applyBorder="1" applyAlignment="1">
      <alignment horizontal="center" vertical="center"/>
    </xf>
    <xf numFmtId="164" fontId="26" fillId="14" borderId="37" xfId="9" applyNumberFormat="1" applyFont="1" applyFill="1" applyBorder="1" applyAlignment="1">
      <alignment horizontal="center" vertical="center" wrapText="1"/>
    </xf>
    <xf numFmtId="0" fontId="26" fillId="0" borderId="77" xfId="9" applyFont="1" applyBorder="1" applyAlignment="1">
      <alignment horizontal="justify" vertical="center"/>
    </xf>
    <xf numFmtId="0" fontId="26" fillId="0" borderId="60" xfId="9" applyFont="1" applyBorder="1" applyAlignment="1">
      <alignment horizontal="center" vertical="center"/>
    </xf>
    <xf numFmtId="0" fontId="26" fillId="0" borderId="57" xfId="9" applyFont="1" applyBorder="1" applyAlignment="1">
      <alignment horizontal="center" vertical="center"/>
    </xf>
    <xf numFmtId="0" fontId="26" fillId="0" borderId="77" xfId="9" applyFont="1" applyBorder="1" applyAlignment="1">
      <alignment wrapText="1"/>
    </xf>
    <xf numFmtId="0" fontId="26" fillId="0" borderId="38" xfId="9" applyFont="1" applyBorder="1" applyAlignment="1">
      <alignment horizontal="justify" vertical="center"/>
    </xf>
    <xf numFmtId="0" fontId="36" fillId="0" borderId="77" xfId="9" applyFont="1" applyBorder="1" applyAlignment="1">
      <alignment horizontal="justify" vertical="center"/>
    </xf>
    <xf numFmtId="0" fontId="26" fillId="0" borderId="49" xfId="9" applyFont="1" applyBorder="1" applyAlignment="1">
      <alignment horizontal="center" vertical="center" wrapText="1"/>
    </xf>
    <xf numFmtId="0" fontId="26" fillId="0" borderId="33" xfId="9" applyFont="1" applyBorder="1" applyAlignment="1">
      <alignment vertical="center" wrapText="1"/>
    </xf>
    <xf numFmtId="0" fontId="6" fillId="0" borderId="75" xfId="9" applyFont="1" applyBorder="1" applyAlignment="1">
      <alignment horizontal="center" vertical="center"/>
    </xf>
    <xf numFmtId="0" fontId="26" fillId="0" borderId="54" xfId="9" applyFont="1" applyBorder="1" applyAlignment="1">
      <alignment horizontal="center" vertical="center"/>
    </xf>
    <xf numFmtId="0" fontId="26" fillId="0" borderId="28" xfId="9" applyFont="1" applyBorder="1" applyAlignment="1">
      <alignment wrapText="1"/>
    </xf>
    <xf numFmtId="1" fontId="36" fillId="0" borderId="60" xfId="9" applyNumberFormat="1" applyFont="1" applyBorder="1" applyAlignment="1">
      <alignment horizontal="center" vertical="center"/>
    </xf>
    <xf numFmtId="164" fontId="36" fillId="14" borderId="70" xfId="9" applyNumberFormat="1" applyFont="1" applyFill="1" applyBorder="1" applyAlignment="1">
      <alignment horizontal="center" vertical="center" wrapText="1"/>
    </xf>
    <xf numFmtId="0" fontId="36" fillId="0" borderId="28" xfId="9" applyFont="1" applyBorder="1" applyAlignment="1">
      <alignment horizontal="justify" vertical="center"/>
    </xf>
    <xf numFmtId="0" fontId="9" fillId="21" borderId="10" xfId="9" applyFont="1" applyFill="1" applyBorder="1" applyAlignment="1">
      <alignment horizontal="center" vertical="top"/>
    </xf>
    <xf numFmtId="0" fontId="6" fillId="12" borderId="5" xfId="5" applyFont="1" applyFill="1" applyBorder="1" applyAlignment="1">
      <alignment horizontal="left" vertical="top" wrapText="1"/>
    </xf>
    <xf numFmtId="49" fontId="9" fillId="3" borderId="5" xfId="9" applyNumberFormat="1" applyFont="1" applyFill="1" applyBorder="1" applyAlignment="1">
      <alignment horizontal="center" vertical="top" wrapText="1"/>
    </xf>
    <xf numFmtId="49" fontId="9" fillId="11" borderId="21" xfId="9" applyNumberFormat="1" applyFont="1" applyFill="1" applyBorder="1" applyAlignment="1">
      <alignment vertical="top" wrapText="1"/>
    </xf>
    <xf numFmtId="1" fontId="6" fillId="0" borderId="48" xfId="9" applyNumberFormat="1" applyFont="1" applyBorder="1" applyAlignment="1">
      <alignment horizontal="center" vertical="center"/>
    </xf>
    <xf numFmtId="0" fontId="6" fillId="0" borderId="33" xfId="9" applyFont="1" applyBorder="1" applyAlignment="1">
      <alignment horizontal="justify" vertical="center"/>
    </xf>
    <xf numFmtId="164" fontId="6" fillId="0" borderId="23" xfId="9" applyNumberFormat="1" applyFont="1" applyBorder="1" applyAlignment="1">
      <alignment horizontal="center" vertical="top"/>
    </xf>
    <xf numFmtId="0" fontId="6" fillId="0" borderId="34" xfId="9" applyFont="1" applyBorder="1" applyAlignment="1">
      <alignment horizontal="center" vertical="top"/>
    </xf>
    <xf numFmtId="49" fontId="9" fillId="11" borderId="74" xfId="9" applyNumberFormat="1" applyFont="1" applyFill="1" applyBorder="1" applyAlignment="1">
      <alignment vertical="top" wrapText="1"/>
    </xf>
    <xf numFmtId="1" fontId="6" fillId="0" borderId="42" xfId="9" applyNumberFormat="1" applyFont="1" applyBorder="1" applyAlignment="1">
      <alignment horizontal="center" vertical="center"/>
    </xf>
    <xf numFmtId="0" fontId="6" fillId="0" borderId="26" xfId="9" applyFont="1" applyBorder="1" applyAlignment="1">
      <alignment horizontal="justify" vertical="center"/>
    </xf>
    <xf numFmtId="164" fontId="9" fillId="11" borderId="55" xfId="9" applyNumberFormat="1" applyFont="1" applyFill="1" applyBorder="1" applyAlignment="1">
      <alignment horizontal="center" vertical="top"/>
    </xf>
    <xf numFmtId="164" fontId="6" fillId="11" borderId="15" xfId="9" applyNumberFormat="1" applyFont="1" applyFill="1" applyBorder="1" applyAlignment="1">
      <alignment horizontal="center" vertical="top"/>
    </xf>
    <xf numFmtId="0" fontId="6" fillId="0" borderId="70" xfId="9" applyFont="1" applyBorder="1" applyAlignment="1">
      <alignment horizontal="center" vertical="center"/>
    </xf>
    <xf numFmtId="0" fontId="6" fillId="0" borderId="77" xfId="9" applyFont="1" applyBorder="1" applyAlignment="1">
      <alignment wrapText="1"/>
    </xf>
    <xf numFmtId="0" fontId="6" fillId="0" borderId="49" xfId="9" applyFont="1" applyBorder="1" applyAlignment="1">
      <alignment horizontal="center" vertical="center" wrapText="1"/>
    </xf>
    <xf numFmtId="164" fontId="6" fillId="11" borderId="6" xfId="9" applyNumberFormat="1" applyFont="1" applyFill="1" applyBorder="1" applyAlignment="1">
      <alignment horizontal="center" vertical="top"/>
    </xf>
    <xf numFmtId="9" fontId="6" fillId="0" borderId="46" xfId="9" applyNumberFormat="1" applyFont="1" applyBorder="1" applyAlignment="1">
      <alignment horizontal="left" vertical="top"/>
    </xf>
    <xf numFmtId="0" fontId="6" fillId="0" borderId="26" xfId="9" applyFont="1" applyBorder="1" applyAlignment="1">
      <alignment horizontal="left" vertical="top"/>
    </xf>
    <xf numFmtId="164" fontId="9" fillId="19" borderId="10" xfId="9" applyNumberFormat="1" applyFont="1" applyFill="1" applyBorder="1" applyAlignment="1">
      <alignment horizontal="center" vertical="top"/>
    </xf>
    <xf numFmtId="0" fontId="4" fillId="3" borderId="3" xfId="9" applyFill="1" applyBorder="1" applyAlignment="1">
      <alignment horizontal="center" vertical="top" wrapText="1"/>
    </xf>
    <xf numFmtId="9" fontId="6" fillId="0" borderId="51" xfId="9" applyNumberFormat="1" applyFont="1" applyBorder="1" applyAlignment="1">
      <alignment horizontal="left" vertical="top"/>
    </xf>
    <xf numFmtId="0" fontId="6" fillId="0" borderId="53" xfId="9" applyFont="1" applyBorder="1" applyAlignment="1">
      <alignment horizontal="left" vertical="top"/>
    </xf>
    <xf numFmtId="164" fontId="6" fillId="0" borderId="34" xfId="9" applyNumberFormat="1" applyFont="1" applyBorder="1" applyAlignment="1">
      <alignment horizontal="center" vertical="top"/>
    </xf>
    <xf numFmtId="0" fontId="4" fillId="3" borderId="0" xfId="9" applyFill="1" applyAlignment="1">
      <alignment horizontal="center" vertical="top" wrapText="1"/>
    </xf>
    <xf numFmtId="9" fontId="6" fillId="0" borderId="48" xfId="9" applyNumberFormat="1" applyFont="1" applyBorder="1" applyAlignment="1">
      <alignment horizontal="left" vertical="top"/>
    </xf>
    <xf numFmtId="0" fontId="6" fillId="0" borderId="49" xfId="9" applyFont="1" applyBorder="1" applyAlignment="1">
      <alignment horizontal="left" vertical="top"/>
    </xf>
    <xf numFmtId="0" fontId="6" fillId="0" borderId="44" xfId="9" applyFont="1" applyBorder="1" applyAlignment="1">
      <alignment horizontal="left" vertical="top"/>
    </xf>
    <xf numFmtId="0" fontId="4" fillId="3" borderId="23" xfId="9" applyFill="1" applyBorder="1" applyAlignment="1">
      <alignment horizontal="center" vertical="top" wrapText="1"/>
    </xf>
    <xf numFmtId="9" fontId="6" fillId="0" borderId="42" xfId="9" applyNumberFormat="1" applyFont="1" applyBorder="1" applyAlignment="1">
      <alignment horizontal="left" vertical="top"/>
    </xf>
    <xf numFmtId="0" fontId="6" fillId="0" borderId="45" xfId="9" applyFont="1" applyBorder="1" applyAlignment="1">
      <alignment horizontal="left" vertical="top"/>
    </xf>
    <xf numFmtId="0" fontId="4" fillId="3" borderId="24" xfId="9" applyFill="1" applyBorder="1" applyAlignment="1">
      <alignment horizontal="center" vertical="top" wrapText="1"/>
    </xf>
    <xf numFmtId="0" fontId="4" fillId="11" borderId="3" xfId="9" applyFill="1" applyBorder="1" applyAlignment="1">
      <alignment vertical="top" wrapText="1"/>
    </xf>
    <xf numFmtId="0" fontId="6" fillId="0" borderId="33" xfId="9" applyFont="1" applyBorder="1" applyAlignment="1">
      <alignment wrapText="1"/>
    </xf>
    <xf numFmtId="0" fontId="6" fillId="11" borderId="8" xfId="9" applyFont="1" applyFill="1" applyBorder="1" applyAlignment="1">
      <alignment horizontal="center" vertical="top"/>
    </xf>
    <xf numFmtId="49" fontId="9" fillId="3" borderId="30" xfId="9" applyNumberFormat="1" applyFont="1" applyFill="1" applyBorder="1" applyAlignment="1">
      <alignment horizontal="center" vertical="top" wrapText="1"/>
    </xf>
    <xf numFmtId="9" fontId="6" fillId="0" borderId="51" xfId="9" applyNumberFormat="1" applyFont="1" applyBorder="1" applyAlignment="1">
      <alignment horizontal="center" vertical="top"/>
    </xf>
    <xf numFmtId="164" fontId="9" fillId="0" borderId="30" xfId="9" applyNumberFormat="1" applyFont="1" applyBorder="1" applyAlignment="1">
      <alignment horizontal="center" vertical="top"/>
    </xf>
    <xf numFmtId="164" fontId="6" fillId="0" borderId="57" xfId="9" applyNumberFormat="1" applyFont="1" applyBorder="1" applyAlignment="1">
      <alignment horizontal="center" vertical="center" wrapText="1"/>
    </xf>
    <xf numFmtId="164" fontId="6" fillId="0" borderId="32" xfId="9" applyNumberFormat="1" applyFont="1" applyBorder="1" applyAlignment="1">
      <alignment horizontal="center" vertical="center" wrapText="1"/>
    </xf>
    <xf numFmtId="0" fontId="6" fillId="0" borderId="48" xfId="12" applyFont="1" applyBorder="1" applyAlignment="1">
      <alignment horizontal="center" vertical="center" wrapText="1"/>
    </xf>
    <xf numFmtId="0" fontId="6" fillId="0" borderId="50" xfId="12" applyFont="1" applyBorder="1" applyAlignment="1">
      <alignment horizontal="center" vertical="center" wrapText="1"/>
    </xf>
    <xf numFmtId="0" fontId="6" fillId="0" borderId="44" xfId="12" applyFont="1" applyBorder="1" applyAlignment="1">
      <alignment horizontal="justify" vertical="center"/>
    </xf>
    <xf numFmtId="0" fontId="25" fillId="0" borderId="10" xfId="9" applyFont="1" applyBorder="1" applyAlignment="1">
      <alignment vertical="top" wrapText="1"/>
    </xf>
    <xf numFmtId="0" fontId="54" fillId="0" borderId="0" xfId="9" applyFont="1" applyAlignment="1">
      <alignment horizontal="center" vertical="center" wrapText="1"/>
    </xf>
    <xf numFmtId="0" fontId="6" fillId="0" borderId="2" xfId="9" applyFont="1" applyBorder="1" applyAlignment="1">
      <alignment horizontal="center" vertical="top" wrapText="1"/>
    </xf>
    <xf numFmtId="0" fontId="6" fillId="0" borderId="45" xfId="9" applyFont="1" applyBorder="1" applyAlignment="1">
      <alignment horizontal="justify" vertical="center"/>
    </xf>
    <xf numFmtId="0" fontId="25" fillId="0" borderId="0" xfId="9" applyFont="1" applyAlignment="1">
      <alignment vertical="top" wrapText="1"/>
    </xf>
    <xf numFmtId="0" fontId="25" fillId="0" borderId="0" xfId="9" applyFont="1" applyAlignment="1">
      <alignment vertical="top" textRotation="90" wrapText="1"/>
    </xf>
    <xf numFmtId="49" fontId="9" fillId="0" borderId="0" xfId="9" applyNumberFormat="1" applyFont="1" applyAlignment="1">
      <alignment vertical="top" wrapText="1"/>
    </xf>
    <xf numFmtId="0" fontId="9" fillId="0" borderId="0" xfId="9" applyFont="1" applyAlignment="1">
      <alignment vertical="top"/>
    </xf>
    <xf numFmtId="0" fontId="9" fillId="0" borderId="19" xfId="9" applyFont="1" applyBorder="1" applyAlignment="1">
      <alignment vertical="top"/>
    </xf>
    <xf numFmtId="49" fontId="9" fillId="9" borderId="13" xfId="9" applyNumberFormat="1" applyFont="1" applyFill="1" applyBorder="1" applyAlignment="1">
      <alignment horizontal="center" vertical="top"/>
    </xf>
    <xf numFmtId="0" fontId="4" fillId="0" borderId="15" xfId="9" applyBorder="1" applyAlignment="1">
      <alignment horizontal="center" vertical="top" wrapText="1"/>
    </xf>
    <xf numFmtId="0" fontId="6" fillId="0" borderId="27" xfId="9" applyFont="1" applyBorder="1" applyAlignment="1">
      <alignment horizontal="center" vertical="center"/>
    </xf>
    <xf numFmtId="0" fontId="6" fillId="0" borderId="22" xfId="9" applyFont="1" applyBorder="1" applyAlignment="1">
      <alignment horizontal="justify" vertical="center"/>
    </xf>
    <xf numFmtId="0" fontId="4" fillId="0" borderId="6" xfId="9" applyBorder="1" applyAlignment="1">
      <alignment horizontal="center" vertical="top" wrapText="1"/>
    </xf>
    <xf numFmtId="0" fontId="6" fillId="0" borderId="8" xfId="9" applyFont="1" applyBorder="1" applyAlignment="1">
      <alignment horizontal="justify" vertical="center"/>
    </xf>
    <xf numFmtId="0" fontId="25" fillId="0" borderId="23" xfId="9" applyFont="1" applyBorder="1" applyAlignment="1">
      <alignment vertical="top" wrapText="1"/>
    </xf>
    <xf numFmtId="0" fontId="25" fillId="0" borderId="23" xfId="9" applyFont="1" applyBorder="1" applyAlignment="1">
      <alignment vertical="top" textRotation="90" wrapText="1"/>
    </xf>
    <xf numFmtId="49" fontId="9" fillId="0" borderId="23" xfId="9" applyNumberFormat="1" applyFont="1" applyBorder="1" applyAlignment="1">
      <alignment vertical="top" wrapText="1"/>
    </xf>
    <xf numFmtId="0" fontId="9" fillId="9" borderId="11" xfId="9" applyFont="1" applyFill="1" applyBorder="1" applyAlignment="1">
      <alignment horizontal="left" vertical="top" textRotation="90"/>
    </xf>
    <xf numFmtId="0" fontId="9" fillId="9" borderId="11" xfId="9" applyFont="1" applyFill="1" applyBorder="1"/>
    <xf numFmtId="0" fontId="6" fillId="0" borderId="3" xfId="9" applyFont="1" applyBorder="1"/>
    <xf numFmtId="0" fontId="9" fillId="0" borderId="0" xfId="9" applyFont="1" applyAlignment="1">
      <alignment horizontal="center" vertical="center" textRotation="90"/>
    </xf>
    <xf numFmtId="0" fontId="1" fillId="0" borderId="0" xfId="13"/>
    <xf numFmtId="0" fontId="32" fillId="0" borderId="24" xfId="13" applyFont="1" applyBorder="1" applyAlignment="1">
      <alignment vertical="top" wrapText="1"/>
    </xf>
    <xf numFmtId="0" fontId="31" fillId="0" borderId="24" xfId="13" applyFont="1" applyBorder="1" applyAlignment="1">
      <alignment horizontal="center" vertical="top" wrapText="1"/>
    </xf>
    <xf numFmtId="0" fontId="32" fillId="0" borderId="13" xfId="13" applyFont="1" applyBorder="1" applyAlignment="1">
      <alignment vertical="top" wrapText="1"/>
    </xf>
    <xf numFmtId="0" fontId="31" fillId="0" borderId="13" xfId="13" applyFont="1" applyBorder="1" applyAlignment="1">
      <alignment horizontal="center" vertical="top" wrapText="1"/>
    </xf>
    <xf numFmtId="0" fontId="32" fillId="0" borderId="30" xfId="13" applyFont="1" applyBorder="1" applyAlignment="1">
      <alignment vertical="top" wrapText="1"/>
    </xf>
    <xf numFmtId="0" fontId="31" fillId="0" borderId="30" xfId="13" applyFont="1" applyBorder="1" applyAlignment="1">
      <alignment horizontal="center" vertical="top" wrapText="1"/>
    </xf>
    <xf numFmtId="0" fontId="31" fillId="0" borderId="10" xfId="13" applyFont="1" applyBorder="1" applyAlignment="1">
      <alignment vertical="top" wrapText="1"/>
    </xf>
    <xf numFmtId="0" fontId="9" fillId="0" borderId="9" xfId="13" applyFont="1" applyBorder="1" applyAlignment="1">
      <alignment horizontal="center" vertical="top" wrapText="1"/>
    </xf>
    <xf numFmtId="0" fontId="54" fillId="0" borderId="0" xfId="13" applyFont="1"/>
    <xf numFmtId="0" fontId="67" fillId="0" borderId="0" xfId="14"/>
    <xf numFmtId="0" fontId="4" fillId="0" borderId="0" xfId="14" applyFont="1"/>
    <xf numFmtId="164" fontId="9" fillId="0" borderId="0" xfId="14" applyNumberFormat="1" applyFont="1" applyAlignment="1">
      <alignment vertical="top" wrapText="1"/>
    </xf>
    <xf numFmtId="164" fontId="6" fillId="0" borderId="0" xfId="14" applyNumberFormat="1" applyFont="1" applyAlignment="1">
      <alignment vertical="top" wrapText="1"/>
    </xf>
    <xf numFmtId="0" fontId="59" fillId="0" borderId="0" xfId="14" applyFont="1" applyAlignment="1">
      <alignment vertical="top"/>
    </xf>
    <xf numFmtId="0" fontId="29" fillId="0" borderId="0" xfId="14" applyFont="1" applyAlignment="1">
      <alignment vertical="top"/>
    </xf>
    <xf numFmtId="0" fontId="6" fillId="0" borderId="0" xfId="14" applyFont="1" applyAlignment="1">
      <alignment vertical="top"/>
    </xf>
    <xf numFmtId="164" fontId="21" fillId="0" borderId="0" xfId="14" applyNumberFormat="1" applyFont="1" applyAlignment="1">
      <alignment horizontal="right" vertical="top" wrapText="1"/>
    </xf>
    <xf numFmtId="164" fontId="6" fillId="0" borderId="0" xfId="3" applyNumberFormat="1" applyFont="1" applyAlignment="1">
      <alignment vertical="top" wrapText="1"/>
    </xf>
    <xf numFmtId="0" fontId="68" fillId="0" borderId="0" xfId="14" applyFont="1" applyAlignment="1">
      <alignment vertical="center" wrapText="1"/>
    </xf>
    <xf numFmtId="49" fontId="61" fillId="0" borderId="0" xfId="14" applyNumberFormat="1" applyFont="1" applyAlignment="1">
      <alignment vertical="top" wrapText="1"/>
    </xf>
    <xf numFmtId="0" fontId="20" fillId="0" borderId="0" xfId="14" applyFont="1" applyAlignment="1">
      <alignment horizontal="center" vertical="top"/>
    </xf>
    <xf numFmtId="49" fontId="18" fillId="0" borderId="0" xfId="14" applyNumberFormat="1" applyFont="1" applyAlignment="1">
      <alignment vertical="top"/>
    </xf>
    <xf numFmtId="49" fontId="6" fillId="0" borderId="0" xfId="14" applyNumberFormat="1" applyFont="1" applyAlignment="1">
      <alignment vertical="top"/>
    </xf>
    <xf numFmtId="0" fontId="36" fillId="0" borderId="0" xfId="14" applyFont="1" applyAlignment="1">
      <alignment horizontal="center" vertical="top"/>
    </xf>
    <xf numFmtId="164" fontId="16" fillId="0" borderId="29" xfId="2" applyNumberFormat="1" applyFont="1" applyBorder="1" applyAlignment="1">
      <alignment horizontal="center" vertical="top" wrapText="1"/>
    </xf>
    <xf numFmtId="164" fontId="16" fillId="4" borderId="9" xfId="2" applyNumberFormat="1" applyFont="1" applyFill="1" applyBorder="1" applyAlignment="1">
      <alignment horizontal="center" vertical="top" wrapText="1"/>
    </xf>
    <xf numFmtId="49" fontId="6" fillId="0" borderId="23" xfId="14" applyNumberFormat="1" applyFont="1" applyBorder="1" applyAlignment="1">
      <alignment vertical="top"/>
    </xf>
    <xf numFmtId="49" fontId="6" fillId="0" borderId="23" xfId="14" applyNumberFormat="1" applyFont="1" applyBorder="1" applyAlignment="1">
      <alignment vertical="top" textRotation="90"/>
    </xf>
    <xf numFmtId="0" fontId="6" fillId="4" borderId="10" xfId="14" applyFont="1" applyFill="1" applyBorder="1" applyAlignment="1">
      <alignment vertical="top"/>
    </xf>
    <xf numFmtId="0" fontId="6" fillId="4" borderId="11" xfId="14" applyFont="1" applyFill="1" applyBorder="1" applyAlignment="1">
      <alignment vertical="top"/>
    </xf>
    <xf numFmtId="0" fontId="6" fillId="4" borderId="12" xfId="14" applyFont="1" applyFill="1" applyBorder="1" applyAlignment="1">
      <alignment vertical="top"/>
    </xf>
    <xf numFmtId="164" fontId="16" fillId="4" borderId="9" xfId="14" applyNumberFormat="1" applyFont="1" applyFill="1" applyBorder="1" applyAlignment="1">
      <alignment horizontal="center" vertical="top"/>
    </xf>
    <xf numFmtId="49" fontId="9" fillId="9" borderId="4" xfId="12" applyNumberFormat="1" applyFont="1" applyFill="1" applyBorder="1" applyAlignment="1">
      <alignment vertical="top"/>
    </xf>
    <xf numFmtId="49" fontId="9" fillId="8" borderId="44" xfId="14" applyNumberFormat="1" applyFont="1" applyFill="1" applyBorder="1" applyAlignment="1">
      <alignment horizontal="center" vertical="top" wrapText="1"/>
    </xf>
    <xf numFmtId="0" fontId="6" fillId="7" borderId="10" xfId="14" applyFont="1" applyFill="1" applyBorder="1" applyAlignment="1">
      <alignment vertical="top"/>
    </xf>
    <xf numFmtId="0" fontId="6" fillId="7" borderId="11" xfId="14" applyFont="1" applyFill="1" applyBorder="1" applyAlignment="1">
      <alignment vertical="top"/>
    </xf>
    <xf numFmtId="0" fontId="6" fillId="7" borderId="12" xfId="14" applyFont="1" applyFill="1" applyBorder="1" applyAlignment="1">
      <alignment vertical="top"/>
    </xf>
    <xf numFmtId="164" fontId="9" fillId="7" borderId="9" xfId="14" applyNumberFormat="1" applyFont="1" applyFill="1" applyBorder="1" applyAlignment="1">
      <alignment horizontal="center" vertical="top"/>
    </xf>
    <xf numFmtId="0" fontId="9" fillId="7" borderId="9" xfId="14" applyFont="1" applyFill="1" applyBorder="1" applyAlignment="1">
      <alignment horizontal="center" vertical="top"/>
    </xf>
    <xf numFmtId="49" fontId="9" fillId="13" borderId="9" xfId="14" applyNumberFormat="1" applyFont="1" applyFill="1" applyBorder="1" applyAlignment="1">
      <alignment horizontal="center" vertical="top"/>
    </xf>
    <xf numFmtId="49" fontId="9" fillId="8" borderId="12" xfId="14" applyNumberFormat="1" applyFont="1" applyFill="1" applyBorder="1" applyAlignment="1">
      <alignment horizontal="center" vertical="top"/>
    </xf>
    <xf numFmtId="49" fontId="6" fillId="14" borderId="60" xfId="14" applyNumberFormat="1" applyFont="1" applyFill="1" applyBorder="1" applyAlignment="1">
      <alignment horizontal="center" vertical="center" wrapText="1"/>
    </xf>
    <xf numFmtId="0" fontId="6" fillId="3" borderId="57" xfId="14" applyFont="1" applyFill="1" applyBorder="1" applyAlignment="1">
      <alignment horizontal="center" vertical="center"/>
    </xf>
    <xf numFmtId="0" fontId="6" fillId="3" borderId="70" xfId="14" applyFont="1" applyFill="1" applyBorder="1" applyAlignment="1">
      <alignment vertical="center" wrapText="1"/>
    </xf>
    <xf numFmtId="164" fontId="9" fillId="22" borderId="1" xfId="14" applyNumberFormat="1" applyFont="1" applyFill="1" applyBorder="1" applyAlignment="1">
      <alignment horizontal="center" vertical="top"/>
    </xf>
    <xf numFmtId="0" fontId="9" fillId="19" borderId="4" xfId="14" applyFont="1" applyFill="1" applyBorder="1" applyAlignment="1">
      <alignment horizontal="center" vertical="top"/>
    </xf>
    <xf numFmtId="49" fontId="6" fillId="0" borderId="24" xfId="14" applyNumberFormat="1" applyFont="1" applyBorder="1" applyAlignment="1">
      <alignment horizontal="center" vertical="top" wrapText="1"/>
    </xf>
    <xf numFmtId="0" fontId="4" fillId="3" borderId="24" xfId="14" applyFont="1" applyFill="1" applyBorder="1" applyAlignment="1">
      <alignment horizontal="center" vertical="top" wrapText="1"/>
    </xf>
    <xf numFmtId="49" fontId="9" fillId="7" borderId="24" xfId="14" applyNumberFormat="1" applyFont="1" applyFill="1" applyBorder="1" applyAlignment="1">
      <alignment horizontal="center" vertical="top"/>
    </xf>
    <xf numFmtId="49" fontId="9" fillId="8" borderId="24" xfId="14" applyNumberFormat="1" applyFont="1" applyFill="1" applyBorder="1" applyAlignment="1">
      <alignment horizontal="center" vertical="top"/>
    </xf>
    <xf numFmtId="164" fontId="34" fillId="0" borderId="0" xfId="14" applyNumberFormat="1" applyFont="1"/>
    <xf numFmtId="0" fontId="4" fillId="7" borderId="0" xfId="14" applyFont="1" applyFill="1"/>
    <xf numFmtId="0" fontId="34" fillId="7" borderId="0" xfId="14" applyFont="1" applyFill="1"/>
    <xf numFmtId="0" fontId="6" fillId="0" borderId="2" xfId="4" applyFont="1" applyBorder="1" applyAlignment="1">
      <alignment horizontal="center" vertical="top"/>
    </xf>
    <xf numFmtId="0" fontId="6" fillId="0" borderId="43" xfId="14" applyFont="1" applyBorder="1" applyAlignment="1">
      <alignment horizontal="center" vertical="top" wrapText="1"/>
    </xf>
    <xf numFmtId="0" fontId="6" fillId="0" borderId="45" xfId="14" applyFont="1" applyBorder="1" applyAlignment="1">
      <alignment horizontal="left" vertical="top" wrapText="1"/>
    </xf>
    <xf numFmtId="164" fontId="6" fillId="0" borderId="13" xfId="14" applyNumberFormat="1" applyFont="1" applyBorder="1" applyAlignment="1">
      <alignment horizontal="center" vertical="top"/>
    </xf>
    <xf numFmtId="0" fontId="6" fillId="0" borderId="22" xfId="14" applyFont="1" applyBorder="1" applyAlignment="1">
      <alignment horizontal="center" vertical="top"/>
    </xf>
    <xf numFmtId="0" fontId="6" fillId="0" borderId="15" xfId="5" applyFont="1" applyBorder="1" applyAlignment="1">
      <alignment vertical="top" wrapText="1"/>
    </xf>
    <xf numFmtId="49" fontId="6" fillId="0" borderId="13" xfId="14" applyNumberFormat="1" applyFont="1" applyBorder="1" applyAlignment="1">
      <alignment horizontal="center" vertical="top" wrapText="1"/>
    </xf>
    <xf numFmtId="0" fontId="4" fillId="3" borderId="13" xfId="14" applyFont="1" applyFill="1" applyBorder="1" applyAlignment="1">
      <alignment horizontal="center" vertical="top" wrapText="1"/>
    </xf>
    <xf numFmtId="49" fontId="9" fillId="7" borderId="13" xfId="14" applyNumberFormat="1" applyFont="1" applyFill="1" applyBorder="1" applyAlignment="1">
      <alignment horizontal="center" vertical="top"/>
    </xf>
    <xf numFmtId="0" fontId="34" fillId="0" borderId="0" xfId="14" applyFont="1"/>
    <xf numFmtId="0" fontId="6" fillId="0" borderId="60" xfId="14" applyFont="1" applyBorder="1" applyAlignment="1">
      <alignment horizontal="center" vertical="center"/>
    </xf>
    <xf numFmtId="0" fontId="6" fillId="0" borderId="57" xfId="14" applyFont="1" applyBorder="1" applyAlignment="1">
      <alignment horizontal="center" vertical="center"/>
    </xf>
    <xf numFmtId="0" fontId="6" fillId="0" borderId="70" xfId="14" applyFont="1" applyBorder="1" applyAlignment="1">
      <alignment vertical="center" wrapText="1"/>
    </xf>
    <xf numFmtId="164" fontId="6" fillId="0" borderId="29" xfId="14" applyNumberFormat="1" applyFont="1" applyBorder="1" applyAlignment="1">
      <alignment horizontal="center" vertical="top"/>
    </xf>
    <xf numFmtId="0" fontId="6" fillId="0" borderId="29" xfId="14" applyFont="1" applyBorder="1" applyAlignment="1">
      <alignment horizontal="center" vertical="top"/>
    </xf>
    <xf numFmtId="0" fontId="36" fillId="0" borderId="6" xfId="5" applyFont="1" applyBorder="1" applyAlignment="1">
      <alignment vertical="top" wrapText="1"/>
    </xf>
    <xf numFmtId="49" fontId="6" fillId="0" borderId="30" xfId="14" applyNumberFormat="1" applyFont="1" applyBorder="1" applyAlignment="1">
      <alignment horizontal="center" vertical="top" wrapText="1"/>
    </xf>
    <xf numFmtId="49" fontId="6" fillId="0" borderId="60" xfId="14" applyNumberFormat="1" applyFont="1" applyBorder="1" applyAlignment="1">
      <alignment horizontal="center" vertical="center" wrapText="1"/>
    </xf>
    <xf numFmtId="0" fontId="6" fillId="3" borderId="77" xfId="14" applyFont="1" applyFill="1" applyBorder="1" applyAlignment="1">
      <alignment vertical="center" wrapText="1"/>
    </xf>
    <xf numFmtId="164" fontId="9" fillId="22" borderId="39" xfId="14" applyNumberFormat="1" applyFont="1" applyFill="1" applyBorder="1" applyAlignment="1">
      <alignment horizontal="center" vertical="top"/>
    </xf>
    <xf numFmtId="49" fontId="6" fillId="0" borderId="3" xfId="14" applyNumberFormat="1" applyFont="1" applyBorder="1" applyAlignment="1">
      <alignment vertical="top" wrapText="1"/>
    </xf>
    <xf numFmtId="0" fontId="6" fillId="0" borderId="75" xfId="14" applyFont="1" applyBorder="1" applyAlignment="1">
      <alignment horizontal="center" vertical="top"/>
    </xf>
    <xf numFmtId="0" fontId="6" fillId="0" borderId="27" xfId="14" applyFont="1" applyBorder="1" applyAlignment="1">
      <alignment horizontal="center" vertical="top"/>
    </xf>
    <xf numFmtId="0" fontId="6" fillId="0" borderId="28" xfId="14" applyFont="1" applyBorder="1" applyAlignment="1">
      <alignment vertical="top" wrapText="1"/>
    </xf>
    <xf numFmtId="164" fontId="6" fillId="0" borderId="17" xfId="14" applyNumberFormat="1" applyFont="1" applyBorder="1" applyAlignment="1">
      <alignment horizontal="center" vertical="top"/>
    </xf>
    <xf numFmtId="49" fontId="6" fillId="0" borderId="0" xfId="14" applyNumberFormat="1" applyFont="1" applyAlignment="1">
      <alignment vertical="top" wrapText="1"/>
    </xf>
    <xf numFmtId="49" fontId="6" fillId="14" borderId="40" xfId="14" applyNumberFormat="1" applyFont="1" applyFill="1" applyBorder="1" applyAlignment="1">
      <alignment horizontal="center" vertical="center" wrapText="1"/>
    </xf>
    <xf numFmtId="0" fontId="6" fillId="3" borderId="32" xfId="14" applyFont="1" applyFill="1" applyBorder="1" applyAlignment="1">
      <alignment horizontal="center" vertical="center"/>
    </xf>
    <xf numFmtId="0" fontId="6" fillId="3" borderId="33" xfId="14" applyFont="1" applyFill="1" applyBorder="1" applyAlignment="1">
      <alignment vertical="center" wrapText="1"/>
    </xf>
    <xf numFmtId="164" fontId="6" fillId="0" borderId="8" xfId="14" applyNumberFormat="1" applyFont="1" applyBorder="1" applyAlignment="1">
      <alignment horizontal="center" vertical="top"/>
    </xf>
    <xf numFmtId="0" fontId="4" fillId="3" borderId="30" xfId="14" applyFont="1" applyFill="1" applyBorder="1" applyAlignment="1">
      <alignment horizontal="center" vertical="top" wrapText="1"/>
    </xf>
    <xf numFmtId="164" fontId="6" fillId="0" borderId="0" xfId="14" applyNumberFormat="1" applyFont="1" applyAlignment="1">
      <alignment horizontal="center" vertical="top"/>
    </xf>
    <xf numFmtId="0" fontId="9" fillId="0" borderId="0" xfId="14" applyFont="1" applyAlignment="1">
      <alignment horizontal="center" vertical="top"/>
    </xf>
    <xf numFmtId="0" fontId="6" fillId="0" borderId="46" xfId="14" applyFont="1" applyBorder="1" applyAlignment="1">
      <alignment vertical="center"/>
    </xf>
    <xf numFmtId="0" fontId="6" fillId="0" borderId="25" xfId="14" applyFont="1" applyBorder="1" applyAlignment="1">
      <alignment vertical="center"/>
    </xf>
    <xf numFmtId="0" fontId="6" fillId="0" borderId="26" xfId="14" applyFont="1" applyBorder="1" applyAlignment="1">
      <alignment vertical="center" wrapText="1"/>
    </xf>
    <xf numFmtId="164" fontId="9" fillId="11" borderId="24" xfId="14" applyNumberFormat="1" applyFont="1" applyFill="1" applyBorder="1" applyAlignment="1">
      <alignment horizontal="center" vertical="top"/>
    </xf>
    <xf numFmtId="0" fontId="9" fillId="11" borderId="39" xfId="14" applyFont="1" applyFill="1" applyBorder="1" applyAlignment="1">
      <alignment horizontal="center" vertical="top"/>
    </xf>
    <xf numFmtId="49" fontId="6" fillId="0" borderId="24" xfId="14" applyNumberFormat="1" applyFont="1" applyBorder="1" applyAlignment="1">
      <alignment vertical="top" wrapText="1"/>
    </xf>
    <xf numFmtId="49" fontId="9" fillId="11" borderId="0" xfId="14" applyNumberFormat="1" applyFont="1" applyFill="1" applyAlignment="1">
      <alignment vertical="top" wrapText="1"/>
    </xf>
    <xf numFmtId="0" fontId="6" fillId="0" borderId="0" xfId="14" applyFont="1" applyAlignment="1">
      <alignment horizontal="center" vertical="top"/>
    </xf>
    <xf numFmtId="0" fontId="6" fillId="0" borderId="48" xfId="14" applyFont="1" applyBorder="1" applyAlignment="1">
      <alignment vertical="center"/>
    </xf>
    <xf numFmtId="0" fontId="6" fillId="0" borderId="50" xfId="14" applyFont="1" applyBorder="1" applyAlignment="1">
      <alignment vertical="center"/>
    </xf>
    <xf numFmtId="0" fontId="6" fillId="0" borderId="44" xfId="14" applyFont="1" applyBorder="1" applyAlignment="1">
      <alignment vertical="center" wrapText="1"/>
    </xf>
    <xf numFmtId="164" fontId="6" fillId="11" borderId="29" xfId="14" applyNumberFormat="1" applyFont="1" applyFill="1" applyBorder="1" applyAlignment="1">
      <alignment horizontal="center" vertical="top"/>
    </xf>
    <xf numFmtId="0" fontId="6" fillId="11" borderId="29" xfId="14" applyFont="1" applyFill="1" applyBorder="1" applyAlignment="1">
      <alignment horizontal="center" vertical="top"/>
    </xf>
    <xf numFmtId="49" fontId="6" fillId="0" borderId="34" xfId="14" applyNumberFormat="1" applyFont="1" applyBorder="1" applyAlignment="1">
      <alignment vertical="top" wrapText="1"/>
    </xf>
    <xf numFmtId="49" fontId="6" fillId="0" borderId="30" xfId="14" applyNumberFormat="1" applyFont="1" applyBorder="1" applyAlignment="1">
      <alignment vertical="top" wrapText="1"/>
    </xf>
    <xf numFmtId="0" fontId="6" fillId="0" borderId="36" xfId="14" applyFont="1" applyBorder="1" applyAlignment="1">
      <alignment horizontal="center" vertical="center"/>
    </xf>
    <xf numFmtId="0" fontId="6" fillId="0" borderId="78" xfId="14" applyFont="1" applyBorder="1" applyAlignment="1">
      <alignment vertical="center"/>
    </xf>
    <xf numFmtId="0" fontId="6" fillId="0" borderId="38" xfId="14" applyFont="1" applyBorder="1" applyAlignment="1">
      <alignment vertical="center" wrapText="1"/>
    </xf>
    <xf numFmtId="164" fontId="6" fillId="11" borderId="13" xfId="14" applyNumberFormat="1" applyFont="1" applyFill="1" applyBorder="1" applyAlignment="1">
      <alignment horizontal="center" vertical="top"/>
    </xf>
    <xf numFmtId="0" fontId="6" fillId="11" borderId="19" xfId="14" applyFont="1" applyFill="1" applyBorder="1" applyAlignment="1">
      <alignment horizontal="center" vertical="top"/>
    </xf>
    <xf numFmtId="0" fontId="6" fillId="0" borderId="31" xfId="5" applyFont="1" applyBorder="1" applyAlignment="1">
      <alignment vertical="top" wrapText="1"/>
    </xf>
    <xf numFmtId="0" fontId="6" fillId="0" borderId="40" xfId="14" applyFont="1" applyBorder="1" applyAlignment="1">
      <alignment horizontal="center" vertical="center"/>
    </xf>
    <xf numFmtId="0" fontId="6" fillId="0" borderId="32" xfId="14" applyFont="1" applyBorder="1" applyAlignment="1">
      <alignment horizontal="center" vertical="center"/>
    </xf>
    <xf numFmtId="0" fontId="6" fillId="0" borderId="33" xfId="14" applyFont="1" applyBorder="1" applyAlignment="1">
      <alignment vertical="center" wrapText="1"/>
    </xf>
    <xf numFmtId="0" fontId="36" fillId="0" borderId="29" xfId="5" applyFont="1" applyBorder="1" applyAlignment="1">
      <alignment vertical="top" wrapText="1"/>
    </xf>
    <xf numFmtId="49" fontId="9" fillId="11" borderId="23" xfId="14" applyNumberFormat="1" applyFont="1" applyFill="1" applyBorder="1" applyAlignment="1">
      <alignment vertical="top" wrapText="1"/>
    </xf>
    <xf numFmtId="49" fontId="9" fillId="13" borderId="30" xfId="14" applyNumberFormat="1" applyFont="1" applyFill="1" applyBorder="1" applyAlignment="1">
      <alignment horizontal="center" vertical="top"/>
    </xf>
    <xf numFmtId="0" fontId="6" fillId="0" borderId="46" xfId="14" applyFont="1" applyBorder="1" applyAlignment="1">
      <alignment horizontal="center" vertical="center" wrapText="1"/>
    </xf>
    <xf numFmtId="0" fontId="6" fillId="0" borderId="63" xfId="14" applyFont="1" applyBorder="1" applyAlignment="1">
      <alignment horizontal="center" vertical="center"/>
    </xf>
    <xf numFmtId="0" fontId="6" fillId="0" borderId="64" xfId="14" applyFont="1" applyBorder="1" applyAlignment="1">
      <alignment horizontal="justify" vertical="center"/>
    </xf>
    <xf numFmtId="0" fontId="25" fillId="0" borderId="11" xfId="14" applyFont="1" applyBorder="1" applyAlignment="1">
      <alignment vertical="top" wrapText="1"/>
    </xf>
    <xf numFmtId="49" fontId="9" fillId="0" borderId="11" xfId="14" applyNumberFormat="1" applyFont="1" applyBorder="1" applyAlignment="1">
      <alignment vertical="top" wrapText="1"/>
    </xf>
    <xf numFmtId="0" fontId="9" fillId="0" borderId="11" xfId="14" applyFont="1" applyBorder="1" applyAlignment="1">
      <alignment vertical="top"/>
    </xf>
    <xf numFmtId="0" fontId="9" fillId="0" borderId="12" xfId="14" applyFont="1" applyBorder="1" applyAlignment="1">
      <alignment vertical="top"/>
    </xf>
    <xf numFmtId="49" fontId="9" fillId="8" borderId="35" xfId="14" applyNumberFormat="1" applyFont="1" applyFill="1" applyBorder="1" applyAlignment="1">
      <alignment horizontal="center" vertical="top"/>
    </xf>
    <xf numFmtId="0" fontId="25" fillId="7" borderId="10" xfId="14" applyFont="1" applyFill="1" applyBorder="1" applyAlignment="1">
      <alignment vertical="top" wrapText="1"/>
    </xf>
    <xf numFmtId="0" fontId="25" fillId="7" borderId="11" xfId="14" applyFont="1" applyFill="1" applyBorder="1" applyAlignment="1">
      <alignment vertical="top" wrapText="1"/>
    </xf>
    <xf numFmtId="49" fontId="9" fillId="7" borderId="11" xfId="14" applyNumberFormat="1" applyFont="1" applyFill="1" applyBorder="1" applyAlignment="1">
      <alignment vertical="top" wrapText="1"/>
    </xf>
    <xf numFmtId="0" fontId="9" fillId="7" borderId="11" xfId="14" applyFont="1" applyFill="1" applyBorder="1" applyAlignment="1">
      <alignment vertical="top"/>
    </xf>
    <xf numFmtId="0" fontId="9" fillId="7" borderId="12" xfId="14" applyFont="1" applyFill="1" applyBorder="1" applyAlignment="1">
      <alignment vertical="top"/>
    </xf>
    <xf numFmtId="9" fontId="6" fillId="7" borderId="10" xfId="14" applyNumberFormat="1" applyFont="1" applyFill="1" applyBorder="1" applyAlignment="1">
      <alignment horizontal="center" vertical="top"/>
    </xf>
    <xf numFmtId="0" fontId="6" fillId="7" borderId="11" xfId="14" applyFont="1" applyFill="1" applyBorder="1" applyAlignment="1">
      <alignment horizontal="left" vertical="top"/>
    </xf>
    <xf numFmtId="0" fontId="6" fillId="7" borderId="12" xfId="14" applyFont="1" applyFill="1" applyBorder="1" applyAlignment="1">
      <alignment horizontal="left" vertical="top"/>
    </xf>
    <xf numFmtId="164" fontId="16" fillId="7" borderId="9" xfId="14" applyNumberFormat="1" applyFont="1" applyFill="1" applyBorder="1" applyAlignment="1">
      <alignment horizontal="center" vertical="top"/>
    </xf>
    <xf numFmtId="0" fontId="6" fillId="0" borderId="2" xfId="14" applyFont="1" applyBorder="1" applyAlignment="1">
      <alignment horizontal="center" vertical="center" wrapText="1"/>
    </xf>
    <xf numFmtId="0" fontId="6" fillId="0" borderId="25" xfId="14" applyFont="1" applyBorder="1" applyAlignment="1">
      <alignment horizontal="center" vertical="center"/>
    </xf>
    <xf numFmtId="164" fontId="9" fillId="19" borderId="9" xfId="14" applyNumberFormat="1" applyFont="1" applyFill="1" applyBorder="1" applyAlignment="1">
      <alignment horizontal="center" vertical="top"/>
    </xf>
    <xf numFmtId="0" fontId="9" fillId="19" borderId="1" xfId="14" applyFont="1" applyFill="1" applyBorder="1" applyAlignment="1">
      <alignment horizontal="center" vertical="top"/>
    </xf>
    <xf numFmtId="49" fontId="6" fillId="0" borderId="24" xfId="14" applyNumberFormat="1" applyFont="1" applyBorder="1" applyAlignment="1">
      <alignment horizontal="center" vertical="top"/>
    </xf>
    <xf numFmtId="49" fontId="9" fillId="3" borderId="0" xfId="14" applyNumberFormat="1" applyFont="1" applyFill="1" applyAlignment="1">
      <alignment horizontal="center" vertical="top" wrapText="1"/>
    </xf>
    <xf numFmtId="49" fontId="9" fillId="11" borderId="3" xfId="14" applyNumberFormat="1" applyFont="1" applyFill="1" applyBorder="1" applyAlignment="1">
      <alignment vertical="top" wrapText="1"/>
    </xf>
    <xf numFmtId="164" fontId="9" fillId="0" borderId="9" xfId="14" applyNumberFormat="1" applyFont="1" applyBorder="1" applyAlignment="1">
      <alignment horizontal="center" vertical="top"/>
    </xf>
    <xf numFmtId="0" fontId="4" fillId="0" borderId="0" xfId="14" applyFont="1" applyAlignment="1">
      <alignment horizontal="center" vertical="center"/>
    </xf>
    <xf numFmtId="49" fontId="6" fillId="0" borderId="30" xfId="14" applyNumberFormat="1" applyFont="1" applyBorder="1" applyAlignment="1">
      <alignment horizontal="center" vertical="top"/>
    </xf>
    <xf numFmtId="49" fontId="9" fillId="3" borderId="13" xfId="14" applyNumberFormat="1" applyFont="1" applyFill="1" applyBorder="1" applyAlignment="1">
      <alignment horizontal="center" vertical="top" wrapText="1"/>
    </xf>
    <xf numFmtId="0" fontId="6" fillId="0" borderId="48" xfId="14" applyFont="1" applyBorder="1" applyAlignment="1">
      <alignment horizontal="center" vertical="center" wrapText="1"/>
    </xf>
    <xf numFmtId="0" fontId="6" fillId="0" borderId="50" xfId="14" applyFont="1" applyBorder="1" applyAlignment="1">
      <alignment horizontal="center" vertical="center"/>
    </xf>
    <xf numFmtId="49" fontId="6" fillId="0" borderId="3" xfId="14" applyNumberFormat="1" applyFont="1" applyBorder="1" applyAlignment="1">
      <alignment vertical="top"/>
    </xf>
    <xf numFmtId="0" fontId="6" fillId="0" borderId="51" xfId="14" applyFont="1" applyBorder="1" applyAlignment="1">
      <alignment horizontal="center" vertical="center" wrapText="1"/>
    </xf>
    <xf numFmtId="0" fontId="6" fillId="0" borderId="58" xfId="14" applyFont="1" applyBorder="1" applyAlignment="1">
      <alignment horizontal="center" vertical="center"/>
    </xf>
    <xf numFmtId="0" fontId="6" fillId="0" borderId="52" xfId="14" applyFont="1" applyBorder="1" applyAlignment="1">
      <alignment vertical="center" wrapText="1"/>
    </xf>
    <xf numFmtId="164" fontId="6" fillId="0" borderId="24" xfId="14" applyNumberFormat="1" applyFont="1" applyBorder="1" applyAlignment="1">
      <alignment horizontal="center" vertical="top"/>
    </xf>
    <xf numFmtId="0" fontId="6" fillId="0" borderId="17" xfId="14" applyFont="1" applyBorder="1" applyAlignment="1">
      <alignment horizontal="center" vertical="top"/>
    </xf>
    <xf numFmtId="49" fontId="6" fillId="0" borderId="13" xfId="14" applyNumberFormat="1" applyFont="1" applyBorder="1" applyAlignment="1">
      <alignment horizontal="center" vertical="top"/>
    </xf>
    <xf numFmtId="164" fontId="6" fillId="0" borderId="14" xfId="14" applyNumberFormat="1" applyFont="1" applyBorder="1" applyAlignment="1">
      <alignment horizontal="center" vertical="top"/>
    </xf>
    <xf numFmtId="0" fontId="6" fillId="0" borderId="0" xfId="5" applyFont="1" applyAlignment="1">
      <alignment vertical="top" wrapText="1"/>
    </xf>
    <xf numFmtId="0" fontId="6" fillId="0" borderId="49" xfId="14" applyFont="1" applyBorder="1" applyAlignment="1">
      <alignment vertical="center" wrapText="1"/>
    </xf>
    <xf numFmtId="0" fontId="6" fillId="0" borderId="8" xfId="14" applyFont="1" applyBorder="1" applyAlignment="1">
      <alignment horizontal="center" vertical="top"/>
    </xf>
    <xf numFmtId="0" fontId="6" fillId="0" borderId="16" xfId="5" applyFont="1" applyBorder="1" applyAlignment="1">
      <alignment vertical="top" wrapText="1"/>
    </xf>
    <xf numFmtId="0" fontId="6" fillId="0" borderId="46" xfId="14" applyFont="1" applyBorder="1" applyAlignment="1">
      <alignment vertical="center" wrapText="1"/>
    </xf>
    <xf numFmtId="164" fontId="6" fillId="14" borderId="47" xfId="14" applyNumberFormat="1" applyFont="1" applyFill="1" applyBorder="1" applyAlignment="1">
      <alignment vertical="center" wrapText="1"/>
    </xf>
    <xf numFmtId="0" fontId="6" fillId="0" borderId="45" xfId="14" applyFont="1" applyBorder="1" applyAlignment="1">
      <alignment vertical="top" wrapText="1"/>
    </xf>
    <xf numFmtId="0" fontId="9" fillId="19" borderId="11" xfId="14" applyFont="1" applyFill="1" applyBorder="1" applyAlignment="1">
      <alignment horizontal="center" vertical="top"/>
    </xf>
    <xf numFmtId="0" fontId="34" fillId="0" borderId="0" xfId="14" applyFont="1" applyAlignment="1">
      <alignment horizontal="right"/>
    </xf>
    <xf numFmtId="0" fontId="6" fillId="0" borderId="60" xfId="14" applyFont="1" applyBorder="1" applyAlignment="1">
      <alignment horizontal="center" vertical="center" wrapText="1"/>
    </xf>
    <xf numFmtId="164" fontId="6" fillId="14" borderId="57" xfId="14" applyNumberFormat="1" applyFont="1" applyFill="1" applyBorder="1" applyAlignment="1">
      <alignment horizontal="center" vertical="center" wrapText="1"/>
    </xf>
    <xf numFmtId="0" fontId="6" fillId="0" borderId="77" xfId="14" applyFont="1" applyBorder="1" applyAlignment="1">
      <alignment vertical="top" wrapText="1"/>
    </xf>
    <xf numFmtId="164" fontId="6" fillId="0" borderId="4" xfId="14" applyNumberFormat="1" applyFont="1" applyBorder="1" applyAlignment="1">
      <alignment horizontal="center" vertical="top"/>
    </xf>
    <xf numFmtId="0" fontId="6" fillId="0" borderId="1" xfId="14" applyFont="1" applyBorder="1" applyAlignment="1">
      <alignment horizontal="center" vertical="top"/>
    </xf>
    <xf numFmtId="0" fontId="6" fillId="0" borderId="77" xfId="14" applyFont="1" applyBorder="1" applyAlignment="1">
      <alignment vertical="center" wrapText="1"/>
    </xf>
    <xf numFmtId="0" fontId="6" fillId="0" borderId="5" xfId="14" applyFont="1" applyBorder="1" applyAlignment="1">
      <alignment horizontal="center" vertical="top"/>
    </xf>
    <xf numFmtId="0" fontId="6" fillId="0" borderId="40" xfId="14" applyFont="1" applyBorder="1" applyAlignment="1">
      <alignment horizontal="center" vertical="center" wrapText="1"/>
    </xf>
    <xf numFmtId="164" fontId="6" fillId="14" borderId="32" xfId="14" applyNumberFormat="1" applyFont="1" applyFill="1" applyBorder="1" applyAlignment="1">
      <alignment horizontal="center" vertical="center" wrapText="1"/>
    </xf>
    <xf numFmtId="0" fontId="6" fillId="0" borderId="33" xfId="14" applyFont="1" applyBorder="1" applyAlignment="1">
      <alignment vertical="top" wrapText="1"/>
    </xf>
    <xf numFmtId="164" fontId="9" fillId="0" borderId="0" xfId="14" applyNumberFormat="1" applyFont="1" applyAlignment="1">
      <alignment horizontal="center" vertical="top"/>
    </xf>
    <xf numFmtId="164" fontId="9" fillId="11" borderId="1" xfId="14" applyNumberFormat="1" applyFont="1" applyFill="1" applyBorder="1" applyAlignment="1">
      <alignment horizontal="center" vertical="top"/>
    </xf>
    <xf numFmtId="0" fontId="9" fillId="11" borderId="1" xfId="14" applyFont="1" applyFill="1" applyBorder="1" applyAlignment="1">
      <alignment horizontal="center" vertical="top"/>
    </xf>
    <xf numFmtId="164" fontId="6" fillId="11" borderId="14" xfId="14" applyNumberFormat="1" applyFont="1" applyFill="1" applyBorder="1" applyAlignment="1">
      <alignment horizontal="center" vertical="top"/>
    </xf>
    <xf numFmtId="0" fontId="6" fillId="11" borderId="14" xfId="14" applyFont="1" applyFill="1" applyBorder="1" applyAlignment="1">
      <alignment horizontal="center" vertical="top"/>
    </xf>
    <xf numFmtId="49" fontId="6" fillId="0" borderId="13" xfId="14" applyNumberFormat="1" applyFont="1" applyBorder="1" applyAlignment="1">
      <alignment vertical="top" wrapText="1"/>
    </xf>
    <xf numFmtId="0" fontId="6" fillId="11" borderId="5" xfId="14" applyFont="1" applyFill="1" applyBorder="1" applyAlignment="1">
      <alignment horizontal="center" vertical="top"/>
    </xf>
    <xf numFmtId="0" fontId="6" fillId="0" borderId="6" xfId="5" applyFont="1" applyBorder="1" applyAlignment="1">
      <alignment vertical="top" wrapText="1"/>
    </xf>
    <xf numFmtId="49" fontId="6" fillId="0" borderId="42" xfId="14" applyNumberFormat="1" applyFont="1" applyBorder="1" applyAlignment="1">
      <alignment horizontal="center" vertical="center" wrapText="1"/>
    </xf>
    <xf numFmtId="0" fontId="6" fillId="3" borderId="56" xfId="14" applyFont="1" applyFill="1" applyBorder="1" applyAlignment="1">
      <alignment horizontal="center" vertical="center"/>
    </xf>
    <xf numFmtId="0" fontId="6" fillId="3" borderId="45" xfId="14" applyFont="1" applyFill="1" applyBorder="1" applyAlignment="1">
      <alignment vertical="center" wrapText="1"/>
    </xf>
    <xf numFmtId="164" fontId="9" fillId="22" borderId="22" xfId="14" applyNumberFormat="1" applyFont="1" applyFill="1" applyBorder="1" applyAlignment="1">
      <alignment horizontal="center" vertical="top"/>
    </xf>
    <xf numFmtId="49" fontId="6" fillId="0" borderId="2" xfId="14" applyNumberFormat="1" applyFont="1" applyBorder="1" applyAlignment="1">
      <alignment vertical="top" wrapText="1"/>
    </xf>
    <xf numFmtId="49" fontId="6" fillId="0" borderId="48" xfId="14" applyNumberFormat="1" applyFont="1" applyBorder="1" applyAlignment="1">
      <alignment horizontal="center" vertical="center" wrapText="1"/>
    </xf>
    <xf numFmtId="0" fontId="6" fillId="3" borderId="50" xfId="14" applyFont="1" applyFill="1" applyBorder="1" applyAlignment="1">
      <alignment horizontal="center" vertical="center"/>
    </xf>
    <xf numFmtId="0" fontId="6" fillId="3" borderId="44" xfId="14" applyFont="1" applyFill="1" applyBorder="1" applyAlignment="1">
      <alignment vertical="center" wrapText="1"/>
    </xf>
    <xf numFmtId="164" fontId="6" fillId="0" borderId="9" xfId="14" applyNumberFormat="1" applyFont="1" applyBorder="1" applyAlignment="1">
      <alignment horizontal="center" vertical="top"/>
    </xf>
    <xf numFmtId="164" fontId="9" fillId="22" borderId="73" xfId="14" applyNumberFormat="1" applyFont="1" applyFill="1" applyBorder="1" applyAlignment="1">
      <alignment horizontal="center" vertical="top"/>
    </xf>
    <xf numFmtId="164" fontId="6" fillId="0" borderId="22" xfId="14" applyNumberFormat="1" applyFont="1" applyBorder="1" applyAlignment="1">
      <alignment horizontal="center" vertical="top"/>
    </xf>
    <xf numFmtId="49" fontId="6" fillId="0" borderId="51" xfId="14" applyNumberFormat="1" applyFont="1" applyBorder="1" applyAlignment="1">
      <alignment horizontal="center" vertical="center" wrapText="1"/>
    </xf>
    <xf numFmtId="0" fontId="6" fillId="3" borderId="58" xfId="14" applyFont="1" applyFill="1" applyBorder="1" applyAlignment="1">
      <alignment horizontal="center" vertical="center"/>
    </xf>
    <xf numFmtId="0" fontId="6" fillId="3" borderId="53" xfId="14" applyFont="1" applyFill="1" applyBorder="1" applyAlignment="1">
      <alignment vertical="center" wrapText="1"/>
    </xf>
    <xf numFmtId="164" fontId="9" fillId="22" borderId="24" xfId="14" applyNumberFormat="1" applyFont="1" applyFill="1" applyBorder="1" applyAlignment="1">
      <alignment horizontal="center" vertical="top"/>
    </xf>
    <xf numFmtId="0" fontId="6" fillId="3" borderId="57" xfId="14" applyFont="1" applyFill="1" applyBorder="1" applyAlignment="1">
      <alignment vertical="top"/>
    </xf>
    <xf numFmtId="49" fontId="6" fillId="0" borderId="75" xfId="14" applyNumberFormat="1" applyFont="1" applyBorder="1" applyAlignment="1">
      <alignment horizontal="center" vertical="center" wrapText="1"/>
    </xf>
    <xf numFmtId="0" fontId="6" fillId="3" borderId="27" xfId="14" applyFont="1" applyFill="1" applyBorder="1" applyAlignment="1">
      <alignment horizontal="center" vertical="center"/>
    </xf>
    <xf numFmtId="164" fontId="16" fillId="22" borderId="39" xfId="14" applyNumberFormat="1" applyFont="1" applyFill="1" applyBorder="1" applyAlignment="1">
      <alignment horizontal="center" vertical="top"/>
    </xf>
    <xf numFmtId="164" fontId="36" fillId="0" borderId="19" xfId="14" applyNumberFormat="1" applyFont="1" applyBorder="1" applyAlignment="1">
      <alignment horizontal="center" vertical="top"/>
    </xf>
    <xf numFmtId="0" fontId="6" fillId="0" borderId="14" xfId="14" applyFont="1" applyBorder="1" applyAlignment="1">
      <alignment horizontal="center" vertical="top"/>
    </xf>
    <xf numFmtId="49" fontId="6" fillId="14" borderId="48" xfId="14" applyNumberFormat="1" applyFont="1" applyFill="1" applyBorder="1" applyAlignment="1">
      <alignment horizontal="center" vertical="center" wrapText="1"/>
    </xf>
    <xf numFmtId="164" fontId="16" fillId="0" borderId="0" xfId="14" applyNumberFormat="1" applyFont="1" applyAlignment="1">
      <alignment horizontal="center" vertical="top"/>
    </xf>
    <xf numFmtId="164" fontId="16" fillId="11" borderId="1" xfId="14" applyNumberFormat="1" applyFont="1" applyFill="1" applyBorder="1" applyAlignment="1">
      <alignment horizontal="center" vertical="top"/>
    </xf>
    <xf numFmtId="49" fontId="9" fillId="11" borderId="24" xfId="14" applyNumberFormat="1" applyFont="1" applyFill="1" applyBorder="1" applyAlignment="1">
      <alignment vertical="top" wrapText="1"/>
    </xf>
    <xf numFmtId="164" fontId="6" fillId="11" borderId="5" xfId="14" applyNumberFormat="1" applyFont="1" applyFill="1" applyBorder="1" applyAlignment="1">
      <alignment horizontal="center" vertical="top"/>
    </xf>
    <xf numFmtId="49" fontId="9" fillId="11" borderId="13" xfId="14" applyNumberFormat="1" applyFont="1" applyFill="1" applyBorder="1" applyAlignment="1">
      <alignment vertical="top" wrapText="1"/>
    </xf>
    <xf numFmtId="0" fontId="6" fillId="3" borderId="40" xfId="14" applyFont="1" applyFill="1" applyBorder="1" applyAlignment="1">
      <alignment horizontal="center" vertical="center" wrapText="1"/>
    </xf>
    <xf numFmtId="0" fontId="6" fillId="0" borderId="33" xfId="14" applyFont="1" applyBorder="1" applyAlignment="1">
      <alignment horizontal="justify" vertical="center"/>
    </xf>
    <xf numFmtId="49" fontId="6" fillId="0" borderId="23" xfId="14" applyNumberFormat="1" applyFont="1" applyBorder="1" applyAlignment="1">
      <alignment vertical="top" wrapText="1"/>
    </xf>
    <xf numFmtId="164" fontId="36" fillId="0" borderId="0" xfId="14" applyNumberFormat="1" applyFont="1" applyAlignment="1">
      <alignment horizontal="center" vertical="top"/>
    </xf>
    <xf numFmtId="0" fontId="6" fillId="0" borderId="53" xfId="14" applyFont="1" applyBorder="1" applyAlignment="1">
      <alignment horizontal="justify" vertical="center"/>
    </xf>
    <xf numFmtId="164" fontId="36" fillId="11" borderId="13" xfId="14" applyNumberFormat="1" applyFont="1" applyFill="1" applyBorder="1" applyAlignment="1">
      <alignment horizontal="center" vertical="top"/>
    </xf>
    <xf numFmtId="0" fontId="6" fillId="11" borderId="13" xfId="14" applyFont="1" applyFill="1" applyBorder="1" applyAlignment="1">
      <alignment horizontal="center" vertical="top"/>
    </xf>
    <xf numFmtId="0" fontId="6" fillId="0" borderId="62" xfId="14" applyFont="1" applyBorder="1" applyAlignment="1">
      <alignment horizontal="center" vertical="center" wrapText="1"/>
    </xf>
    <xf numFmtId="164" fontId="6" fillId="11" borderId="9" xfId="14" applyNumberFormat="1" applyFont="1" applyFill="1" applyBorder="1" applyAlignment="1">
      <alignment horizontal="center" vertical="top"/>
    </xf>
    <xf numFmtId="0" fontId="6" fillId="11" borderId="9" xfId="14" applyFont="1" applyFill="1" applyBorder="1" applyAlignment="1">
      <alignment horizontal="center" vertical="top"/>
    </xf>
    <xf numFmtId="0" fontId="6" fillId="0" borderId="12" xfId="5" applyFont="1" applyBorder="1" applyAlignment="1">
      <alignment vertical="top" wrapText="1"/>
    </xf>
    <xf numFmtId="49" fontId="9" fillId="11" borderId="30" xfId="14" applyNumberFormat="1" applyFont="1" applyFill="1" applyBorder="1" applyAlignment="1">
      <alignment vertical="top" wrapText="1"/>
    </xf>
    <xf numFmtId="0" fontId="6" fillId="0" borderId="51" xfId="14" applyFont="1" applyBorder="1" applyAlignment="1">
      <alignment horizontal="left" vertical="top" wrapText="1"/>
    </xf>
    <xf numFmtId="0" fontId="6" fillId="0" borderId="53" xfId="14" applyFont="1" applyBorder="1" applyAlignment="1">
      <alignment vertical="center" wrapText="1"/>
    </xf>
    <xf numFmtId="164" fontId="9" fillId="21" borderId="13" xfId="14" applyNumberFormat="1" applyFont="1" applyFill="1" applyBorder="1" applyAlignment="1">
      <alignment horizontal="center" vertical="top"/>
    </xf>
    <xf numFmtId="0" fontId="9" fillId="21" borderId="4" xfId="14" applyFont="1" applyFill="1" applyBorder="1" applyAlignment="1">
      <alignment horizontal="center" vertical="top"/>
    </xf>
    <xf numFmtId="0" fontId="6" fillId="0" borderId="78" xfId="14" applyFont="1" applyBorder="1" applyAlignment="1">
      <alignment horizontal="center" vertical="center"/>
    </xf>
    <xf numFmtId="0" fontId="6" fillId="0" borderId="40" xfId="14" applyFont="1" applyBorder="1" applyAlignment="1">
      <alignment horizontal="center" vertical="top" wrapText="1"/>
    </xf>
    <xf numFmtId="0" fontId="6" fillId="0" borderId="52" xfId="14" applyFont="1" applyBorder="1" applyAlignment="1">
      <alignment horizontal="justify" vertical="center"/>
    </xf>
    <xf numFmtId="164" fontId="9" fillId="22" borderId="18" xfId="14" applyNumberFormat="1" applyFont="1" applyFill="1" applyBorder="1" applyAlignment="1">
      <alignment horizontal="center" vertical="top"/>
    </xf>
    <xf numFmtId="0" fontId="9" fillId="21" borderId="24" xfId="14" applyFont="1" applyFill="1" applyBorder="1" applyAlignment="1">
      <alignment horizontal="center" vertical="top"/>
    </xf>
    <xf numFmtId="0" fontId="4" fillId="3" borderId="0" xfId="14" applyFont="1" applyFill="1" applyAlignment="1">
      <alignment horizontal="center" vertical="top" wrapText="1"/>
    </xf>
    <xf numFmtId="164" fontId="9" fillId="0" borderId="14" xfId="14" applyNumberFormat="1" applyFont="1" applyBorder="1" applyAlignment="1">
      <alignment horizontal="center" vertical="top"/>
    </xf>
    <xf numFmtId="164" fontId="16" fillId="0" borderId="14" xfId="14" applyNumberFormat="1" applyFont="1" applyBorder="1" applyAlignment="1">
      <alignment horizontal="center" vertical="top"/>
    </xf>
    <xf numFmtId="0" fontId="6" fillId="3" borderId="33" xfId="14" applyFont="1" applyFill="1" applyBorder="1" applyAlignment="1">
      <alignment vertical="top"/>
    </xf>
    <xf numFmtId="164" fontId="9" fillId="0" borderId="29" xfId="14" applyNumberFormat="1" applyFont="1" applyBorder="1" applyAlignment="1">
      <alignment horizontal="center" vertical="top"/>
    </xf>
    <xf numFmtId="164" fontId="9" fillId="22" borderId="2" xfId="14" applyNumberFormat="1" applyFont="1" applyFill="1" applyBorder="1" applyAlignment="1">
      <alignment horizontal="center" vertical="top"/>
    </xf>
    <xf numFmtId="164" fontId="6" fillId="0" borderId="15" xfId="14" applyNumberFormat="1" applyFont="1" applyBorder="1" applyAlignment="1">
      <alignment horizontal="center" vertical="top"/>
    </xf>
    <xf numFmtId="164" fontId="4" fillId="0" borderId="0" xfId="14" applyNumberFormat="1" applyFont="1"/>
    <xf numFmtId="164" fontId="6" fillId="0" borderId="20" xfId="14" applyNumberFormat="1" applyFont="1" applyBorder="1" applyAlignment="1">
      <alignment horizontal="center" vertical="top"/>
    </xf>
    <xf numFmtId="49" fontId="6" fillId="0" borderId="36" xfId="14" applyNumberFormat="1" applyFont="1" applyBorder="1" applyAlignment="1">
      <alignment horizontal="center" vertical="center" wrapText="1"/>
    </xf>
    <xf numFmtId="164" fontId="16" fillId="0" borderId="6" xfId="14" applyNumberFormat="1" applyFont="1" applyBorder="1" applyAlignment="1">
      <alignment horizontal="center" vertical="top"/>
    </xf>
    <xf numFmtId="0" fontId="26" fillId="0" borderId="2" xfId="14" applyFont="1" applyBorder="1" applyAlignment="1">
      <alignment horizontal="center" vertical="top" wrapText="1"/>
    </xf>
    <xf numFmtId="0" fontId="26" fillId="0" borderId="47" xfId="14" applyFont="1" applyBorder="1" applyAlignment="1">
      <alignment horizontal="center" vertical="top" wrapText="1"/>
    </xf>
    <xf numFmtId="0" fontId="36" fillId="0" borderId="26" xfId="14" applyFont="1" applyBorder="1" applyAlignment="1">
      <alignment horizontal="justify" vertical="center"/>
    </xf>
    <xf numFmtId="49" fontId="6" fillId="14" borderId="15" xfId="14" applyNumberFormat="1" applyFont="1" applyFill="1" applyBorder="1" applyAlignment="1">
      <alignment horizontal="center" vertical="center" wrapText="1"/>
    </xf>
    <xf numFmtId="0" fontId="6" fillId="3" borderId="70" xfId="14" applyFont="1" applyFill="1" applyBorder="1" applyAlignment="1">
      <alignment horizontal="center" vertical="center"/>
    </xf>
    <xf numFmtId="49" fontId="6" fillId="14" borderId="34" xfId="14" applyNumberFormat="1" applyFont="1" applyFill="1" applyBorder="1" applyAlignment="1">
      <alignment horizontal="center" vertical="center" wrapText="1"/>
    </xf>
    <xf numFmtId="0" fontId="6" fillId="3" borderId="49" xfId="14" applyFont="1" applyFill="1" applyBorder="1" applyAlignment="1">
      <alignment horizontal="center" vertical="center"/>
    </xf>
    <xf numFmtId="0" fontId="6" fillId="0" borderId="30" xfId="14" applyFont="1" applyBorder="1" applyAlignment="1">
      <alignment horizontal="center"/>
    </xf>
    <xf numFmtId="164" fontId="16" fillId="11" borderId="24" xfId="14" applyNumberFormat="1" applyFont="1" applyFill="1" applyBorder="1" applyAlignment="1">
      <alignment horizontal="center" vertical="top"/>
    </xf>
    <xf numFmtId="0" fontId="9" fillId="11" borderId="9" xfId="14" applyFont="1" applyFill="1" applyBorder="1" applyAlignment="1">
      <alignment horizontal="center" vertical="top"/>
    </xf>
    <xf numFmtId="164" fontId="6" fillId="11" borderId="24" xfId="14" applyNumberFormat="1" applyFont="1" applyFill="1" applyBorder="1" applyAlignment="1">
      <alignment horizontal="center" vertical="top"/>
    </xf>
    <xf numFmtId="0" fontId="6" fillId="11" borderId="1" xfId="14" applyFont="1" applyFill="1" applyBorder="1" applyAlignment="1">
      <alignment horizontal="center" vertical="top"/>
    </xf>
    <xf numFmtId="49" fontId="6" fillId="0" borderId="18" xfId="14" applyNumberFormat="1" applyFont="1" applyBorder="1" applyAlignment="1">
      <alignment vertical="top"/>
    </xf>
    <xf numFmtId="164" fontId="6" fillId="11" borderId="60" xfId="14" applyNumberFormat="1" applyFont="1" applyFill="1" applyBorder="1" applyAlignment="1">
      <alignment horizontal="center" vertical="top"/>
    </xf>
    <xf numFmtId="0" fontId="6" fillId="0" borderId="54" xfId="14" applyFont="1" applyBorder="1" applyAlignment="1">
      <alignment horizontal="justify" vertical="center"/>
    </xf>
    <xf numFmtId="164" fontId="36" fillId="11" borderId="5" xfId="14" applyNumberFormat="1" applyFont="1" applyFill="1" applyBorder="1" applyAlignment="1">
      <alignment horizontal="center" vertical="top"/>
    </xf>
    <xf numFmtId="49" fontId="18" fillId="0" borderId="0" xfId="14" applyNumberFormat="1" applyFont="1" applyAlignment="1">
      <alignment horizontal="center" vertical="center" wrapText="1"/>
    </xf>
    <xf numFmtId="0" fontId="6" fillId="0" borderId="27" xfId="14" applyFont="1" applyBorder="1" applyAlignment="1">
      <alignment horizontal="center" vertical="center"/>
    </xf>
    <xf numFmtId="0" fontId="6" fillId="0" borderId="54" xfId="14" applyFont="1" applyBorder="1" applyAlignment="1">
      <alignment vertical="center" wrapText="1"/>
    </xf>
    <xf numFmtId="164" fontId="36" fillId="11" borderId="29" xfId="14" applyNumberFormat="1" applyFont="1" applyFill="1" applyBorder="1" applyAlignment="1">
      <alignment horizontal="center" vertical="top"/>
    </xf>
    <xf numFmtId="164" fontId="6" fillId="0" borderId="0" xfId="14" applyNumberFormat="1" applyFont="1" applyAlignment="1">
      <alignment vertical="center" textRotation="90"/>
    </xf>
    <xf numFmtId="49" fontId="6" fillId="0" borderId="46" xfId="14" applyNumberFormat="1" applyFont="1" applyBorder="1" applyAlignment="1">
      <alignment vertical="center" wrapText="1"/>
    </xf>
    <xf numFmtId="164" fontId="9" fillId="22" borderId="31" xfId="14" applyNumberFormat="1" applyFont="1" applyFill="1" applyBorder="1" applyAlignment="1">
      <alignment horizontal="center" vertical="top"/>
    </xf>
    <xf numFmtId="0" fontId="9" fillId="19" borderId="19" xfId="14" applyFont="1" applyFill="1" applyBorder="1" applyAlignment="1">
      <alignment horizontal="center" vertical="top"/>
    </xf>
    <xf numFmtId="0" fontId="28" fillId="0" borderId="0" xfId="14" applyFont="1" applyAlignment="1">
      <alignment vertical="center"/>
    </xf>
    <xf numFmtId="49" fontId="6" fillId="0" borderId="51" xfId="14" applyNumberFormat="1" applyFont="1" applyBorder="1" applyAlignment="1">
      <alignment vertical="center" wrapText="1"/>
    </xf>
    <xf numFmtId="0" fontId="6" fillId="0" borderId="58" xfId="14" applyFont="1" applyBorder="1" applyAlignment="1">
      <alignment vertical="center"/>
    </xf>
    <xf numFmtId="0" fontId="36" fillId="0" borderId="0" xfId="14" applyFont="1" applyAlignment="1">
      <alignment horizontal="center" vertical="center"/>
    </xf>
    <xf numFmtId="0" fontId="6" fillId="0" borderId="48" xfId="15" applyNumberFormat="1" applyFont="1" applyFill="1" applyBorder="1" applyAlignment="1">
      <alignment horizontal="center" vertical="center" wrapText="1"/>
    </xf>
    <xf numFmtId="164" fontId="6" fillId="0" borderId="5" xfId="14" applyNumberFormat="1" applyFont="1" applyBorder="1" applyAlignment="1">
      <alignment horizontal="center" vertical="top"/>
    </xf>
    <xf numFmtId="0" fontId="6" fillId="0" borderId="13" xfId="14" applyFont="1" applyBorder="1" applyAlignment="1">
      <alignment horizontal="center"/>
    </xf>
    <xf numFmtId="49" fontId="6" fillId="0" borderId="0" xfId="14" applyNumberFormat="1" applyFont="1" applyAlignment="1">
      <alignment horizontal="center" vertical="center" wrapText="1"/>
    </xf>
    <xf numFmtId="0" fontId="6" fillId="0" borderId="7" xfId="5" applyFont="1" applyBorder="1" applyAlignment="1">
      <alignment vertical="top" wrapText="1"/>
    </xf>
    <xf numFmtId="164" fontId="16" fillId="22" borderId="1" xfId="14" applyNumberFormat="1" applyFont="1" applyFill="1" applyBorder="1" applyAlignment="1">
      <alignment horizontal="center" vertical="top"/>
    </xf>
    <xf numFmtId="49" fontId="20" fillId="0" borderId="0" xfId="14" applyNumberFormat="1" applyFont="1" applyAlignment="1">
      <alignment horizontal="center" vertical="center" wrapText="1"/>
    </xf>
    <xf numFmtId="164" fontId="36" fillId="3" borderId="29" xfId="14" applyNumberFormat="1" applyFont="1" applyFill="1" applyBorder="1" applyAlignment="1">
      <alignment horizontal="center" vertical="top"/>
    </xf>
    <xf numFmtId="49" fontId="6" fillId="14" borderId="0" xfId="14" applyNumberFormat="1" applyFont="1" applyFill="1" applyAlignment="1">
      <alignment vertical="center" wrapText="1"/>
    </xf>
    <xf numFmtId="164" fontId="6" fillId="3" borderId="5" xfId="14" applyNumberFormat="1" applyFont="1" applyFill="1" applyBorder="1" applyAlignment="1">
      <alignment horizontal="center" vertical="top"/>
    </xf>
    <xf numFmtId="0" fontId="6" fillId="0" borderId="13" xfId="14" applyFont="1" applyBorder="1" applyAlignment="1">
      <alignment horizontal="center" vertical="top"/>
    </xf>
    <xf numFmtId="0" fontId="6" fillId="3" borderId="26" xfId="14" applyFont="1" applyFill="1" applyBorder="1" applyAlignment="1">
      <alignment vertical="center" wrapText="1"/>
    </xf>
    <xf numFmtId="0" fontId="9" fillId="11" borderId="4" xfId="14" applyFont="1" applyFill="1" applyBorder="1" applyAlignment="1">
      <alignment horizontal="center" vertical="top"/>
    </xf>
    <xf numFmtId="49" fontId="6" fillId="14" borderId="46" xfId="14" applyNumberFormat="1" applyFont="1" applyFill="1" applyBorder="1" applyAlignment="1">
      <alignment vertical="center" wrapText="1"/>
    </xf>
    <xf numFmtId="0" fontId="6" fillId="3" borderId="25" xfId="14" applyFont="1" applyFill="1" applyBorder="1" applyAlignment="1">
      <alignment vertical="center"/>
    </xf>
    <xf numFmtId="0" fontId="6" fillId="0" borderId="20" xfId="5" applyFont="1" applyBorder="1" applyAlignment="1">
      <alignment vertical="top" wrapText="1"/>
    </xf>
    <xf numFmtId="0" fontId="4" fillId="3" borderId="4" xfId="14" applyFont="1" applyFill="1" applyBorder="1" applyAlignment="1">
      <alignment horizontal="center" vertical="top" wrapText="1"/>
    </xf>
    <xf numFmtId="49" fontId="6" fillId="14" borderId="51" xfId="14" applyNumberFormat="1" applyFont="1" applyFill="1" applyBorder="1" applyAlignment="1">
      <alignment vertical="center" wrapText="1"/>
    </xf>
    <xf numFmtId="0" fontId="6" fillId="3" borderId="58" xfId="14" applyFont="1" applyFill="1" applyBorder="1" applyAlignment="1">
      <alignment vertical="center"/>
    </xf>
    <xf numFmtId="0" fontId="6" fillId="3" borderId="5" xfId="14" applyFont="1" applyFill="1" applyBorder="1" applyAlignment="1">
      <alignment horizontal="center" vertical="top"/>
    </xf>
    <xf numFmtId="0" fontId="6" fillId="0" borderId="5" xfId="5" applyFont="1" applyBorder="1" applyAlignment="1">
      <alignment vertical="top" wrapText="1"/>
    </xf>
    <xf numFmtId="49" fontId="6" fillId="0" borderId="19" xfId="14" applyNumberFormat="1" applyFont="1" applyBorder="1" applyAlignment="1">
      <alignment horizontal="center" vertical="top" wrapText="1"/>
    </xf>
    <xf numFmtId="0" fontId="4" fillId="3" borderId="19" xfId="14" applyFont="1" applyFill="1" applyBorder="1" applyAlignment="1">
      <alignment horizontal="center" vertical="top" wrapText="1"/>
    </xf>
    <xf numFmtId="0" fontId="6" fillId="3" borderId="29" xfId="14" applyFont="1" applyFill="1" applyBorder="1" applyAlignment="1">
      <alignment horizontal="center" vertical="top"/>
    </xf>
    <xf numFmtId="0" fontId="6" fillId="0" borderId="35" xfId="5" applyFont="1" applyBorder="1" applyAlignment="1">
      <alignment vertical="top" wrapText="1"/>
    </xf>
    <xf numFmtId="0" fontId="4" fillId="3" borderId="35" xfId="14" applyFont="1" applyFill="1" applyBorder="1" applyAlignment="1">
      <alignment horizontal="center" vertical="top" wrapText="1"/>
    </xf>
    <xf numFmtId="0" fontId="6" fillId="3" borderId="32" xfId="14" applyFont="1" applyFill="1" applyBorder="1" applyAlignment="1">
      <alignment vertical="center"/>
    </xf>
    <xf numFmtId="0" fontId="6" fillId="3" borderId="35" xfId="14" applyFont="1" applyFill="1" applyBorder="1" applyAlignment="1">
      <alignment vertical="center" wrapText="1"/>
    </xf>
    <xf numFmtId="49" fontId="6" fillId="0" borderId="62" xfId="14" applyNumberFormat="1" applyFont="1" applyBorder="1" applyAlignment="1">
      <alignment horizontal="center" vertical="center" wrapText="1"/>
    </xf>
    <xf numFmtId="0" fontId="6" fillId="3" borderId="63" xfId="14" applyFont="1" applyFill="1" applyBorder="1" applyAlignment="1">
      <alignment horizontal="center" vertical="center"/>
    </xf>
    <xf numFmtId="0" fontId="6" fillId="3" borderId="12" xfId="14" applyFont="1" applyFill="1" applyBorder="1" applyAlignment="1">
      <alignment vertical="center" wrapText="1"/>
    </xf>
    <xf numFmtId="0" fontId="6" fillId="3" borderId="22" xfId="14" applyFont="1" applyFill="1" applyBorder="1" applyAlignment="1">
      <alignment horizontal="center" vertical="top"/>
    </xf>
    <xf numFmtId="2" fontId="6" fillId="14" borderId="0" xfId="14" applyNumberFormat="1" applyFont="1" applyFill="1" applyAlignment="1">
      <alignment vertical="center" wrapText="1"/>
    </xf>
    <xf numFmtId="0" fontId="9" fillId="19" borderId="24" xfId="14" applyFont="1" applyFill="1" applyBorder="1" applyAlignment="1">
      <alignment horizontal="center" vertical="top"/>
    </xf>
    <xf numFmtId="49" fontId="6" fillId="0" borderId="60" xfId="14" applyNumberFormat="1" applyFont="1" applyBorder="1" applyAlignment="1">
      <alignment vertical="center" wrapText="1"/>
    </xf>
    <xf numFmtId="0" fontId="6" fillId="0" borderId="22" xfId="5" applyFont="1" applyBorder="1" applyAlignment="1">
      <alignment vertical="top" wrapText="1"/>
    </xf>
    <xf numFmtId="49" fontId="6" fillId="0" borderId="40" xfId="14" applyNumberFormat="1" applyFont="1" applyBorder="1" applyAlignment="1">
      <alignment horizontal="center" vertical="center" wrapText="1"/>
    </xf>
    <xf numFmtId="0" fontId="6" fillId="3" borderId="41" xfId="14" applyFont="1" applyFill="1" applyBorder="1" applyAlignment="1">
      <alignment horizontal="center" vertical="center"/>
    </xf>
    <xf numFmtId="0" fontId="6" fillId="0" borderId="33" xfId="4" applyFont="1" applyBorder="1" applyAlignment="1">
      <alignment vertical="top" wrapText="1"/>
    </xf>
    <xf numFmtId="164" fontId="6" fillId="0" borderId="30" xfId="14" applyNumberFormat="1" applyFont="1" applyBorder="1" applyAlignment="1">
      <alignment horizontal="center" vertical="top"/>
    </xf>
    <xf numFmtId="49" fontId="6" fillId="0" borderId="35" xfId="14" applyNumberFormat="1" applyFont="1" applyBorder="1" applyAlignment="1">
      <alignment horizontal="center" vertical="top" wrapText="1"/>
    </xf>
    <xf numFmtId="49" fontId="6" fillId="0" borderId="18" xfId="14" applyNumberFormat="1" applyFont="1" applyBorder="1" applyAlignment="1">
      <alignment vertical="top" wrapText="1"/>
    </xf>
    <xf numFmtId="0" fontId="6" fillId="0" borderId="39" xfId="14" applyFont="1" applyBorder="1" applyAlignment="1">
      <alignment horizontal="center" vertical="top"/>
    </xf>
    <xf numFmtId="0" fontId="6" fillId="3" borderId="17" xfId="14" applyFont="1" applyFill="1" applyBorder="1" applyAlignment="1">
      <alignment horizontal="center" vertical="top"/>
    </xf>
    <xf numFmtId="164" fontId="36" fillId="0" borderId="14" xfId="14" applyNumberFormat="1" applyFont="1" applyBorder="1" applyAlignment="1">
      <alignment horizontal="center" vertical="top"/>
    </xf>
    <xf numFmtId="0" fontId="6" fillId="3" borderId="54" xfId="14" applyFont="1" applyFill="1" applyBorder="1" applyAlignment="1">
      <alignment vertical="center"/>
    </xf>
    <xf numFmtId="0" fontId="6" fillId="0" borderId="26" xfId="4" applyFont="1" applyBorder="1" applyAlignment="1">
      <alignment vertical="top" wrapText="1"/>
    </xf>
    <xf numFmtId="0" fontId="6" fillId="3" borderId="41" xfId="14" applyFont="1" applyFill="1" applyBorder="1" applyAlignment="1">
      <alignment vertical="center"/>
    </xf>
    <xf numFmtId="0" fontId="6" fillId="3" borderId="8" xfId="14" applyFont="1" applyFill="1" applyBorder="1" applyAlignment="1">
      <alignment horizontal="center" vertical="top"/>
    </xf>
    <xf numFmtId="164" fontId="16" fillId="11" borderId="13" xfId="14" applyNumberFormat="1" applyFont="1" applyFill="1" applyBorder="1" applyAlignment="1">
      <alignment horizontal="center" vertical="top"/>
    </xf>
    <xf numFmtId="0" fontId="9" fillId="11" borderId="24" xfId="14" applyFont="1" applyFill="1" applyBorder="1" applyAlignment="1">
      <alignment horizontal="center" vertical="top"/>
    </xf>
    <xf numFmtId="0" fontId="4" fillId="11" borderId="0" xfId="14" applyFont="1" applyFill="1" applyAlignment="1">
      <alignment vertical="top" wrapText="1"/>
    </xf>
    <xf numFmtId="0" fontId="6" fillId="0" borderId="64" xfId="14" applyFont="1" applyBorder="1" applyAlignment="1">
      <alignment vertical="center" wrapText="1"/>
    </xf>
    <xf numFmtId="0" fontId="9" fillId="0" borderId="3" xfId="14" applyFont="1" applyBorder="1" applyAlignment="1">
      <alignment vertical="center"/>
    </xf>
    <xf numFmtId="0" fontId="9" fillId="0" borderId="4" xfId="14" applyFont="1" applyBorder="1" applyAlignment="1">
      <alignment vertical="center"/>
    </xf>
    <xf numFmtId="0" fontId="9" fillId="7" borderId="10" xfId="14" applyFont="1" applyFill="1" applyBorder="1" applyAlignment="1">
      <alignment vertical="center"/>
    </xf>
    <xf numFmtId="0" fontId="9" fillId="7" borderId="11" xfId="14" applyFont="1" applyFill="1" applyBorder="1" applyAlignment="1">
      <alignment vertical="center"/>
    </xf>
    <xf numFmtId="0" fontId="6" fillId="3" borderId="10" xfId="14" applyFont="1" applyFill="1" applyBorder="1" applyAlignment="1">
      <alignment horizontal="center" vertical="top"/>
    </xf>
    <xf numFmtId="0" fontId="28" fillId="0" borderId="64" xfId="14" applyFont="1" applyBorder="1" applyAlignment="1">
      <alignment horizontal="justify" vertical="center"/>
    </xf>
    <xf numFmtId="0" fontId="9" fillId="0" borderId="11" xfId="14" applyFont="1" applyBorder="1" applyAlignment="1">
      <alignment horizontal="left" vertical="top"/>
    </xf>
    <xf numFmtId="0" fontId="6" fillId="0" borderId="11" xfId="14" applyFont="1" applyBorder="1" applyAlignment="1">
      <alignment horizontal="left" vertical="top"/>
    </xf>
    <xf numFmtId="49" fontId="9" fillId="9" borderId="24" xfId="14" applyNumberFormat="1" applyFont="1" applyFill="1" applyBorder="1" applyAlignment="1">
      <alignment horizontal="center" vertical="top" wrapText="1"/>
    </xf>
    <xf numFmtId="0" fontId="9" fillId="8" borderId="10" xfId="14" applyFont="1" applyFill="1" applyBorder="1" applyAlignment="1">
      <alignment horizontal="left" vertical="top"/>
    </xf>
    <xf numFmtId="0" fontId="4" fillId="9" borderId="11" xfId="14" applyFont="1" applyFill="1" applyBorder="1"/>
    <xf numFmtId="0" fontId="6" fillId="9" borderId="11" xfId="14" applyFont="1" applyFill="1" applyBorder="1"/>
    <xf numFmtId="0" fontId="9" fillId="8" borderId="23" xfId="14" applyFont="1" applyFill="1" applyBorder="1" applyAlignment="1">
      <alignment horizontal="left" vertical="top"/>
    </xf>
    <xf numFmtId="0" fontId="9" fillId="9" borderId="23" xfId="14" applyFont="1" applyFill="1" applyBorder="1" applyAlignment="1">
      <alignment horizontal="left" vertical="top"/>
    </xf>
    <xf numFmtId="0" fontId="9" fillId="9" borderId="23" xfId="14" applyFont="1" applyFill="1" applyBorder="1"/>
    <xf numFmtId="49" fontId="9" fillId="9" borderId="9" xfId="14" applyNumberFormat="1" applyFont="1" applyFill="1" applyBorder="1" applyAlignment="1">
      <alignment horizontal="center" vertical="top" wrapText="1"/>
    </xf>
    <xf numFmtId="0" fontId="31" fillId="0" borderId="3" xfId="14" applyFont="1" applyBorder="1" applyAlignment="1">
      <alignment horizontal="center" vertical="center"/>
    </xf>
    <xf numFmtId="0" fontId="31" fillId="0" borderId="0" xfId="14" applyFont="1" applyAlignment="1">
      <alignment horizontal="center" vertical="center"/>
    </xf>
    <xf numFmtId="0" fontId="9" fillId="0" borderId="0" xfId="14" applyFont="1" applyAlignment="1">
      <alignment horizontal="center" vertical="center"/>
    </xf>
    <xf numFmtId="0" fontId="5" fillId="0" borderId="0" xfId="2" applyFont="1" applyAlignment="1">
      <alignment horizontal="left" vertical="top" wrapText="1"/>
    </xf>
    <xf numFmtId="0" fontId="6" fillId="0" borderId="0" xfId="2" applyFont="1" applyAlignment="1">
      <alignment horizontal="right" vertical="top"/>
    </xf>
    <xf numFmtId="0" fontId="13" fillId="4" borderId="12" xfId="2" applyFont="1" applyFill="1" applyBorder="1" applyAlignment="1">
      <alignment horizontal="left" vertical="top"/>
    </xf>
    <xf numFmtId="0" fontId="13" fillId="4" borderId="11" xfId="2" applyFont="1" applyFill="1" applyBorder="1" applyAlignment="1">
      <alignment horizontal="left" vertical="top"/>
    </xf>
    <xf numFmtId="0" fontId="13" fillId="4" borderId="10" xfId="2" applyFont="1" applyFill="1" applyBorder="1" applyAlignment="1">
      <alignment horizontal="left" vertical="top"/>
    </xf>
    <xf numFmtId="49" fontId="19" fillId="8" borderId="30" xfId="0" applyNumberFormat="1" applyFont="1" applyFill="1" applyBorder="1" applyAlignment="1">
      <alignment horizontal="center" vertical="top"/>
    </xf>
    <xf numFmtId="49" fontId="19" fillId="8" borderId="24" xfId="0" applyNumberFormat="1" applyFont="1" applyFill="1" applyBorder="1" applyAlignment="1">
      <alignment horizontal="center" vertical="top"/>
    </xf>
    <xf numFmtId="49" fontId="19" fillId="13" borderId="30" xfId="0" applyNumberFormat="1" applyFont="1" applyFill="1" applyBorder="1" applyAlignment="1">
      <alignment horizontal="center" vertical="top"/>
    </xf>
    <xf numFmtId="49" fontId="19" fillId="13" borderId="24" xfId="0" applyNumberFormat="1" applyFont="1" applyFill="1" applyBorder="1" applyAlignment="1">
      <alignment horizontal="center" vertical="top"/>
    </xf>
    <xf numFmtId="49" fontId="19" fillId="11" borderId="30" xfId="0" applyNumberFormat="1" applyFont="1" applyFill="1" applyBorder="1" applyAlignment="1">
      <alignment horizontal="center" vertical="top" wrapText="1"/>
    </xf>
    <xf numFmtId="49" fontId="19" fillId="11" borderId="24" xfId="0" applyNumberFormat="1" applyFont="1" applyFill="1" applyBorder="1" applyAlignment="1">
      <alignment horizontal="center" vertical="top" wrapText="1"/>
    </xf>
    <xf numFmtId="0" fontId="23" fillId="3" borderId="34" xfId="0" applyFont="1" applyFill="1" applyBorder="1" applyAlignment="1">
      <alignment horizontal="center" vertical="top" wrapText="1"/>
    </xf>
    <xf numFmtId="0" fontId="23" fillId="3" borderId="2" xfId="0" applyFont="1" applyFill="1" applyBorder="1" applyAlignment="1">
      <alignment horizontal="center" vertical="top" wrapText="1"/>
    </xf>
    <xf numFmtId="0" fontId="18" fillId="12" borderId="30" xfId="0" applyFont="1" applyFill="1" applyBorder="1" applyAlignment="1">
      <alignment horizontal="left" vertical="top" wrapText="1"/>
    </xf>
    <xf numFmtId="0" fontId="18" fillId="12" borderId="24" xfId="0" applyFont="1" applyFill="1" applyBorder="1" applyAlignment="1">
      <alignment horizontal="left" vertical="top" wrapText="1"/>
    </xf>
    <xf numFmtId="0" fontId="11" fillId="4" borderId="12"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5" fillId="0" borderId="22" xfId="2" applyFont="1" applyBorder="1" applyAlignment="1">
      <alignment horizontal="left" vertical="top" wrapText="1"/>
    </xf>
    <xf numFmtId="0" fontId="5" fillId="0" borderId="21" xfId="2" applyFont="1" applyBorder="1" applyAlignment="1">
      <alignment horizontal="left" vertical="top" wrapText="1"/>
    </xf>
    <xf numFmtId="0" fontId="14" fillId="0" borderId="21" xfId="2" applyFont="1" applyBorder="1" applyAlignment="1">
      <alignment horizontal="left" vertical="top" wrapText="1"/>
    </xf>
    <xf numFmtId="0" fontId="14" fillId="0" borderId="20" xfId="2" applyFont="1" applyBorder="1" applyAlignment="1">
      <alignment horizontal="left" vertical="top" wrapText="1"/>
    </xf>
    <xf numFmtId="0" fontId="5" fillId="3" borderId="19"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18"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0" fillId="0" borderId="8"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2" xfId="0" applyFont="1" applyBorder="1" applyAlignment="1">
      <alignment horizontal="left" vertical="center" wrapText="1"/>
    </xf>
    <xf numFmtId="0" fontId="9" fillId="11" borderId="30" xfId="0" applyFont="1" applyFill="1" applyBorder="1" applyAlignment="1">
      <alignment horizontal="center" vertical="center" textRotation="90" wrapText="1"/>
    </xf>
    <xf numFmtId="0" fontId="9" fillId="11" borderId="13" xfId="0" applyFont="1" applyFill="1" applyBorder="1" applyAlignment="1">
      <alignment horizontal="center" vertical="center" textRotation="90" wrapText="1"/>
    </xf>
    <xf numFmtId="0" fontId="9" fillId="11" borderId="24" xfId="0" applyFont="1" applyFill="1" applyBorder="1" applyAlignment="1">
      <alignment horizontal="center" vertical="center" textRotation="90" wrapText="1"/>
    </xf>
    <xf numFmtId="0" fontId="9" fillId="0" borderId="11" xfId="2" applyFont="1" applyBorder="1" applyAlignment="1">
      <alignment horizontal="center" vertical="center" wrapText="1"/>
    </xf>
    <xf numFmtId="49" fontId="19" fillId="13" borderId="29" xfId="0" applyNumberFormat="1" applyFont="1" applyFill="1" applyBorder="1" applyAlignment="1">
      <alignment horizontal="center" vertical="top"/>
    </xf>
    <xf numFmtId="49" fontId="19" fillId="13" borderId="1" xfId="0" applyNumberFormat="1" applyFont="1" applyFill="1" applyBorder="1" applyAlignment="1">
      <alignment horizontal="center" vertical="top"/>
    </xf>
    <xf numFmtId="0" fontId="23" fillId="11" borderId="24" xfId="0" applyFont="1" applyFill="1" applyBorder="1" applyAlignment="1">
      <alignment horizontal="center" vertical="top" wrapText="1"/>
    </xf>
    <xf numFmtId="49" fontId="18" fillId="3" borderId="30" xfId="0" applyNumberFormat="1" applyFont="1" applyFill="1" applyBorder="1" applyAlignment="1">
      <alignment horizontal="left" vertical="top" wrapText="1"/>
    </xf>
    <xf numFmtId="49" fontId="18" fillId="3" borderId="13" xfId="0" applyNumberFormat="1" applyFont="1" applyFill="1" applyBorder="1" applyAlignment="1">
      <alignment horizontal="left" vertical="top" wrapText="1"/>
    </xf>
    <xf numFmtId="49" fontId="18" fillId="3" borderId="24" xfId="0" applyNumberFormat="1" applyFont="1" applyFill="1" applyBorder="1" applyAlignment="1">
      <alignment horizontal="left" vertical="top" wrapText="1"/>
    </xf>
    <xf numFmtId="49" fontId="18" fillId="3" borderId="30" xfId="0" applyNumberFormat="1" applyFont="1" applyFill="1" applyBorder="1" applyAlignment="1">
      <alignment horizontal="center" vertical="top"/>
    </xf>
    <xf numFmtId="49" fontId="18" fillId="3" borderId="13" xfId="0" applyNumberFormat="1" applyFont="1" applyFill="1" applyBorder="1" applyAlignment="1">
      <alignment horizontal="center" vertical="top"/>
    </xf>
    <xf numFmtId="49" fontId="18" fillId="3" borderId="24" xfId="0" applyNumberFormat="1" applyFont="1" applyFill="1" applyBorder="1" applyAlignment="1">
      <alignment horizontal="center" vertical="top"/>
    </xf>
    <xf numFmtId="49" fontId="22" fillId="3" borderId="30" xfId="0" applyNumberFormat="1" applyFont="1" applyFill="1" applyBorder="1" applyAlignment="1">
      <alignment horizontal="center" vertical="center" textRotation="90"/>
    </xf>
    <xf numFmtId="49" fontId="22" fillId="3" borderId="13" xfId="0" applyNumberFormat="1" applyFont="1" applyFill="1" applyBorder="1" applyAlignment="1">
      <alignment horizontal="center" vertical="center" textRotation="90"/>
    </xf>
    <xf numFmtId="49" fontId="22" fillId="3" borderId="24" xfId="0" applyNumberFormat="1" applyFont="1" applyFill="1" applyBorder="1" applyAlignment="1">
      <alignment horizontal="center" vertical="center" textRotation="90"/>
    </xf>
    <xf numFmtId="0" fontId="9" fillId="11" borderId="35" xfId="0" applyFont="1" applyFill="1" applyBorder="1" applyAlignment="1">
      <alignment horizontal="center" vertical="top" wrapText="1"/>
    </xf>
    <xf numFmtId="0" fontId="9" fillId="11" borderId="23" xfId="0" applyFont="1" applyFill="1" applyBorder="1" applyAlignment="1">
      <alignment horizontal="center" vertical="top" wrapText="1"/>
    </xf>
    <xf numFmtId="0" fontId="9" fillId="11" borderId="34" xfId="0" applyFont="1" applyFill="1" applyBorder="1" applyAlignment="1">
      <alignment horizontal="center" vertical="top" wrapText="1"/>
    </xf>
    <xf numFmtId="0" fontId="9" fillId="11" borderId="4" xfId="0" applyFont="1" applyFill="1" applyBorder="1" applyAlignment="1">
      <alignment horizontal="center" vertical="top" wrapText="1"/>
    </xf>
    <xf numFmtId="0" fontId="9" fillId="11" borderId="3" xfId="0" applyFont="1" applyFill="1" applyBorder="1" applyAlignment="1">
      <alignment horizontal="center" vertical="top" wrapText="1"/>
    </xf>
    <xf numFmtId="0" fontId="9" fillId="11" borderId="2" xfId="0" applyFont="1" applyFill="1" applyBorder="1" applyAlignment="1">
      <alignment horizontal="center" vertical="top" wrapText="1"/>
    </xf>
    <xf numFmtId="0" fontId="18" fillId="4" borderId="12" xfId="0" applyFont="1" applyFill="1" applyBorder="1" applyAlignment="1">
      <alignment horizontal="center" vertical="top"/>
    </xf>
    <xf numFmtId="0" fontId="18" fillId="4" borderId="11" xfId="0" applyFont="1" applyFill="1" applyBorder="1" applyAlignment="1">
      <alignment horizontal="center" vertical="top"/>
    </xf>
    <xf numFmtId="0" fontId="18" fillId="4" borderId="10" xfId="0" applyFont="1" applyFill="1" applyBorder="1" applyAlignment="1">
      <alignment horizontal="center" vertical="top"/>
    </xf>
    <xf numFmtId="49" fontId="9" fillId="0" borderId="0" xfId="2" applyNumberFormat="1" applyFont="1" applyAlignment="1">
      <alignment horizontal="center" vertical="top" wrapText="1"/>
    </xf>
    <xf numFmtId="0" fontId="6" fillId="0" borderId="30" xfId="5" applyFont="1" applyBorder="1" applyAlignment="1">
      <alignment horizontal="left" vertical="top" wrapText="1"/>
    </xf>
    <xf numFmtId="0" fontId="6" fillId="0" borderId="24" xfId="5" applyFont="1" applyBorder="1" applyAlignment="1">
      <alignment horizontal="left" vertical="top" wrapText="1"/>
    </xf>
    <xf numFmtId="0" fontId="19" fillId="7" borderId="12" xfId="0" applyFont="1" applyFill="1" applyBorder="1" applyAlignment="1">
      <alignment horizontal="right" vertical="top" wrapText="1"/>
    </xf>
    <xf numFmtId="0" fontId="19" fillId="7" borderId="11" xfId="0" applyFont="1" applyFill="1" applyBorder="1" applyAlignment="1">
      <alignment horizontal="right" vertical="top" wrapText="1"/>
    </xf>
    <xf numFmtId="0" fontId="19" fillId="7" borderId="10" xfId="0" applyFont="1" applyFill="1" applyBorder="1" applyAlignment="1">
      <alignment horizontal="right" vertical="top" wrapText="1"/>
    </xf>
    <xf numFmtId="0" fontId="19" fillId="9" borderId="12" xfId="0" applyFont="1" applyFill="1" applyBorder="1" applyAlignment="1">
      <alignment horizontal="right" vertical="top" wrapText="1"/>
    </xf>
    <xf numFmtId="0" fontId="19" fillId="9" borderId="11" xfId="0" applyFont="1" applyFill="1" applyBorder="1" applyAlignment="1">
      <alignment horizontal="right" vertical="top" wrapText="1"/>
    </xf>
    <xf numFmtId="0" fontId="19" fillId="9" borderId="10" xfId="0" applyFont="1" applyFill="1" applyBorder="1" applyAlignment="1">
      <alignment horizontal="right" vertical="top" wrapText="1"/>
    </xf>
    <xf numFmtId="49" fontId="19" fillId="4" borderId="12" xfId="0" applyNumberFormat="1" applyFont="1" applyFill="1" applyBorder="1" applyAlignment="1">
      <alignment horizontal="right" vertical="top"/>
    </xf>
    <xf numFmtId="49" fontId="19" fillId="4" borderId="11" xfId="0" applyNumberFormat="1" applyFont="1" applyFill="1" applyBorder="1" applyAlignment="1">
      <alignment horizontal="right" vertical="top"/>
    </xf>
    <xf numFmtId="49" fontId="19" fillId="4" borderId="10" xfId="0" applyNumberFormat="1" applyFont="1" applyFill="1" applyBorder="1" applyAlignment="1">
      <alignment horizontal="right" vertical="top"/>
    </xf>
    <xf numFmtId="0" fontId="19" fillId="6" borderId="3" xfId="0" applyFont="1" applyFill="1" applyBorder="1" applyAlignment="1">
      <alignment horizontal="right" vertical="top" wrapText="1"/>
    </xf>
    <xf numFmtId="0" fontId="19" fillId="6" borderId="2" xfId="0" applyFont="1" applyFill="1" applyBorder="1" applyAlignment="1">
      <alignment horizontal="right" vertical="top" wrapText="1"/>
    </xf>
    <xf numFmtId="49" fontId="22" fillId="3" borderId="29" xfId="0" applyNumberFormat="1" applyFont="1" applyFill="1" applyBorder="1" applyAlignment="1">
      <alignment horizontal="center" vertical="top" textRotation="90"/>
    </xf>
    <xf numFmtId="49" fontId="22" fillId="3" borderId="1" xfId="0" applyNumberFormat="1" applyFont="1" applyFill="1" applyBorder="1" applyAlignment="1">
      <alignment horizontal="center" vertical="top" textRotation="90"/>
    </xf>
    <xf numFmtId="0" fontId="18" fillId="0" borderId="44" xfId="4" applyFont="1" applyBorder="1" applyAlignment="1">
      <alignment horizontal="left" vertical="top" wrapText="1"/>
    </xf>
    <xf numFmtId="0" fontId="18" fillId="0" borderId="26" xfId="4" applyFont="1" applyBorder="1" applyAlignment="1">
      <alignment horizontal="left" vertical="top" wrapText="1"/>
    </xf>
    <xf numFmtId="0" fontId="13" fillId="0" borderId="0" xfId="0" applyFont="1" applyAlignment="1">
      <alignment horizontal="center" vertical="center"/>
    </xf>
    <xf numFmtId="0" fontId="5" fillId="12" borderId="30" xfId="0" applyFont="1" applyFill="1" applyBorder="1" applyAlignment="1">
      <alignment horizontal="center" vertical="center" textRotation="90" wrapText="1"/>
    </xf>
    <xf numFmtId="0" fontId="5" fillId="12" borderId="13" xfId="0" applyFont="1" applyFill="1" applyBorder="1" applyAlignment="1">
      <alignment horizontal="center" vertical="center" textRotation="90" wrapText="1"/>
    </xf>
    <xf numFmtId="0" fontId="5" fillId="12" borderId="24" xfId="0" applyFont="1" applyFill="1" applyBorder="1" applyAlignment="1">
      <alignment horizontal="center" vertical="center" textRotation="90" wrapText="1"/>
    </xf>
    <xf numFmtId="0" fontId="5" fillId="11" borderId="30" xfId="0" applyFont="1" applyFill="1" applyBorder="1" applyAlignment="1">
      <alignment horizontal="center" vertical="center" textRotation="90" wrapText="1"/>
    </xf>
    <xf numFmtId="0" fontId="5" fillId="11" borderId="13" xfId="0" applyFont="1" applyFill="1" applyBorder="1" applyAlignment="1">
      <alignment horizontal="center" vertical="center" textRotation="90" wrapText="1"/>
    </xf>
    <xf numFmtId="0" fontId="5" fillId="11" borderId="24" xfId="0" applyFont="1" applyFill="1" applyBorder="1" applyAlignment="1">
      <alignment horizontal="center" vertical="center" textRotation="90" wrapText="1"/>
    </xf>
    <xf numFmtId="0" fontId="5" fillId="0" borderId="30"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12" xfId="2" applyFont="1" applyBorder="1" applyAlignment="1">
      <alignment horizontal="center" vertical="center"/>
    </xf>
    <xf numFmtId="0" fontId="5" fillId="0" borderId="11" xfId="2" applyFont="1" applyBorder="1" applyAlignment="1">
      <alignment horizontal="center" vertical="center"/>
    </xf>
    <xf numFmtId="0" fontId="5" fillId="0" borderId="10" xfId="2" applyFont="1" applyBorder="1" applyAlignment="1">
      <alignment horizontal="center" vertical="center"/>
    </xf>
    <xf numFmtId="49" fontId="19" fillId="8" borderId="13" xfId="0" applyNumberFormat="1" applyFont="1" applyFill="1" applyBorder="1" applyAlignment="1">
      <alignment horizontal="center" vertical="top"/>
    </xf>
    <xf numFmtId="49" fontId="19" fillId="13" borderId="13" xfId="0" applyNumberFormat="1" applyFont="1" applyFill="1" applyBorder="1" applyAlignment="1">
      <alignment horizontal="center" vertical="top"/>
    </xf>
    <xf numFmtId="49" fontId="19" fillId="11" borderId="35" xfId="0" applyNumberFormat="1" applyFont="1" applyFill="1" applyBorder="1" applyAlignment="1">
      <alignment horizontal="center" vertical="top" wrapText="1"/>
    </xf>
    <xf numFmtId="49" fontId="19" fillId="11" borderId="19" xfId="0" applyNumberFormat="1" applyFont="1" applyFill="1" applyBorder="1" applyAlignment="1">
      <alignment horizontal="center" vertical="top" wrapText="1"/>
    </xf>
    <xf numFmtId="49" fontId="19" fillId="11" borderId="4" xfId="0" applyNumberFormat="1" applyFont="1" applyFill="1" applyBorder="1" applyAlignment="1">
      <alignment horizontal="center" vertical="top" wrapText="1"/>
    </xf>
    <xf numFmtId="49" fontId="19" fillId="8" borderId="8" xfId="0" applyNumberFormat="1" applyFont="1" applyFill="1" applyBorder="1" applyAlignment="1">
      <alignment horizontal="center" vertical="top"/>
    </xf>
    <xf numFmtId="49" fontId="19" fillId="8" borderId="39" xfId="0" applyNumberFormat="1" applyFont="1" applyFill="1" applyBorder="1" applyAlignment="1">
      <alignment horizontal="center" vertical="top"/>
    </xf>
    <xf numFmtId="0" fontId="23" fillId="12" borderId="30" xfId="0" applyFont="1" applyFill="1" applyBorder="1" applyAlignment="1">
      <alignment horizontal="center" vertical="top" wrapText="1"/>
    </xf>
    <xf numFmtId="0" fontId="23" fillId="12" borderId="24" xfId="0" applyFont="1" applyFill="1" applyBorder="1" applyAlignment="1">
      <alignment horizontal="center" vertical="top" wrapText="1"/>
    </xf>
    <xf numFmtId="0" fontId="5" fillId="0" borderId="17" xfId="2" applyFont="1" applyBorder="1" applyAlignment="1">
      <alignment horizontal="left" vertical="top" wrapText="1"/>
    </xf>
    <xf numFmtId="0" fontId="5" fillId="0" borderId="16" xfId="2" applyFont="1" applyBorder="1" applyAlignment="1">
      <alignment horizontal="left" vertical="top" wrapText="1"/>
    </xf>
    <xf numFmtId="0" fontId="5" fillId="0" borderId="15" xfId="2" applyFont="1" applyBorder="1" applyAlignment="1">
      <alignment horizontal="left" vertical="top" wrapText="1"/>
    </xf>
    <xf numFmtId="0" fontId="14" fillId="0" borderId="16" xfId="2" applyFont="1" applyBorder="1" applyAlignment="1">
      <alignment horizontal="left" vertical="top" wrapText="1"/>
    </xf>
    <xf numFmtId="0" fontId="14" fillId="0" borderId="15" xfId="2" applyFont="1" applyBorder="1" applyAlignment="1">
      <alignment horizontal="left" vertical="top" wrapText="1"/>
    </xf>
    <xf numFmtId="0" fontId="5" fillId="0" borderId="19" xfId="0" applyFont="1" applyBorder="1" applyAlignment="1">
      <alignment horizontal="left" vertical="center" wrapText="1"/>
    </xf>
    <xf numFmtId="0" fontId="5" fillId="0" borderId="0" xfId="0" applyFont="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49" fontId="19" fillId="11" borderId="13" xfId="0" applyNumberFormat="1" applyFont="1" applyFill="1" applyBorder="1" applyAlignment="1">
      <alignment horizontal="center" vertical="top" wrapText="1"/>
    </xf>
    <xf numFmtId="0" fontId="9" fillId="11" borderId="34" xfId="0" applyFont="1" applyFill="1" applyBorder="1" applyAlignment="1">
      <alignment vertical="top" wrapText="1"/>
    </xf>
    <xf numFmtId="0" fontId="9" fillId="11" borderId="2" xfId="0" applyFont="1" applyFill="1" applyBorder="1" applyAlignment="1">
      <alignment vertical="top" wrapText="1"/>
    </xf>
    <xf numFmtId="0" fontId="5" fillId="0" borderId="20" xfId="2" applyFont="1" applyBorder="1" applyAlignment="1">
      <alignment horizontal="left" vertical="top" wrapText="1"/>
    </xf>
    <xf numFmtId="0" fontId="5" fillId="0" borderId="17" xfId="3" applyFont="1" applyBorder="1" applyAlignment="1">
      <alignment horizontal="left" vertical="top" wrapText="1"/>
    </xf>
    <xf numFmtId="0" fontId="5" fillId="0" borderId="16" xfId="3" applyFont="1" applyBorder="1" applyAlignment="1">
      <alignment horizontal="left" vertical="top" wrapText="1"/>
    </xf>
    <xf numFmtId="0" fontId="18" fillId="11" borderId="34" xfId="0" applyFont="1" applyFill="1" applyBorder="1" applyAlignment="1">
      <alignment vertical="top" wrapText="1"/>
    </xf>
    <xf numFmtId="0" fontId="18" fillId="11" borderId="2" xfId="0" applyFont="1" applyFill="1" applyBorder="1" applyAlignment="1">
      <alignment vertical="top" wrapText="1"/>
    </xf>
    <xf numFmtId="49" fontId="19" fillId="11" borderId="23" xfId="0" applyNumberFormat="1" applyFont="1" applyFill="1" applyBorder="1" applyAlignment="1">
      <alignment horizontal="center" vertical="top" wrapText="1"/>
    </xf>
    <xf numFmtId="0" fontId="23" fillId="11" borderId="3" xfId="0" applyFont="1" applyFill="1" applyBorder="1" applyAlignment="1">
      <alignment horizontal="center" vertical="top" wrapText="1"/>
    </xf>
    <xf numFmtId="0" fontId="9" fillId="11" borderId="34" xfId="0" applyFont="1" applyFill="1" applyBorder="1" applyAlignment="1">
      <alignment horizontal="left" vertical="top" wrapText="1"/>
    </xf>
    <xf numFmtId="0" fontId="9" fillId="11" borderId="2" xfId="0" applyFont="1" applyFill="1" applyBorder="1" applyAlignment="1">
      <alignment horizontal="left" vertical="top" wrapText="1"/>
    </xf>
    <xf numFmtId="49" fontId="19" fillId="12" borderId="30" xfId="0" applyNumberFormat="1" applyFont="1" applyFill="1" applyBorder="1" applyAlignment="1">
      <alignment horizontal="center" vertical="top" wrapText="1"/>
    </xf>
    <xf numFmtId="49" fontId="19" fillId="12" borderId="24" xfId="0" applyNumberFormat="1" applyFont="1" applyFill="1" applyBorder="1" applyAlignment="1">
      <alignment horizontal="center" vertical="top" wrapText="1"/>
    </xf>
    <xf numFmtId="49" fontId="9" fillId="10" borderId="11" xfId="0" applyNumberFormat="1" applyFont="1" applyFill="1" applyBorder="1" applyAlignment="1">
      <alignment horizontal="center" vertical="top"/>
    </xf>
    <xf numFmtId="49" fontId="9" fillId="10" borderId="10" xfId="0" applyNumberFormat="1" applyFont="1" applyFill="1" applyBorder="1" applyAlignment="1">
      <alignment horizontal="center" vertical="top"/>
    </xf>
    <xf numFmtId="0" fontId="6" fillId="12" borderId="30" xfId="0" applyFont="1" applyFill="1" applyBorder="1" applyAlignment="1">
      <alignment horizontal="left" vertical="top" wrapText="1"/>
    </xf>
    <xf numFmtId="0" fontId="6" fillId="12" borderId="24" xfId="0" applyFont="1" applyFill="1" applyBorder="1" applyAlignment="1">
      <alignment horizontal="left" vertical="top" wrapText="1"/>
    </xf>
    <xf numFmtId="49" fontId="19" fillId="8" borderId="19" xfId="0" applyNumberFormat="1" applyFont="1" applyFill="1" applyBorder="1" applyAlignment="1">
      <alignment horizontal="center" vertical="top"/>
    </xf>
    <xf numFmtId="49" fontId="19" fillId="11" borderId="0" xfId="0" applyNumberFormat="1" applyFont="1" applyFill="1" applyAlignment="1">
      <alignment horizontal="center" vertical="top" wrapText="1"/>
    </xf>
    <xf numFmtId="49" fontId="21" fillId="7" borderId="30" xfId="0" applyNumberFormat="1" applyFont="1" applyFill="1" applyBorder="1" applyAlignment="1">
      <alignment horizontal="center" vertical="top"/>
    </xf>
    <xf numFmtId="49" fontId="21" fillId="7" borderId="13" xfId="0" applyNumberFormat="1" applyFont="1" applyFill="1" applyBorder="1" applyAlignment="1">
      <alignment horizontal="center" vertical="top"/>
    </xf>
    <xf numFmtId="0" fontId="5" fillId="0" borderId="30" xfId="0" applyFont="1" applyBorder="1" applyAlignment="1">
      <alignment horizontal="center" vertical="center" textRotation="90" wrapText="1"/>
    </xf>
    <xf numFmtId="0" fontId="5" fillId="0" borderId="13" xfId="0" applyFont="1" applyBorder="1" applyAlignment="1">
      <alignment horizontal="center" vertical="center" textRotation="90" wrapText="1"/>
    </xf>
    <xf numFmtId="0" fontId="5" fillId="0" borderId="24" xfId="0" applyFont="1" applyBorder="1" applyAlignment="1">
      <alignment horizontal="center" vertical="center" textRotation="90" wrapText="1"/>
    </xf>
    <xf numFmtId="0" fontId="13" fillId="0" borderId="30"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24" xfId="2" applyFont="1" applyBorder="1" applyAlignment="1">
      <alignment horizontal="center" vertical="center" wrapText="1"/>
    </xf>
    <xf numFmtId="0" fontId="5" fillId="0" borderId="53" xfId="0" applyFont="1" applyBorder="1" applyAlignment="1">
      <alignment horizontal="center" vertical="center" wrapText="1"/>
    </xf>
    <xf numFmtId="0" fontId="5" fillId="0" borderId="26" xfId="0" applyFont="1" applyBorder="1" applyAlignment="1">
      <alignment horizontal="center" vertical="center" wrapText="1"/>
    </xf>
    <xf numFmtId="0" fontId="6" fillId="11" borderId="35" xfId="0" applyFont="1" applyFill="1" applyBorder="1" applyAlignment="1">
      <alignment horizontal="center" vertical="top" wrapText="1"/>
    </xf>
    <xf numFmtId="0" fontId="6" fillId="11" borderId="23" xfId="0" applyFont="1" applyFill="1" applyBorder="1" applyAlignment="1">
      <alignment horizontal="center" vertical="top" wrapText="1"/>
    </xf>
    <xf numFmtId="0" fontId="6" fillId="11" borderId="34" xfId="0" applyFont="1" applyFill="1" applyBorder="1" applyAlignment="1">
      <alignment horizontal="center" vertical="top" wrapText="1"/>
    </xf>
    <xf numFmtId="0" fontId="6" fillId="11" borderId="19" xfId="0" applyFont="1" applyFill="1" applyBorder="1" applyAlignment="1">
      <alignment horizontal="center" vertical="top" wrapText="1"/>
    </xf>
    <xf numFmtId="0" fontId="6" fillId="11" borderId="0" xfId="0" applyFont="1" applyFill="1" applyAlignment="1">
      <alignment horizontal="center" vertical="top" wrapText="1"/>
    </xf>
    <xf numFmtId="0" fontId="6" fillId="11" borderId="18" xfId="0" applyFont="1" applyFill="1" applyBorder="1" applyAlignment="1">
      <alignment horizontal="center" vertical="top" wrapText="1"/>
    </xf>
    <xf numFmtId="0" fontId="6" fillId="3" borderId="44" xfId="0" applyFont="1" applyFill="1" applyBorder="1" applyAlignment="1">
      <alignment horizontal="left" vertical="top" wrapText="1"/>
    </xf>
    <xf numFmtId="0" fontId="6" fillId="3" borderId="26" xfId="0" applyFont="1" applyFill="1" applyBorder="1" applyAlignment="1">
      <alignment horizontal="left" vertical="top" wrapText="1"/>
    </xf>
    <xf numFmtId="0" fontId="0" fillId="10" borderId="12" xfId="0" applyFill="1" applyBorder="1" applyAlignment="1">
      <alignment horizontal="center"/>
    </xf>
    <xf numFmtId="0" fontId="0" fillId="10" borderId="10" xfId="0" applyFill="1" applyBorder="1" applyAlignment="1">
      <alignment horizontal="center"/>
    </xf>
    <xf numFmtId="49" fontId="19" fillId="13" borderId="35" xfId="0" applyNumberFormat="1" applyFont="1" applyFill="1" applyBorder="1" applyAlignment="1">
      <alignment horizontal="center" vertical="top"/>
    </xf>
    <xf numFmtId="49" fontId="19" fillId="13" borderId="4" xfId="0" applyNumberFormat="1" applyFont="1" applyFill="1" applyBorder="1" applyAlignment="1">
      <alignment horizontal="center" vertical="top"/>
    </xf>
    <xf numFmtId="0" fontId="23" fillId="3" borderId="23" xfId="0" applyFont="1" applyFill="1" applyBorder="1" applyAlignment="1">
      <alignment horizontal="center" vertical="top" wrapText="1"/>
    </xf>
    <xf numFmtId="0" fontId="23" fillId="3" borderId="0" xfId="0" applyFont="1" applyFill="1" applyAlignment="1">
      <alignment horizontal="center" vertical="top" wrapText="1"/>
    </xf>
    <xf numFmtId="0" fontId="23" fillId="3" borderId="3" xfId="0" applyFont="1" applyFill="1" applyBorder="1" applyAlignment="1">
      <alignment horizontal="center" vertical="top" wrapText="1"/>
    </xf>
    <xf numFmtId="0" fontId="5" fillId="0" borderId="5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1" xfId="0" applyFont="1" applyBorder="1" applyAlignment="1">
      <alignment horizontal="center" vertical="center" textRotation="90"/>
    </xf>
    <xf numFmtId="0" fontId="5" fillId="0" borderId="46" xfId="0" applyFont="1" applyBorder="1" applyAlignment="1">
      <alignment horizontal="center" vertical="center" textRotation="90"/>
    </xf>
    <xf numFmtId="0" fontId="9" fillId="3" borderId="35" xfId="0" applyFont="1" applyFill="1" applyBorder="1" applyAlignment="1">
      <alignment horizontal="center" vertical="top"/>
    </xf>
    <xf numFmtId="0" fontId="9" fillId="3" borderId="23" xfId="0" applyFont="1" applyFill="1" applyBorder="1" applyAlignment="1">
      <alignment horizontal="center" vertical="top"/>
    </xf>
    <xf numFmtId="0" fontId="9" fillId="3" borderId="49" xfId="0" applyFont="1" applyFill="1" applyBorder="1" applyAlignment="1">
      <alignment horizontal="center" vertical="top"/>
    </xf>
    <xf numFmtId="0" fontId="9" fillId="3" borderId="19" xfId="0" applyFont="1" applyFill="1" applyBorder="1" applyAlignment="1">
      <alignment horizontal="center" vertical="top"/>
    </xf>
    <xf numFmtId="0" fontId="9" fillId="3" borderId="0" xfId="0" applyFont="1" applyFill="1" applyAlignment="1">
      <alignment horizontal="center" vertical="top"/>
    </xf>
    <xf numFmtId="0" fontId="9" fillId="3" borderId="52" xfId="0" applyFont="1" applyFill="1" applyBorder="1" applyAlignment="1">
      <alignment horizontal="center" vertical="top"/>
    </xf>
    <xf numFmtId="0" fontId="30" fillId="9" borderId="12" xfId="0" applyFont="1" applyFill="1" applyBorder="1" applyAlignment="1">
      <alignment horizontal="left" vertical="top"/>
    </xf>
    <xf numFmtId="0" fontId="30" fillId="9" borderId="11" xfId="0" applyFont="1" applyFill="1" applyBorder="1" applyAlignment="1">
      <alignment horizontal="left" vertical="top"/>
    </xf>
    <xf numFmtId="0" fontId="9" fillId="11" borderId="19"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8" xfId="0" applyFont="1" applyFill="1" applyBorder="1" applyAlignment="1">
      <alignment horizontal="center" vertical="top" wrapText="1"/>
    </xf>
    <xf numFmtId="0" fontId="5" fillId="0" borderId="29" xfId="0" applyFont="1" applyBorder="1" applyAlignment="1">
      <alignment horizontal="center" vertical="center" textRotation="90" wrapText="1"/>
    </xf>
    <xf numFmtId="0" fontId="5" fillId="0" borderId="14" xfId="0" applyFont="1" applyBorder="1" applyAlignment="1">
      <alignment horizontal="center" vertical="center" textRotation="90" wrapText="1"/>
    </xf>
    <xf numFmtId="0" fontId="5" fillId="0" borderId="1" xfId="0" applyFont="1" applyBorder="1" applyAlignment="1">
      <alignment horizontal="center" vertical="center" textRotation="90" wrapText="1"/>
    </xf>
    <xf numFmtId="0" fontId="5" fillId="0" borderId="3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 xfId="0" applyFont="1" applyBorder="1" applyAlignment="1">
      <alignment horizontal="center" vertical="center" wrapText="1"/>
    </xf>
    <xf numFmtId="0" fontId="9" fillId="7" borderId="12" xfId="0" applyFont="1" applyFill="1" applyBorder="1" applyAlignment="1">
      <alignment horizontal="left" vertical="top"/>
    </xf>
    <xf numFmtId="0" fontId="9" fillId="7" borderId="11" xfId="0" applyFont="1" applyFill="1" applyBorder="1" applyAlignment="1">
      <alignment horizontal="left" vertical="top"/>
    </xf>
    <xf numFmtId="0" fontId="9" fillId="7" borderId="10" xfId="0" applyFont="1" applyFill="1" applyBorder="1" applyAlignment="1">
      <alignment horizontal="left" vertical="top"/>
    </xf>
    <xf numFmtId="49" fontId="19" fillId="8" borderId="35" xfId="0" applyNumberFormat="1" applyFont="1" applyFill="1" applyBorder="1" applyAlignment="1">
      <alignment horizontal="center" vertical="top"/>
    </xf>
    <xf numFmtId="49" fontId="19" fillId="8" borderId="4" xfId="0" applyNumberFormat="1" applyFont="1" applyFill="1" applyBorder="1" applyAlignment="1">
      <alignment horizontal="center" vertical="top"/>
    </xf>
    <xf numFmtId="0" fontId="9" fillId="11" borderId="35" xfId="0" applyFont="1" applyFill="1" applyBorder="1" applyAlignment="1">
      <alignment horizontal="left" vertical="top" wrapText="1"/>
    </xf>
    <xf numFmtId="0" fontId="9" fillId="11" borderId="23" xfId="0" applyFont="1" applyFill="1" applyBorder="1" applyAlignment="1">
      <alignment horizontal="left" vertical="top" wrapText="1"/>
    </xf>
    <xf numFmtId="0" fontId="9" fillId="11" borderId="19" xfId="0" applyFont="1" applyFill="1" applyBorder="1" applyAlignment="1">
      <alignment horizontal="left" vertical="top" wrapText="1"/>
    </xf>
    <xf numFmtId="0" fontId="9" fillId="11" borderId="0" xfId="0" applyFont="1" applyFill="1" applyAlignment="1">
      <alignment horizontal="left" vertical="top" wrapText="1"/>
    </xf>
    <xf numFmtId="0" fontId="9" fillId="11" borderId="18" xfId="0" applyFont="1" applyFill="1" applyBorder="1" applyAlignment="1">
      <alignment horizontal="left" vertical="top" wrapText="1"/>
    </xf>
    <xf numFmtId="0" fontId="6" fillId="12" borderId="35" xfId="0" applyFont="1" applyFill="1" applyBorder="1" applyAlignment="1">
      <alignment horizontal="left" vertical="top" wrapText="1"/>
    </xf>
    <xf numFmtId="0" fontId="6" fillId="12" borderId="4" xfId="0" applyFont="1" applyFill="1" applyBorder="1" applyAlignment="1">
      <alignment horizontal="left" vertical="top" wrapText="1"/>
    </xf>
    <xf numFmtId="49" fontId="9" fillId="12" borderId="30" xfId="0" applyNumberFormat="1" applyFont="1" applyFill="1" applyBorder="1" applyAlignment="1">
      <alignment horizontal="center" vertical="top" wrapText="1"/>
    </xf>
    <xf numFmtId="49" fontId="9" fillId="12" borderId="13" xfId="0" applyNumberFormat="1" applyFont="1" applyFill="1" applyBorder="1" applyAlignment="1">
      <alignment horizontal="center" vertical="top" wrapText="1"/>
    </xf>
    <xf numFmtId="49" fontId="9" fillId="12" borderId="24" xfId="0" applyNumberFormat="1" applyFont="1" applyFill="1" applyBorder="1" applyAlignment="1">
      <alignment horizontal="center" vertical="top" wrapText="1"/>
    </xf>
    <xf numFmtId="0" fontId="6" fillId="12" borderId="34" xfId="0" applyFont="1" applyFill="1" applyBorder="1" applyAlignment="1">
      <alignment horizontal="left" vertical="top" wrapText="1"/>
    </xf>
    <xf numFmtId="0" fontId="6" fillId="12" borderId="18" xfId="0" applyFont="1" applyFill="1" applyBorder="1" applyAlignment="1">
      <alignment horizontal="left" vertical="top" wrapText="1"/>
    </xf>
    <xf numFmtId="0" fontId="6" fillId="12" borderId="2" xfId="0" applyFont="1" applyFill="1" applyBorder="1" applyAlignment="1">
      <alignment horizontal="left" vertical="top" wrapText="1"/>
    </xf>
    <xf numFmtId="0" fontId="6" fillId="12" borderId="31" xfId="0" applyFont="1" applyFill="1" applyBorder="1" applyAlignment="1">
      <alignment horizontal="left" vertical="top" wrapText="1"/>
    </xf>
    <xf numFmtId="0" fontId="18" fillId="0" borderId="48" xfId="0" applyFont="1" applyBorder="1" applyAlignment="1">
      <alignment horizontal="center" vertical="center"/>
    </xf>
    <xf numFmtId="0" fontId="18" fillId="0" borderId="46" xfId="0" applyFont="1" applyBorder="1" applyAlignment="1">
      <alignment horizontal="center" vertical="center"/>
    </xf>
    <xf numFmtId="0" fontId="18" fillId="3" borderId="50"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50" xfId="0" applyFont="1" applyFill="1" applyBorder="1" applyAlignment="1">
      <alignment horizontal="center" vertical="center"/>
    </xf>
    <xf numFmtId="0" fontId="18" fillId="3" borderId="25" xfId="0" applyFont="1" applyFill="1" applyBorder="1" applyAlignment="1">
      <alignment horizontal="center" vertical="center"/>
    </xf>
    <xf numFmtId="0" fontId="18" fillId="0" borderId="35" xfId="4" applyFont="1" applyBorder="1" applyAlignment="1">
      <alignment horizontal="left" vertical="top" wrapText="1"/>
    </xf>
    <xf numFmtId="0" fontId="18" fillId="0" borderId="4" xfId="4" applyFont="1" applyBorder="1" applyAlignment="1">
      <alignment horizontal="left" vertical="top" wrapText="1"/>
    </xf>
    <xf numFmtId="0" fontId="9" fillId="11" borderId="30" xfId="0" applyFont="1" applyFill="1" applyBorder="1" applyAlignment="1">
      <alignment horizontal="left" vertical="top" wrapText="1"/>
    </xf>
    <xf numFmtId="0" fontId="9" fillId="11" borderId="24" xfId="0" applyFont="1" applyFill="1" applyBorder="1" applyAlignment="1">
      <alignment horizontal="left" vertical="top" wrapText="1"/>
    </xf>
    <xf numFmtId="0" fontId="5" fillId="3" borderId="17"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17"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5"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2" xfId="0" applyFont="1" applyFill="1" applyBorder="1" applyAlignment="1">
      <alignment horizontal="left" vertical="top" wrapText="1"/>
    </xf>
    <xf numFmtId="0" fontId="32" fillId="0" borderId="0" xfId="0" applyFont="1" applyAlignment="1">
      <alignment horizontal="left" vertical="top" wrapText="1"/>
    </xf>
    <xf numFmtId="0" fontId="30" fillId="0" borderId="0" xfId="0" applyFont="1" applyAlignment="1">
      <alignment horizontal="center" vertical="center" wrapText="1"/>
    </xf>
    <xf numFmtId="0" fontId="18" fillId="3" borderId="44" xfId="0" applyFont="1" applyFill="1" applyBorder="1" applyAlignment="1">
      <alignment horizontal="left" vertical="top" wrapText="1"/>
    </xf>
    <xf numFmtId="0" fontId="18" fillId="3" borderId="26" xfId="0" applyFont="1" applyFill="1" applyBorder="1" applyAlignment="1">
      <alignment horizontal="left" vertical="top" wrapText="1"/>
    </xf>
    <xf numFmtId="1" fontId="18" fillId="3" borderId="48" xfId="0" applyNumberFormat="1" applyFont="1" applyFill="1" applyBorder="1" applyAlignment="1">
      <alignment horizontal="center" vertical="center"/>
    </xf>
    <xf numFmtId="1" fontId="18" fillId="3" borderId="46" xfId="0" applyNumberFormat="1" applyFont="1" applyFill="1" applyBorder="1" applyAlignment="1">
      <alignment horizontal="center" vertical="center"/>
    </xf>
    <xf numFmtId="0" fontId="18" fillId="3" borderId="48" xfId="0" applyFont="1" applyFill="1" applyBorder="1" applyAlignment="1">
      <alignment horizontal="center" vertical="center"/>
    </xf>
    <xf numFmtId="0" fontId="18" fillId="3" borderId="46" xfId="0" applyFont="1" applyFill="1" applyBorder="1" applyAlignment="1">
      <alignment horizontal="center" vertical="center"/>
    </xf>
    <xf numFmtId="0" fontId="18" fillId="3" borderId="44" xfId="3" applyFont="1" applyFill="1" applyBorder="1" applyAlignment="1">
      <alignment horizontal="left" vertical="top" wrapText="1"/>
    </xf>
    <xf numFmtId="0" fontId="18" fillId="3" borderId="26" xfId="3" applyFont="1" applyFill="1" applyBorder="1" applyAlignment="1">
      <alignment horizontal="left" vertical="top" wrapText="1"/>
    </xf>
    <xf numFmtId="0" fontId="28" fillId="0" borderId="44" xfId="0" applyFont="1" applyBorder="1" applyAlignment="1">
      <alignment horizontal="left" vertical="top" wrapText="1"/>
    </xf>
    <xf numFmtId="0" fontId="28" fillId="0" borderId="26" xfId="0" applyFont="1" applyBorder="1" applyAlignment="1">
      <alignment horizontal="left" vertical="top" wrapText="1"/>
    </xf>
    <xf numFmtId="0" fontId="18" fillId="0" borderId="44" xfId="4" applyFont="1" applyBorder="1" applyAlignment="1">
      <alignment horizontal="left" vertical="center" wrapText="1"/>
    </xf>
    <xf numFmtId="0" fontId="18" fillId="0" borderId="26" xfId="4" applyFont="1" applyBorder="1" applyAlignment="1">
      <alignment horizontal="left" vertical="center" wrapText="1"/>
    </xf>
    <xf numFmtId="0" fontId="18" fillId="3" borderId="49"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5" fillId="9" borderId="29" xfId="0" applyFont="1" applyFill="1" applyBorder="1" applyAlignment="1">
      <alignment horizontal="center" vertical="center" textRotation="90" wrapText="1"/>
    </xf>
    <xf numFmtId="0" fontId="5" fillId="9" borderId="14" xfId="0" applyFont="1" applyFill="1" applyBorder="1" applyAlignment="1">
      <alignment horizontal="center" vertical="center" textRotation="90" wrapText="1"/>
    </xf>
    <xf numFmtId="0" fontId="5" fillId="9" borderId="1" xfId="0" applyFont="1" applyFill="1" applyBorder="1" applyAlignment="1">
      <alignment horizontal="center" vertical="center" textRotation="90" wrapText="1"/>
    </xf>
    <xf numFmtId="0" fontId="5" fillId="7" borderId="29" xfId="0" applyFont="1" applyFill="1" applyBorder="1" applyAlignment="1">
      <alignment horizontal="center" vertical="center" textRotation="90" wrapText="1"/>
    </xf>
    <xf numFmtId="0" fontId="5" fillId="7" borderId="14" xfId="0" applyFont="1" applyFill="1" applyBorder="1" applyAlignment="1">
      <alignment horizontal="center" vertical="center" textRotation="90" wrapText="1"/>
    </xf>
    <xf numFmtId="0" fontId="5" fillId="7" borderId="1" xfId="0" applyFont="1" applyFill="1" applyBorder="1" applyAlignment="1">
      <alignment horizontal="center" vertical="center" textRotation="90" wrapText="1"/>
    </xf>
    <xf numFmtId="0" fontId="5" fillId="11" borderId="7" xfId="0" applyFont="1" applyFill="1" applyBorder="1" applyAlignment="1">
      <alignment horizontal="center" vertical="center" textRotation="90" wrapText="1"/>
    </xf>
    <xf numFmtId="0" fontId="5" fillId="11" borderId="16" xfId="0" applyFont="1" applyFill="1" applyBorder="1" applyAlignment="1">
      <alignment horizontal="center" vertical="center" textRotation="90" wrapText="1"/>
    </xf>
    <xf numFmtId="0" fontId="5" fillId="11" borderId="61" xfId="0" applyFont="1" applyFill="1" applyBorder="1" applyAlignment="1">
      <alignment horizontal="center" vertical="center" textRotation="90" wrapText="1"/>
    </xf>
    <xf numFmtId="49" fontId="19" fillId="12" borderId="13" xfId="0" applyNumberFormat="1" applyFont="1" applyFill="1" applyBorder="1" applyAlignment="1">
      <alignment horizontal="center" vertical="top" wrapText="1"/>
    </xf>
    <xf numFmtId="0" fontId="6" fillId="12" borderId="6" xfId="0" applyFont="1" applyFill="1" applyBorder="1" applyAlignment="1">
      <alignment horizontal="left" vertical="top" wrapText="1"/>
    </xf>
    <xf numFmtId="0" fontId="6" fillId="12" borderId="15" xfId="0" applyFont="1" applyFill="1" applyBorder="1" applyAlignment="1">
      <alignment horizontal="left" vertical="top" wrapText="1"/>
    </xf>
    <xf numFmtId="49" fontId="19" fillId="13" borderId="19" xfId="0" applyNumberFormat="1" applyFont="1" applyFill="1" applyBorder="1" applyAlignment="1">
      <alignment horizontal="center" vertical="top"/>
    </xf>
    <xf numFmtId="49" fontId="22" fillId="3" borderId="35" xfId="0" applyNumberFormat="1" applyFont="1" applyFill="1" applyBorder="1" applyAlignment="1">
      <alignment horizontal="center" vertical="center" textRotation="90"/>
    </xf>
    <xf numFmtId="49" fontId="22" fillId="3" borderId="19" xfId="0" applyNumberFormat="1" applyFont="1" applyFill="1" applyBorder="1" applyAlignment="1">
      <alignment horizontal="center" vertical="center" textRotation="90"/>
    </xf>
    <xf numFmtId="49" fontId="22" fillId="3" borderId="4" xfId="0" applyNumberFormat="1" applyFont="1" applyFill="1" applyBorder="1" applyAlignment="1">
      <alignment horizontal="center" vertical="center" textRotation="90"/>
    </xf>
    <xf numFmtId="0" fontId="5" fillId="0" borderId="7" xfId="0" applyFont="1" applyBorder="1" applyAlignment="1">
      <alignment horizontal="center" vertical="center" textRotation="90" wrapText="1"/>
    </xf>
    <xf numFmtId="0" fontId="5" fillId="0" borderId="16" xfId="0" applyFont="1" applyBorder="1" applyAlignment="1">
      <alignment horizontal="center" vertical="center" textRotation="90" wrapText="1"/>
    </xf>
    <xf numFmtId="0" fontId="5" fillId="0" borderId="61" xfId="0" applyFont="1" applyBorder="1" applyAlignment="1">
      <alignment horizontal="center" vertical="center" textRotation="90" wrapText="1"/>
    </xf>
    <xf numFmtId="0" fontId="6" fillId="0" borderId="3" xfId="0" applyFont="1" applyBorder="1" applyAlignment="1">
      <alignment horizontal="center"/>
    </xf>
    <xf numFmtId="49" fontId="6" fillId="3" borderId="30" xfId="8" applyNumberFormat="1" applyFont="1" applyFill="1" applyBorder="1" applyAlignment="1">
      <alignment horizontal="center" vertical="center" textRotation="90"/>
    </xf>
    <xf numFmtId="49" fontId="6" fillId="3" borderId="13" xfId="8" applyNumberFormat="1" applyFont="1" applyFill="1" applyBorder="1" applyAlignment="1">
      <alignment horizontal="center" vertical="center" textRotation="90"/>
    </xf>
    <xf numFmtId="49" fontId="6" fillId="3" borderId="24" xfId="8" applyNumberFormat="1" applyFont="1" applyFill="1" applyBorder="1" applyAlignment="1">
      <alignment horizontal="center" vertical="center" textRotation="90"/>
    </xf>
    <xf numFmtId="49" fontId="6" fillId="3" borderId="30" xfId="8" applyNumberFormat="1" applyFont="1" applyFill="1" applyBorder="1" applyAlignment="1">
      <alignment horizontal="center" vertical="top"/>
    </xf>
    <xf numFmtId="49" fontId="6" fillId="3" borderId="13" xfId="8" applyNumberFormat="1" applyFont="1" applyFill="1" applyBorder="1" applyAlignment="1">
      <alignment horizontal="center" vertical="top"/>
    </xf>
    <xf numFmtId="49" fontId="6" fillId="3" borderId="24" xfId="8" applyNumberFormat="1" applyFont="1" applyFill="1" applyBorder="1" applyAlignment="1">
      <alignment horizontal="center" vertical="top"/>
    </xf>
    <xf numFmtId="0" fontId="6" fillId="12" borderId="30" xfId="8" applyFont="1" applyFill="1" applyBorder="1" applyAlignment="1">
      <alignment horizontal="left" vertical="top" wrapText="1"/>
    </xf>
    <xf numFmtId="0" fontId="6" fillId="12" borderId="13" xfId="8" applyFont="1" applyFill="1" applyBorder="1" applyAlignment="1">
      <alignment horizontal="left" vertical="top" wrapText="1"/>
    </xf>
    <xf numFmtId="0" fontId="6" fillId="12" borderId="24" xfId="8" applyFont="1" applyFill="1" applyBorder="1" applyAlignment="1">
      <alignment horizontal="left" vertical="top" wrapText="1"/>
    </xf>
    <xf numFmtId="49" fontId="9" fillId="8" borderId="30" xfId="8" applyNumberFormat="1" applyFont="1" applyFill="1" applyBorder="1" applyAlignment="1">
      <alignment horizontal="center" vertical="top"/>
    </xf>
    <xf numFmtId="49" fontId="9" fillId="8" borderId="13" xfId="8" applyNumberFormat="1" applyFont="1" applyFill="1" applyBorder="1" applyAlignment="1">
      <alignment horizontal="center" vertical="top"/>
    </xf>
    <xf numFmtId="49" fontId="9" fillId="8" borderId="24" xfId="8" applyNumberFormat="1" applyFont="1" applyFill="1" applyBorder="1" applyAlignment="1">
      <alignment horizontal="center" vertical="top"/>
    </xf>
    <xf numFmtId="0" fontId="6" fillId="3" borderId="44" xfId="8" applyFont="1" applyFill="1" applyBorder="1" applyAlignment="1">
      <alignment horizontal="left" vertical="top" wrapText="1"/>
    </xf>
    <xf numFmtId="0" fontId="6" fillId="3" borderId="53" xfId="8" applyFont="1" applyFill="1" applyBorder="1" applyAlignment="1">
      <alignment horizontal="left" vertical="top" wrapText="1"/>
    </xf>
    <xf numFmtId="0" fontId="6" fillId="3" borderId="26" xfId="8" applyFont="1" applyFill="1" applyBorder="1" applyAlignment="1">
      <alignment horizontal="left" vertical="top" wrapText="1"/>
    </xf>
    <xf numFmtId="0" fontId="6" fillId="3" borderId="50" xfId="8" applyFont="1" applyFill="1" applyBorder="1" applyAlignment="1">
      <alignment horizontal="center" vertical="top" wrapText="1"/>
    </xf>
    <xf numFmtId="0" fontId="6" fillId="3" borderId="58" xfId="8" applyFont="1" applyFill="1" applyBorder="1" applyAlignment="1">
      <alignment horizontal="center" vertical="top" wrapText="1"/>
    </xf>
    <xf numFmtId="0" fontId="6" fillId="3" borderId="25" xfId="8" applyFont="1" applyFill="1" applyBorder="1" applyAlignment="1">
      <alignment horizontal="center" vertical="top" wrapText="1"/>
    </xf>
    <xf numFmtId="0" fontId="6" fillId="0" borderId="48" xfId="8" applyFont="1" applyBorder="1" applyAlignment="1">
      <alignment horizontal="center" vertical="top"/>
    </xf>
    <xf numFmtId="0" fontId="6" fillId="0" borderId="51" xfId="8" applyFont="1" applyBorder="1" applyAlignment="1">
      <alignment horizontal="center" vertical="top"/>
    </xf>
    <xf numFmtId="0" fontId="6" fillId="0" borderId="46" xfId="8" applyFont="1" applyBorder="1" applyAlignment="1">
      <alignment horizontal="center" vertical="top"/>
    </xf>
    <xf numFmtId="49" fontId="9" fillId="13" borderId="30" xfId="8" applyNumberFormat="1" applyFont="1" applyFill="1" applyBorder="1" applyAlignment="1">
      <alignment horizontal="center" vertical="top"/>
    </xf>
    <xf numFmtId="49" fontId="9" fillId="13" borderId="13" xfId="8" applyNumberFormat="1" applyFont="1" applyFill="1" applyBorder="1" applyAlignment="1">
      <alignment horizontal="center" vertical="top"/>
    </xf>
    <xf numFmtId="49" fontId="9" fillId="13" borderId="24" xfId="8" applyNumberFormat="1" applyFont="1" applyFill="1" applyBorder="1" applyAlignment="1">
      <alignment horizontal="center" vertical="top"/>
    </xf>
    <xf numFmtId="49" fontId="9" fillId="11" borderId="30" xfId="8" applyNumberFormat="1" applyFont="1" applyFill="1" applyBorder="1" applyAlignment="1">
      <alignment horizontal="center" vertical="top" wrapText="1"/>
    </xf>
    <xf numFmtId="49" fontId="9" fillId="11" borderId="13" xfId="8" applyNumberFormat="1" applyFont="1" applyFill="1" applyBorder="1" applyAlignment="1">
      <alignment horizontal="center" vertical="top" wrapText="1"/>
    </xf>
    <xf numFmtId="49" fontId="9" fillId="11" borderId="24" xfId="8" applyNumberFormat="1" applyFont="1" applyFill="1" applyBorder="1" applyAlignment="1">
      <alignment horizontal="center" vertical="top" wrapText="1"/>
    </xf>
    <xf numFmtId="49" fontId="9" fillId="12" borderId="30" xfId="8" applyNumberFormat="1" applyFont="1" applyFill="1" applyBorder="1" applyAlignment="1">
      <alignment horizontal="center" vertical="top" wrapText="1"/>
    </xf>
    <xf numFmtId="49" fontId="9" fillId="12" borderId="13" xfId="8" applyNumberFormat="1" applyFont="1" applyFill="1" applyBorder="1" applyAlignment="1">
      <alignment horizontal="center" vertical="top" wrapText="1"/>
    </xf>
    <xf numFmtId="49" fontId="9" fillId="12" borderId="24" xfId="8" applyNumberFormat="1" applyFont="1" applyFill="1" applyBorder="1" applyAlignment="1">
      <alignment horizontal="center" vertical="top" wrapText="1"/>
    </xf>
    <xf numFmtId="49" fontId="9" fillId="0" borderId="30" xfId="8" applyNumberFormat="1" applyFont="1" applyBorder="1" applyAlignment="1">
      <alignment horizontal="center" vertical="top" wrapText="1"/>
    </xf>
    <xf numFmtId="49" fontId="9" fillId="0" borderId="13" xfId="8" applyNumberFormat="1" applyFont="1" applyBorder="1" applyAlignment="1">
      <alignment horizontal="center" vertical="top" wrapText="1"/>
    </xf>
    <xf numFmtId="49" fontId="9" fillId="0" borderId="24" xfId="8" applyNumberFormat="1" applyFont="1" applyBorder="1" applyAlignment="1">
      <alignment horizontal="center" vertical="top" wrapText="1"/>
    </xf>
    <xf numFmtId="0" fontId="9" fillId="11" borderId="30" xfId="9" applyFont="1" applyFill="1" applyBorder="1" applyAlignment="1">
      <alignment horizontal="center" vertical="center" textRotation="90" wrapText="1"/>
    </xf>
    <xf numFmtId="0" fontId="9" fillId="11" borderId="13" xfId="9" applyFont="1" applyFill="1" applyBorder="1" applyAlignment="1">
      <alignment horizontal="center" vertical="center" textRotation="90" wrapText="1"/>
    </xf>
    <xf numFmtId="0" fontId="9" fillId="11" borderId="24" xfId="9" applyFont="1" applyFill="1" applyBorder="1" applyAlignment="1">
      <alignment horizontal="center" vertical="center" textRotation="90" wrapText="1"/>
    </xf>
    <xf numFmtId="0" fontId="6" fillId="0" borderId="30" xfId="10" applyFont="1" applyBorder="1" applyAlignment="1">
      <alignment horizontal="left" vertical="top" wrapText="1"/>
    </xf>
    <xf numFmtId="0" fontId="6" fillId="0" borderId="13" xfId="10" applyFont="1" applyBorder="1" applyAlignment="1">
      <alignment horizontal="left" vertical="top" wrapText="1"/>
    </xf>
    <xf numFmtId="0" fontId="6" fillId="0" borderId="24" xfId="10" applyFont="1" applyBorder="1" applyAlignment="1">
      <alignment horizontal="left" vertical="top" wrapText="1"/>
    </xf>
    <xf numFmtId="0" fontId="6" fillId="3" borderId="48" xfId="8" applyFont="1" applyFill="1" applyBorder="1" applyAlignment="1">
      <alignment horizontal="center" vertical="top"/>
    </xf>
    <xf numFmtId="0" fontId="6" fillId="3" borderId="51" xfId="8" applyFont="1" applyFill="1" applyBorder="1" applyAlignment="1">
      <alignment horizontal="center" vertical="top"/>
    </xf>
    <xf numFmtId="0" fontId="6" fillId="3" borderId="46" xfId="8" applyFont="1" applyFill="1" applyBorder="1" applyAlignment="1">
      <alignment horizontal="center" vertical="top"/>
    </xf>
    <xf numFmtId="49" fontId="6" fillId="3" borderId="5" xfId="8" applyNumberFormat="1" applyFont="1" applyFill="1" applyBorder="1" applyAlignment="1">
      <alignment horizontal="center" vertical="top"/>
    </xf>
    <xf numFmtId="49" fontId="6" fillId="3" borderId="14" xfId="8" applyNumberFormat="1" applyFont="1" applyFill="1" applyBorder="1" applyAlignment="1">
      <alignment horizontal="center" vertical="top"/>
    </xf>
    <xf numFmtId="49" fontId="6" fillId="3" borderId="1" xfId="8" applyNumberFormat="1" applyFont="1" applyFill="1" applyBorder="1" applyAlignment="1">
      <alignment horizontal="center" vertical="top"/>
    </xf>
    <xf numFmtId="0" fontId="9" fillId="11" borderId="34" xfId="9" applyFont="1" applyFill="1" applyBorder="1" applyAlignment="1">
      <alignment horizontal="center" vertical="center" textRotation="90" wrapText="1"/>
    </xf>
    <xf numFmtId="0" fontId="9" fillId="11" borderId="18" xfId="9" applyFont="1" applyFill="1" applyBorder="1" applyAlignment="1">
      <alignment horizontal="center" vertical="center" textRotation="90" wrapText="1"/>
    </xf>
    <xf numFmtId="0" fontId="9" fillId="11" borderId="2" xfId="9" applyFont="1" applyFill="1" applyBorder="1" applyAlignment="1">
      <alignment horizontal="center" vertical="center" textRotation="90" wrapText="1"/>
    </xf>
    <xf numFmtId="49" fontId="6" fillId="3" borderId="5" xfId="8" applyNumberFormat="1" applyFont="1" applyFill="1" applyBorder="1" applyAlignment="1">
      <alignment horizontal="center" vertical="center" textRotation="90"/>
    </xf>
    <xf numFmtId="49" fontId="6" fillId="3" borderId="14" xfId="8" applyNumberFormat="1" applyFont="1" applyFill="1" applyBorder="1" applyAlignment="1">
      <alignment horizontal="center" vertical="center" textRotation="90"/>
    </xf>
    <xf numFmtId="49" fontId="6" fillId="3" borderId="1" xfId="8" applyNumberFormat="1" applyFont="1" applyFill="1" applyBorder="1" applyAlignment="1">
      <alignment horizontal="center" vertical="center" textRotation="90"/>
    </xf>
    <xf numFmtId="49" fontId="9" fillId="13" borderId="29" xfId="8" applyNumberFormat="1" applyFont="1" applyFill="1" applyBorder="1" applyAlignment="1">
      <alignment horizontal="center" vertical="top"/>
    </xf>
    <xf numFmtId="49" fontId="9" fillId="13" borderId="1" xfId="8" applyNumberFormat="1" applyFont="1" applyFill="1" applyBorder="1" applyAlignment="1">
      <alignment horizontal="center" vertical="top"/>
    </xf>
    <xf numFmtId="49" fontId="9" fillId="11" borderId="44" xfId="8" applyNumberFormat="1" applyFont="1" applyFill="1" applyBorder="1" applyAlignment="1">
      <alignment horizontal="center" vertical="top" wrapText="1"/>
    </xf>
    <xf numFmtId="49" fontId="9" fillId="11" borderId="53" xfId="8" applyNumberFormat="1" applyFont="1" applyFill="1" applyBorder="1" applyAlignment="1">
      <alignment horizontal="center" vertical="top" wrapText="1"/>
    </xf>
    <xf numFmtId="49" fontId="9" fillId="11" borderId="26" xfId="8" applyNumberFormat="1" applyFont="1" applyFill="1" applyBorder="1" applyAlignment="1">
      <alignment horizontal="center" vertical="top" wrapText="1"/>
    </xf>
    <xf numFmtId="49" fontId="9" fillId="7" borderId="30" xfId="8" applyNumberFormat="1" applyFont="1" applyFill="1" applyBorder="1" applyAlignment="1">
      <alignment horizontal="center" vertical="top"/>
    </xf>
    <xf numFmtId="49" fontId="9" fillId="7" borderId="24" xfId="8" applyNumberFormat="1" applyFont="1" applyFill="1" applyBorder="1" applyAlignment="1">
      <alignment horizontal="center" vertical="top"/>
    </xf>
    <xf numFmtId="0" fontId="9" fillId="11" borderId="35" xfId="8" applyFont="1" applyFill="1" applyBorder="1" applyAlignment="1">
      <alignment horizontal="left" vertical="top" wrapText="1"/>
    </xf>
    <xf numFmtId="0" fontId="9" fillId="11" borderId="23" xfId="8" applyFont="1" applyFill="1" applyBorder="1" applyAlignment="1">
      <alignment horizontal="left" vertical="top" wrapText="1"/>
    </xf>
    <xf numFmtId="0" fontId="9" fillId="11" borderId="34" xfId="8" applyFont="1" applyFill="1" applyBorder="1" applyAlignment="1">
      <alignment horizontal="left" vertical="top" wrapText="1"/>
    </xf>
    <xf numFmtId="0" fontId="9" fillId="11" borderId="19" xfId="8" applyFont="1" applyFill="1" applyBorder="1" applyAlignment="1">
      <alignment horizontal="left" vertical="top" wrapText="1"/>
    </xf>
    <xf numFmtId="0" fontId="9" fillId="11" borderId="0" xfId="8" applyFont="1" applyFill="1" applyAlignment="1">
      <alignment horizontal="left" vertical="top" wrapText="1"/>
    </xf>
    <xf numFmtId="0" fontId="9" fillId="11" borderId="18" xfId="8" applyFont="1" applyFill="1" applyBorder="1" applyAlignment="1">
      <alignment horizontal="left" vertical="top" wrapText="1"/>
    </xf>
    <xf numFmtId="0" fontId="9" fillId="11" borderId="4" xfId="8" applyFont="1" applyFill="1" applyBorder="1" applyAlignment="1">
      <alignment horizontal="left" vertical="top" wrapText="1"/>
    </xf>
    <xf numFmtId="0" fontId="9" fillId="11" borderId="3" xfId="8" applyFont="1" applyFill="1" applyBorder="1" applyAlignment="1">
      <alignment horizontal="left" vertical="top" wrapText="1"/>
    </xf>
    <xf numFmtId="0" fontId="9" fillId="11" borderId="2" xfId="8" applyFont="1" applyFill="1" applyBorder="1" applyAlignment="1">
      <alignment horizontal="left" vertical="top" wrapText="1"/>
    </xf>
    <xf numFmtId="49" fontId="9" fillId="11" borderId="35" xfId="8" applyNumberFormat="1" applyFont="1" applyFill="1" applyBorder="1" applyAlignment="1">
      <alignment horizontal="center" vertical="top" wrapText="1"/>
    </xf>
    <xf numFmtId="49" fontId="9" fillId="11" borderId="19" xfId="8" applyNumberFormat="1" applyFont="1" applyFill="1" applyBorder="1" applyAlignment="1">
      <alignment horizontal="center" vertical="top" wrapText="1"/>
    </xf>
    <xf numFmtId="49" fontId="9" fillId="11" borderId="4" xfId="8" applyNumberFormat="1" applyFont="1" applyFill="1" applyBorder="1" applyAlignment="1">
      <alignment horizontal="center" vertical="top" wrapText="1"/>
    </xf>
    <xf numFmtId="49" fontId="9" fillId="12" borderId="68" xfId="8" applyNumberFormat="1" applyFont="1" applyFill="1" applyBorder="1" applyAlignment="1">
      <alignment horizontal="center" vertical="top" wrapText="1"/>
    </xf>
    <xf numFmtId="49" fontId="9" fillId="12" borderId="67" xfId="8" applyNumberFormat="1" applyFont="1" applyFill="1" applyBorder="1" applyAlignment="1">
      <alignment horizontal="center" vertical="top" wrapText="1"/>
    </xf>
    <xf numFmtId="49" fontId="9" fillId="12" borderId="71" xfId="8" applyNumberFormat="1" applyFont="1" applyFill="1" applyBorder="1" applyAlignment="1">
      <alignment horizontal="center" vertical="top" wrapText="1"/>
    </xf>
    <xf numFmtId="49" fontId="9" fillId="12" borderId="72" xfId="8" applyNumberFormat="1" applyFont="1" applyFill="1" applyBorder="1" applyAlignment="1">
      <alignment horizontal="center" vertical="top" wrapText="1"/>
    </xf>
    <xf numFmtId="49" fontId="9" fillId="12" borderId="65" xfId="8" applyNumberFormat="1" applyFont="1" applyFill="1" applyBorder="1" applyAlignment="1">
      <alignment horizontal="center" vertical="top" wrapText="1"/>
    </xf>
    <xf numFmtId="0" fontId="6" fillId="12" borderId="30" xfId="9" applyFont="1" applyFill="1" applyBorder="1" applyAlignment="1">
      <alignment horizontal="left" vertical="top" wrapText="1"/>
    </xf>
    <xf numFmtId="0" fontId="6" fillId="12" borderId="13" xfId="9" applyFont="1" applyFill="1" applyBorder="1" applyAlignment="1">
      <alignment horizontal="left" vertical="top" wrapText="1"/>
    </xf>
    <xf numFmtId="0" fontId="6" fillId="12" borderId="24" xfId="9" applyFont="1" applyFill="1" applyBorder="1" applyAlignment="1">
      <alignment horizontal="left" vertical="top" wrapText="1"/>
    </xf>
    <xf numFmtId="0" fontId="6" fillId="12" borderId="34" xfId="8" applyFont="1" applyFill="1" applyBorder="1" applyAlignment="1">
      <alignment horizontal="left" vertical="top" wrapText="1"/>
    </xf>
    <xf numFmtId="0" fontId="6" fillId="12" borderId="18" xfId="8" applyFont="1" applyFill="1" applyBorder="1" applyAlignment="1">
      <alignment horizontal="left" vertical="top" wrapText="1"/>
    </xf>
    <xf numFmtId="0" fontId="9" fillId="11" borderId="72" xfId="8" applyFont="1" applyFill="1" applyBorder="1" applyAlignment="1">
      <alignment horizontal="left" vertical="top" wrapText="1"/>
    </xf>
    <xf numFmtId="0" fontId="9" fillId="11" borderId="67" xfId="8" applyFont="1" applyFill="1" applyBorder="1" applyAlignment="1">
      <alignment horizontal="left" vertical="top" wrapText="1"/>
    </xf>
    <xf numFmtId="0" fontId="9" fillId="11" borderId="65" xfId="8" applyFont="1" applyFill="1" applyBorder="1" applyAlignment="1">
      <alignment horizontal="left" vertical="top" wrapText="1"/>
    </xf>
    <xf numFmtId="0" fontId="6" fillId="0" borderId="5" xfId="10" applyFont="1" applyBorder="1" applyAlignment="1">
      <alignment horizontal="left" vertical="top" wrapText="1"/>
    </xf>
    <xf numFmtId="0" fontId="6" fillId="0" borderId="31" xfId="10" applyFont="1" applyBorder="1" applyAlignment="1">
      <alignment horizontal="left" vertical="top" wrapText="1"/>
    </xf>
    <xf numFmtId="0" fontId="6" fillId="3" borderId="27" xfId="8" applyFont="1" applyFill="1" applyBorder="1" applyAlignment="1">
      <alignment horizontal="center" vertical="top" wrapText="1"/>
    </xf>
    <xf numFmtId="49" fontId="9" fillId="12" borderId="48" xfId="8" applyNumberFormat="1" applyFont="1" applyFill="1" applyBorder="1" applyAlignment="1">
      <alignment horizontal="center" vertical="top" wrapText="1"/>
    </xf>
    <xf numFmtId="49" fontId="9" fillId="12" borderId="51" xfId="8" applyNumberFormat="1" applyFont="1" applyFill="1" applyBorder="1" applyAlignment="1">
      <alignment horizontal="center" vertical="top" wrapText="1"/>
    </xf>
    <xf numFmtId="49" fontId="9" fillId="12" borderId="46" xfId="8" applyNumberFormat="1" applyFont="1" applyFill="1" applyBorder="1" applyAlignment="1">
      <alignment horizontal="center" vertical="top" wrapText="1"/>
    </xf>
    <xf numFmtId="49" fontId="9" fillId="0" borderId="35" xfId="8" applyNumberFormat="1" applyFont="1" applyBorder="1" applyAlignment="1">
      <alignment horizontal="center" vertical="top" wrapText="1"/>
    </xf>
    <xf numFmtId="49" fontId="9" fillId="0" borderId="19" xfId="8" applyNumberFormat="1" applyFont="1" applyBorder="1" applyAlignment="1">
      <alignment horizontal="center" vertical="top" wrapText="1"/>
    </xf>
    <xf numFmtId="49" fontId="9" fillId="0" borderId="4" xfId="8" applyNumberFormat="1" applyFont="1" applyBorder="1" applyAlignment="1">
      <alignment horizontal="center" vertical="top" wrapText="1"/>
    </xf>
    <xf numFmtId="0" fontId="6" fillId="12" borderId="23" xfId="8" applyFont="1" applyFill="1" applyBorder="1" applyAlignment="1">
      <alignment horizontal="left" vertical="top" wrapText="1"/>
    </xf>
    <xf numFmtId="0" fontId="6" fillId="12" borderId="0" xfId="8" applyFont="1" applyFill="1" applyAlignment="1">
      <alignment horizontal="left" vertical="top" wrapText="1"/>
    </xf>
    <xf numFmtId="0" fontId="6" fillId="0" borderId="75" xfId="8" applyFont="1" applyBorder="1" applyAlignment="1">
      <alignment horizontal="center" vertical="top"/>
    </xf>
    <xf numFmtId="0" fontId="6" fillId="3" borderId="38" xfId="8" applyFont="1" applyFill="1" applyBorder="1" applyAlignment="1">
      <alignment horizontal="left" vertical="top" wrapText="1"/>
    </xf>
    <xf numFmtId="0" fontId="6" fillId="3" borderId="28" xfId="8" applyFont="1" applyFill="1" applyBorder="1" applyAlignment="1">
      <alignment horizontal="left" vertical="top" wrapText="1"/>
    </xf>
    <xf numFmtId="0" fontId="6" fillId="0" borderId="36" xfId="8" applyFont="1" applyBorder="1" applyAlignment="1">
      <alignment horizontal="center" vertical="top"/>
    </xf>
    <xf numFmtId="0" fontId="6" fillId="3" borderId="44" xfId="8" applyFont="1" applyFill="1" applyBorder="1" applyAlignment="1">
      <alignment horizontal="left" vertical="top"/>
    </xf>
    <xf numFmtId="0" fontId="6" fillId="3" borderId="53" xfId="8" applyFont="1" applyFill="1" applyBorder="1" applyAlignment="1">
      <alignment horizontal="left" vertical="top"/>
    </xf>
    <xf numFmtId="0" fontId="6" fillId="3" borderId="28" xfId="8" applyFont="1" applyFill="1" applyBorder="1" applyAlignment="1">
      <alignment horizontal="left" vertical="top"/>
    </xf>
    <xf numFmtId="0" fontId="13" fillId="0" borderId="0" xfId="8" applyFont="1" applyAlignment="1">
      <alignment horizontal="center"/>
    </xf>
    <xf numFmtId="0" fontId="13" fillId="0" borderId="0" xfId="8" applyFont="1" applyAlignment="1">
      <alignment horizontal="center" vertical="center"/>
    </xf>
    <xf numFmtId="0" fontId="5" fillId="0" borderId="30" xfId="8" applyFont="1" applyBorder="1" applyAlignment="1">
      <alignment horizontal="center" vertical="center" textRotation="90" wrapText="1"/>
    </xf>
    <xf numFmtId="0" fontId="5" fillId="0" borderId="13" xfId="8" applyFont="1" applyBorder="1" applyAlignment="1">
      <alignment horizontal="center" vertical="center" textRotation="90" wrapText="1"/>
    </xf>
    <xf numFmtId="0" fontId="5" fillId="0" borderId="24" xfId="8" applyFont="1" applyBorder="1" applyAlignment="1">
      <alignment horizontal="center" vertical="center" textRotation="90" wrapText="1"/>
    </xf>
    <xf numFmtId="0" fontId="30" fillId="0" borderId="0" xfId="8" applyFont="1" applyAlignment="1">
      <alignment horizontal="center" vertical="top" wrapText="1"/>
    </xf>
    <xf numFmtId="0" fontId="5" fillId="9" borderId="29" xfId="8" applyFont="1" applyFill="1" applyBorder="1" applyAlignment="1">
      <alignment horizontal="center" vertical="center" textRotation="90" wrapText="1"/>
    </xf>
    <xf numFmtId="0" fontId="5" fillId="9" borderId="14" xfId="8" applyFont="1" applyFill="1" applyBorder="1" applyAlignment="1">
      <alignment horizontal="center" vertical="center" textRotation="90" wrapText="1"/>
    </xf>
    <xf numFmtId="0" fontId="5" fillId="9" borderId="1" xfId="8" applyFont="1" applyFill="1" applyBorder="1" applyAlignment="1">
      <alignment horizontal="center" vertical="center" textRotation="90" wrapText="1"/>
    </xf>
    <xf numFmtId="0" fontId="5" fillId="7" borderId="29" xfId="8" applyFont="1" applyFill="1" applyBorder="1" applyAlignment="1">
      <alignment horizontal="center" vertical="center" textRotation="90" wrapText="1"/>
    </xf>
    <xf numFmtId="0" fontId="5" fillId="7" borderId="14" xfId="8" applyFont="1" applyFill="1" applyBorder="1" applyAlignment="1">
      <alignment horizontal="center" vertical="center" textRotation="90" wrapText="1"/>
    </xf>
    <xf numFmtId="0" fontId="5" fillId="7" borderId="1" xfId="8" applyFont="1" applyFill="1" applyBorder="1" applyAlignment="1">
      <alignment horizontal="center" vertical="center" textRotation="90" wrapText="1"/>
    </xf>
    <xf numFmtId="0" fontId="5" fillId="11" borderId="7" xfId="8" applyFont="1" applyFill="1" applyBorder="1" applyAlignment="1">
      <alignment horizontal="center" vertical="center" textRotation="90" wrapText="1"/>
    </xf>
    <xf numFmtId="0" fontId="5" fillId="11" borderId="16" xfId="8" applyFont="1" applyFill="1" applyBorder="1" applyAlignment="1">
      <alignment horizontal="center" vertical="center" textRotation="90" wrapText="1"/>
    </xf>
    <xf numFmtId="0" fontId="5" fillId="11" borderId="61" xfId="8" applyFont="1" applyFill="1" applyBorder="1" applyAlignment="1">
      <alignment horizontal="center" vertical="center" textRotation="90" wrapText="1"/>
    </xf>
    <xf numFmtId="0" fontId="5" fillId="0" borderId="34" xfId="8" applyFont="1" applyBorder="1" applyAlignment="1">
      <alignment horizontal="center" vertical="center" wrapText="1"/>
    </xf>
    <xf numFmtId="0" fontId="5" fillId="0" borderId="18" xfId="8" applyFont="1" applyBorder="1" applyAlignment="1">
      <alignment horizontal="center" vertical="center" wrapText="1"/>
    </xf>
    <xf numFmtId="0" fontId="5" fillId="0" borderId="2" xfId="8" applyFont="1" applyBorder="1" applyAlignment="1">
      <alignment horizontal="center" vertical="center" wrapText="1"/>
    </xf>
    <xf numFmtId="0" fontId="36" fillId="3" borderId="48" xfId="8" applyFont="1" applyFill="1" applyBorder="1" applyAlignment="1">
      <alignment horizontal="center" vertical="top"/>
    </xf>
    <xf numFmtId="0" fontId="36" fillId="3" borderId="51" xfId="8" applyFont="1" applyFill="1" applyBorder="1" applyAlignment="1">
      <alignment horizontal="center" vertical="top"/>
    </xf>
    <xf numFmtId="0" fontId="36" fillId="3" borderId="46" xfId="8" applyFont="1" applyFill="1" applyBorder="1" applyAlignment="1">
      <alignment horizontal="center" vertical="top"/>
    </xf>
    <xf numFmtId="0" fontId="9" fillId="0" borderId="30" xfId="2" applyFont="1" applyBorder="1" applyAlignment="1">
      <alignment horizontal="center" vertical="center" wrapText="1"/>
    </xf>
    <xf numFmtId="0" fontId="9" fillId="0" borderId="13" xfId="2" applyFont="1" applyBorder="1" applyAlignment="1">
      <alignment horizontal="center" vertical="center" wrapText="1"/>
    </xf>
    <xf numFmtId="0" fontId="9" fillId="0" borderId="24" xfId="2" applyFont="1" applyBorder="1" applyAlignment="1">
      <alignment horizontal="center" vertical="center" wrapText="1"/>
    </xf>
    <xf numFmtId="0" fontId="5" fillId="0" borderId="53" xfId="8" applyFont="1" applyBorder="1" applyAlignment="1">
      <alignment horizontal="center" vertical="center" wrapText="1"/>
    </xf>
    <xf numFmtId="0" fontId="5" fillId="0" borderId="26" xfId="8" applyFont="1" applyBorder="1" applyAlignment="1">
      <alignment horizontal="center" vertical="center" wrapText="1"/>
    </xf>
    <xf numFmtId="0" fontId="5" fillId="0" borderId="50" xfId="8" applyFont="1" applyBorder="1" applyAlignment="1">
      <alignment horizontal="center" vertical="center" wrapText="1"/>
    </xf>
    <xf numFmtId="0" fontId="5" fillId="0" borderId="25" xfId="8" applyFont="1" applyBorder="1" applyAlignment="1">
      <alignment horizontal="center" vertical="center" wrapText="1"/>
    </xf>
    <xf numFmtId="0" fontId="9" fillId="7" borderId="12" xfId="8" applyFont="1" applyFill="1" applyBorder="1" applyAlignment="1">
      <alignment horizontal="left" vertical="top"/>
    </xf>
    <xf numFmtId="0" fontId="9" fillId="7" borderId="11" xfId="8" applyFont="1" applyFill="1" applyBorder="1" applyAlignment="1">
      <alignment horizontal="left" vertical="top"/>
    </xf>
    <xf numFmtId="0" fontId="9" fillId="7" borderId="10" xfId="8" applyFont="1" applyFill="1" applyBorder="1" applyAlignment="1">
      <alignment horizontal="left" vertical="top"/>
    </xf>
    <xf numFmtId="0" fontId="5" fillId="0" borderId="48" xfId="8" applyFont="1" applyBorder="1" applyAlignment="1">
      <alignment horizontal="center" vertical="center" textRotation="90"/>
    </xf>
    <xf numFmtId="0" fontId="5" fillId="0" borderId="46" xfId="8" applyFont="1" applyBorder="1" applyAlignment="1">
      <alignment horizontal="center" vertical="center" textRotation="90"/>
    </xf>
    <xf numFmtId="0" fontId="5" fillId="11" borderId="30" xfId="8" applyFont="1" applyFill="1" applyBorder="1" applyAlignment="1">
      <alignment horizontal="center" vertical="center" textRotation="90" wrapText="1"/>
    </xf>
    <xf numFmtId="0" fontId="5" fillId="11" borderId="13" xfId="8" applyFont="1" applyFill="1" applyBorder="1" applyAlignment="1">
      <alignment horizontal="center" vertical="center" textRotation="90" wrapText="1"/>
    </xf>
    <xf numFmtId="0" fontId="5" fillId="11" borderId="24" xfId="8" applyFont="1" applyFill="1" applyBorder="1" applyAlignment="1">
      <alignment horizontal="center" vertical="center" textRotation="90" wrapText="1"/>
    </xf>
    <xf numFmtId="0" fontId="9" fillId="9" borderId="12" xfId="8" applyFont="1" applyFill="1" applyBorder="1" applyAlignment="1">
      <alignment horizontal="left" vertical="top"/>
    </xf>
    <xf numFmtId="0" fontId="9" fillId="9" borderId="11" xfId="8" applyFont="1" applyFill="1" applyBorder="1" applyAlignment="1">
      <alignment horizontal="left" vertical="top"/>
    </xf>
    <xf numFmtId="0" fontId="9" fillId="9" borderId="10" xfId="8" applyFont="1" applyFill="1" applyBorder="1" applyAlignment="1">
      <alignment horizontal="left" vertical="top"/>
    </xf>
    <xf numFmtId="0" fontId="6" fillId="3" borderId="44" xfId="8" applyFont="1" applyFill="1" applyBorder="1" applyAlignment="1">
      <alignment horizontal="center" vertical="top"/>
    </xf>
    <xf numFmtId="0" fontId="6" fillId="3" borderId="53" xfId="8" applyFont="1" applyFill="1" applyBorder="1" applyAlignment="1">
      <alignment horizontal="center" vertical="top"/>
    </xf>
    <xf numFmtId="0" fontId="6" fillId="3" borderId="26" xfId="8" applyFont="1" applyFill="1" applyBorder="1" applyAlignment="1">
      <alignment horizontal="center" vertical="top"/>
    </xf>
    <xf numFmtId="0" fontId="5" fillId="12" borderId="30" xfId="8" applyFont="1" applyFill="1" applyBorder="1" applyAlignment="1">
      <alignment horizontal="center" vertical="center" textRotation="90" wrapText="1"/>
    </xf>
    <xf numFmtId="0" fontId="5" fillId="12" borderId="13" xfId="8" applyFont="1" applyFill="1" applyBorder="1" applyAlignment="1">
      <alignment horizontal="center" vertical="center" textRotation="90" wrapText="1"/>
    </xf>
    <xf numFmtId="0" fontId="5" fillId="12" borderId="24" xfId="8" applyFont="1" applyFill="1" applyBorder="1" applyAlignment="1">
      <alignment horizontal="center" vertical="center" textRotation="90" wrapText="1"/>
    </xf>
    <xf numFmtId="0" fontId="6" fillId="0" borderId="30" xfId="2" applyFont="1" applyBorder="1" applyAlignment="1">
      <alignment horizontal="center" vertical="center" wrapText="1"/>
    </xf>
    <xf numFmtId="0" fontId="6" fillId="0" borderId="13" xfId="2" applyFont="1" applyBorder="1" applyAlignment="1">
      <alignment horizontal="center" vertical="center" wrapText="1"/>
    </xf>
    <xf numFmtId="49" fontId="6" fillId="0" borderId="13" xfId="8" applyNumberFormat="1" applyFont="1" applyBorder="1" applyAlignment="1">
      <alignment horizontal="center" vertical="center" textRotation="90"/>
    </xf>
    <xf numFmtId="49" fontId="6" fillId="0" borderId="24" xfId="8" applyNumberFormat="1" applyFont="1" applyBorder="1" applyAlignment="1">
      <alignment horizontal="center" vertical="center" textRotation="90"/>
    </xf>
    <xf numFmtId="0" fontId="5" fillId="0" borderId="7" xfId="8" applyFont="1" applyBorder="1" applyAlignment="1">
      <alignment horizontal="center" vertical="center" textRotation="90" wrapText="1"/>
    </xf>
    <xf numFmtId="0" fontId="5" fillId="0" borderId="16" xfId="8" applyFont="1" applyBorder="1" applyAlignment="1">
      <alignment horizontal="center" vertical="center" textRotation="90" wrapText="1"/>
    </xf>
    <xf numFmtId="0" fontId="5" fillId="0" borderId="61" xfId="8" applyFont="1" applyBorder="1" applyAlignment="1">
      <alignment horizontal="center" vertical="center" textRotation="90" wrapText="1"/>
    </xf>
    <xf numFmtId="0" fontId="9" fillId="7" borderId="4" xfId="8" applyFont="1" applyFill="1" applyBorder="1" applyAlignment="1">
      <alignment horizontal="right" vertical="top" wrapText="1"/>
    </xf>
    <xf numFmtId="0" fontId="9" fillId="7" borderId="3" xfId="8" applyFont="1" applyFill="1" applyBorder="1" applyAlignment="1">
      <alignment horizontal="right" vertical="top" wrapText="1"/>
    </xf>
    <xf numFmtId="0" fontId="9" fillId="7" borderId="2" xfId="8" applyFont="1" applyFill="1" applyBorder="1" applyAlignment="1">
      <alignment horizontal="right" vertical="top" wrapText="1"/>
    </xf>
    <xf numFmtId="0" fontId="6" fillId="3" borderId="44" xfId="8" applyFont="1" applyFill="1" applyBorder="1" applyAlignment="1">
      <alignment horizontal="center" vertical="top" wrapText="1"/>
    </xf>
    <xf numFmtId="0" fontId="6" fillId="3" borderId="53" xfId="8" applyFont="1" applyFill="1" applyBorder="1" applyAlignment="1">
      <alignment horizontal="center" vertical="top" wrapText="1"/>
    </xf>
    <xf numFmtId="0" fontId="6" fillId="3" borderId="26" xfId="8" applyFont="1" applyFill="1" applyBorder="1" applyAlignment="1">
      <alignment horizontal="center" vertical="top" wrapText="1"/>
    </xf>
    <xf numFmtId="0" fontId="6" fillId="3" borderId="23" xfId="8" applyFont="1" applyFill="1" applyBorder="1" applyAlignment="1">
      <alignment horizontal="center" vertical="top" wrapText="1"/>
    </xf>
    <xf numFmtId="0" fontId="6" fillId="3" borderId="0" xfId="8" applyFont="1" applyFill="1" applyAlignment="1">
      <alignment horizontal="center" vertical="top" wrapText="1"/>
    </xf>
    <xf numFmtId="0" fontId="6" fillId="3" borderId="3" xfId="8" applyFont="1" applyFill="1" applyBorder="1" applyAlignment="1">
      <alignment horizontal="center" vertical="top" wrapText="1"/>
    </xf>
    <xf numFmtId="0" fontId="6" fillId="3" borderId="49" xfId="8" applyFont="1" applyFill="1" applyBorder="1" applyAlignment="1">
      <alignment horizontal="center" vertical="top" wrapText="1"/>
    </xf>
    <xf numFmtId="0" fontId="6" fillId="3" borderId="52" xfId="8" applyFont="1" applyFill="1" applyBorder="1" applyAlignment="1">
      <alignment horizontal="center" vertical="top" wrapText="1"/>
    </xf>
    <xf numFmtId="0" fontId="6" fillId="3" borderId="47" xfId="8" applyFont="1" applyFill="1" applyBorder="1" applyAlignment="1">
      <alignment horizontal="center" vertical="top" wrapText="1"/>
    </xf>
    <xf numFmtId="0" fontId="6" fillId="3" borderId="50" xfId="8" applyFont="1" applyFill="1" applyBorder="1" applyAlignment="1">
      <alignment horizontal="center" vertical="top"/>
    </xf>
    <xf numFmtId="0" fontId="6" fillId="3" borderId="58" xfId="8" applyFont="1" applyFill="1" applyBorder="1" applyAlignment="1">
      <alignment horizontal="center" vertical="top"/>
    </xf>
    <xf numFmtId="0" fontId="26" fillId="3" borderId="50" xfId="8" applyFont="1" applyFill="1" applyBorder="1" applyAlignment="1">
      <alignment horizontal="center" vertical="top" wrapText="1"/>
    </xf>
    <xf numFmtId="0" fontId="26" fillId="3" borderId="58" xfId="8" applyFont="1" applyFill="1" applyBorder="1" applyAlignment="1">
      <alignment horizontal="center" vertical="top" wrapText="1"/>
    </xf>
    <xf numFmtId="0" fontId="26" fillId="3" borderId="25" xfId="8" applyFont="1" applyFill="1" applyBorder="1" applyAlignment="1">
      <alignment horizontal="center" vertical="top" wrapText="1"/>
    </xf>
    <xf numFmtId="0" fontId="26" fillId="3" borderId="48" xfId="8" applyFont="1" applyFill="1" applyBorder="1" applyAlignment="1">
      <alignment horizontal="center" vertical="top"/>
    </xf>
    <xf numFmtId="0" fontId="26" fillId="3" borderId="51" xfId="8" applyFont="1" applyFill="1" applyBorder="1" applyAlignment="1">
      <alignment horizontal="center" vertical="top"/>
    </xf>
    <xf numFmtId="0" fontId="26" fillId="3" borderId="46" xfId="8" applyFont="1" applyFill="1" applyBorder="1" applyAlignment="1">
      <alignment horizontal="center" vertical="top"/>
    </xf>
    <xf numFmtId="0" fontId="26" fillId="3" borderId="44" xfId="8" applyFont="1" applyFill="1" applyBorder="1" applyAlignment="1">
      <alignment horizontal="left" vertical="top" wrapText="1"/>
    </xf>
    <xf numFmtId="0" fontId="26" fillId="3" borderId="53" xfId="8" applyFont="1" applyFill="1" applyBorder="1" applyAlignment="1">
      <alignment horizontal="left" vertical="top" wrapText="1"/>
    </xf>
    <xf numFmtId="0" fontId="26" fillId="3" borderId="26" xfId="8" applyFont="1" applyFill="1" applyBorder="1" applyAlignment="1">
      <alignment horizontal="left" vertical="top" wrapText="1"/>
    </xf>
    <xf numFmtId="0" fontId="36" fillId="3" borderId="44" xfId="8" applyFont="1" applyFill="1" applyBorder="1" applyAlignment="1">
      <alignment horizontal="center" vertical="top" wrapText="1"/>
    </xf>
    <xf numFmtId="0" fontId="36" fillId="3" borderId="53" xfId="8" applyFont="1" applyFill="1" applyBorder="1" applyAlignment="1">
      <alignment horizontal="center" vertical="top" wrapText="1"/>
    </xf>
    <xf numFmtId="0" fontId="36" fillId="3" borderId="26" xfId="8" applyFont="1" applyFill="1" applyBorder="1" applyAlignment="1">
      <alignment horizontal="center" vertical="top" wrapText="1"/>
    </xf>
    <xf numFmtId="0" fontId="36" fillId="3" borderId="50" xfId="8" applyFont="1" applyFill="1" applyBorder="1" applyAlignment="1">
      <alignment horizontal="center" vertical="top" wrapText="1"/>
    </xf>
    <xf numFmtId="0" fontId="36" fillId="3" borderId="58" xfId="8" applyFont="1" applyFill="1" applyBorder="1" applyAlignment="1">
      <alignment horizontal="center" vertical="top" wrapText="1"/>
    </xf>
    <xf numFmtId="0" fontId="36" fillId="3" borderId="25" xfId="8" applyFont="1" applyFill="1" applyBorder="1" applyAlignment="1">
      <alignment horizontal="center" vertical="top" wrapText="1"/>
    </xf>
    <xf numFmtId="49" fontId="9" fillId="8" borderId="8" xfId="8" applyNumberFormat="1" applyFont="1" applyFill="1" applyBorder="1" applyAlignment="1">
      <alignment horizontal="center" vertical="top"/>
    </xf>
    <xf numFmtId="49" fontId="9" fillId="8" borderId="19" xfId="8" applyNumberFormat="1" applyFont="1" applyFill="1" applyBorder="1" applyAlignment="1">
      <alignment horizontal="center" vertical="top"/>
    </xf>
    <xf numFmtId="49" fontId="9" fillId="8" borderId="39" xfId="8" applyNumberFormat="1" applyFont="1" applyFill="1" applyBorder="1" applyAlignment="1">
      <alignment horizontal="center" vertical="top"/>
    </xf>
    <xf numFmtId="49" fontId="9" fillId="11" borderId="23" xfId="8" applyNumberFormat="1" applyFont="1" applyFill="1" applyBorder="1" applyAlignment="1">
      <alignment horizontal="center" vertical="top" wrapText="1"/>
    </xf>
    <xf numFmtId="49" fontId="9" fillId="11" borderId="0" xfId="8" applyNumberFormat="1" applyFont="1" applyFill="1" applyAlignment="1">
      <alignment horizontal="center" vertical="top" wrapText="1"/>
    </xf>
    <xf numFmtId="0" fontId="4" fillId="11" borderId="3" xfId="8" applyFill="1" applyBorder="1" applyAlignment="1">
      <alignment horizontal="center" vertical="top" wrapText="1"/>
    </xf>
    <xf numFmtId="0" fontId="6" fillId="3" borderId="17"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17" xfId="0" applyFont="1" applyFill="1" applyBorder="1" applyAlignment="1">
      <alignment horizontal="left" vertical="top" wrapText="1"/>
    </xf>
    <xf numFmtId="0" fontId="6" fillId="3" borderId="16"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0" borderId="8" xfId="8" applyFont="1" applyBorder="1" applyAlignment="1">
      <alignment horizontal="left" vertical="center" wrapText="1"/>
    </xf>
    <xf numFmtId="0" fontId="6" fillId="0" borderId="7" xfId="8" applyFont="1" applyBorder="1" applyAlignment="1">
      <alignment horizontal="left" vertical="center" wrapText="1"/>
    </xf>
    <xf numFmtId="0" fontId="6" fillId="0" borderId="6" xfId="8" applyFont="1" applyBorder="1" applyAlignment="1">
      <alignment horizontal="left" vertical="center" wrapText="1"/>
    </xf>
    <xf numFmtId="0" fontId="6" fillId="0" borderId="4" xfId="8" applyFont="1" applyBorder="1" applyAlignment="1">
      <alignment horizontal="left" vertical="center" wrapText="1"/>
    </xf>
    <xf numFmtId="0" fontId="6" fillId="0" borderId="3" xfId="8" applyFont="1" applyBorder="1" applyAlignment="1">
      <alignment horizontal="left" vertical="center" wrapText="1"/>
    </xf>
    <xf numFmtId="0" fontId="6" fillId="0" borderId="2" xfId="8" applyFont="1" applyBorder="1" applyAlignment="1">
      <alignment horizontal="left" vertical="center" wrapText="1"/>
    </xf>
    <xf numFmtId="0" fontId="6" fillId="0" borderId="19" xfId="8" applyFont="1" applyBorder="1" applyAlignment="1">
      <alignment horizontal="left" vertical="center" wrapText="1"/>
    </xf>
    <xf numFmtId="0" fontId="6" fillId="0" borderId="0" xfId="8" applyFont="1" applyAlignment="1">
      <alignment horizontal="left" vertical="center" wrapText="1"/>
    </xf>
    <xf numFmtId="0" fontId="6" fillId="0" borderId="18" xfId="8" applyFont="1" applyBorder="1" applyAlignment="1">
      <alignment horizontal="left" vertical="center" wrapText="1"/>
    </xf>
    <xf numFmtId="0" fontId="6" fillId="0" borderId="17" xfId="2" applyFont="1" applyBorder="1" applyAlignment="1">
      <alignment horizontal="left" vertical="top" wrapText="1"/>
    </xf>
    <xf numFmtId="0" fontId="6" fillId="0" borderId="16" xfId="2" applyFont="1" applyBorder="1" applyAlignment="1">
      <alignment horizontal="left" vertical="top" wrapText="1"/>
    </xf>
    <xf numFmtId="0" fontId="4" fillId="0" borderId="16" xfId="2" applyBorder="1" applyAlignment="1">
      <alignment horizontal="left" vertical="top" wrapText="1"/>
    </xf>
    <xf numFmtId="0" fontId="4" fillId="0" borderId="15" xfId="2" applyBorder="1" applyAlignment="1">
      <alignment horizontal="left" vertical="top" wrapText="1"/>
    </xf>
    <xf numFmtId="0" fontId="6" fillId="0" borderId="17" xfId="8" applyFont="1" applyBorder="1" applyAlignment="1">
      <alignment horizontal="left" vertical="center" wrapText="1"/>
    </xf>
    <xf numFmtId="0" fontId="6" fillId="0" borderId="16" xfId="8" applyFont="1" applyBorder="1" applyAlignment="1">
      <alignment horizontal="left" vertical="center" wrapText="1"/>
    </xf>
    <xf numFmtId="0" fontId="6" fillId="0" borderId="15" xfId="8" applyFont="1" applyBorder="1" applyAlignment="1">
      <alignment horizontal="left" vertical="center" wrapText="1"/>
    </xf>
    <xf numFmtId="0" fontId="6" fillId="0" borderId="8" xfId="2" applyFont="1" applyBorder="1" applyAlignment="1">
      <alignment horizontal="left" vertical="top" wrapText="1"/>
    </xf>
    <xf numFmtId="0" fontId="6" fillId="0" borderId="7" xfId="2" applyFont="1" applyBorder="1" applyAlignment="1">
      <alignment horizontal="left" vertical="top" wrapText="1"/>
    </xf>
    <xf numFmtId="0" fontId="4" fillId="0" borderId="7" xfId="2" applyBorder="1" applyAlignment="1">
      <alignment horizontal="left" vertical="top" wrapText="1"/>
    </xf>
    <xf numFmtId="0" fontId="4" fillId="0" borderId="6" xfId="2" applyBorder="1" applyAlignment="1">
      <alignment horizontal="left" vertical="top" wrapText="1"/>
    </xf>
    <xf numFmtId="0" fontId="9" fillId="7" borderId="12" xfId="8" applyFont="1" applyFill="1" applyBorder="1" applyAlignment="1">
      <alignment horizontal="right" vertical="top" wrapText="1"/>
    </xf>
    <xf numFmtId="0" fontId="9" fillId="7" borderId="11" xfId="8" applyFont="1" applyFill="1" applyBorder="1" applyAlignment="1">
      <alignment horizontal="right" vertical="top" wrapText="1"/>
    </xf>
    <xf numFmtId="0" fontId="9" fillId="7" borderId="10" xfId="8" applyFont="1" applyFill="1" applyBorder="1" applyAlignment="1">
      <alignment horizontal="right" vertical="top" wrapText="1"/>
    </xf>
    <xf numFmtId="49" fontId="13" fillId="0" borderId="0" xfId="2" applyNumberFormat="1" applyFont="1" applyAlignment="1">
      <alignment horizontal="center" vertical="top" wrapText="1"/>
    </xf>
    <xf numFmtId="0" fontId="9" fillId="4" borderId="8" xfId="2" applyFont="1" applyFill="1" applyBorder="1" applyAlignment="1">
      <alignment horizontal="left" vertical="top"/>
    </xf>
    <xf numFmtId="0" fontId="9" fillId="4" borderId="7" xfId="2" applyFont="1" applyFill="1" applyBorder="1" applyAlignment="1">
      <alignment horizontal="left" vertical="top"/>
    </xf>
    <xf numFmtId="0" fontId="9" fillId="4" borderId="6" xfId="2" applyFont="1" applyFill="1" applyBorder="1" applyAlignment="1">
      <alignment horizontal="left" vertical="top"/>
    </xf>
    <xf numFmtId="0" fontId="6" fillId="0" borderId="15" xfId="2" applyFont="1" applyBorder="1" applyAlignment="1">
      <alignment horizontal="left" vertical="top" wrapText="1"/>
    </xf>
    <xf numFmtId="49" fontId="6" fillId="3" borderId="13" xfId="8" applyNumberFormat="1" applyFont="1" applyFill="1" applyBorder="1" applyAlignment="1">
      <alignment horizontal="left" vertical="top" wrapText="1"/>
    </xf>
    <xf numFmtId="0" fontId="9" fillId="2" borderId="12" xfId="8" applyFont="1" applyFill="1" applyBorder="1" applyAlignment="1">
      <alignment horizontal="left" vertical="center" wrapText="1"/>
    </xf>
    <xf numFmtId="0" fontId="9" fillId="2" borderId="11" xfId="8" applyFont="1" applyFill="1" applyBorder="1" applyAlignment="1">
      <alignment horizontal="left" vertical="center" wrapText="1"/>
    </xf>
    <xf numFmtId="0" fontId="9" fillId="2" borderId="10" xfId="8" applyFont="1" applyFill="1" applyBorder="1" applyAlignment="1">
      <alignment horizontal="left" vertical="center" wrapText="1"/>
    </xf>
    <xf numFmtId="0" fontId="6" fillId="0" borderId="17" xfId="3" applyFont="1" applyBorder="1" applyAlignment="1">
      <alignment horizontal="left" vertical="top" wrapText="1"/>
    </xf>
    <xf numFmtId="0" fontId="6" fillId="0" borderId="16" xfId="3" applyFont="1" applyBorder="1" applyAlignment="1">
      <alignment horizontal="left" vertical="top" wrapText="1"/>
    </xf>
    <xf numFmtId="0" fontId="9" fillId="4" borderId="12" xfId="8" applyFont="1" applyFill="1" applyBorder="1" applyAlignment="1">
      <alignment horizontal="left" vertical="center" wrapText="1"/>
    </xf>
    <xf numFmtId="0" fontId="9" fillId="4" borderId="11" xfId="8" applyFont="1" applyFill="1" applyBorder="1" applyAlignment="1">
      <alignment horizontal="left" vertical="center" wrapText="1"/>
    </xf>
    <xf numFmtId="0" fontId="9" fillId="4" borderId="10" xfId="8" applyFont="1" applyFill="1" applyBorder="1" applyAlignment="1">
      <alignment horizontal="left" vertical="center" wrapText="1"/>
    </xf>
    <xf numFmtId="0" fontId="6" fillId="3" borderId="19" xfId="8" applyFont="1" applyFill="1" applyBorder="1" applyAlignment="1">
      <alignment horizontal="left" vertical="center" wrapText="1"/>
    </xf>
    <xf numFmtId="0" fontId="6" fillId="3" borderId="0" xfId="8" applyFont="1" applyFill="1" applyAlignment="1">
      <alignment horizontal="left" vertical="center" wrapText="1"/>
    </xf>
    <xf numFmtId="0" fontId="6" fillId="3" borderId="18" xfId="8" applyFont="1" applyFill="1" applyBorder="1" applyAlignment="1">
      <alignment horizontal="left" vertical="center" wrapText="1"/>
    </xf>
    <xf numFmtId="49" fontId="9" fillId="17" borderId="12" xfId="8" applyNumberFormat="1" applyFont="1" applyFill="1" applyBorder="1" applyAlignment="1">
      <alignment horizontal="center" vertical="top"/>
    </xf>
    <xf numFmtId="49" fontId="9" fillId="17" borderId="11" xfId="8" applyNumberFormat="1" applyFont="1" applyFill="1" applyBorder="1" applyAlignment="1">
      <alignment horizontal="center" vertical="top"/>
    </xf>
    <xf numFmtId="49" fontId="9" fillId="17" borderId="10" xfId="8" applyNumberFormat="1" applyFont="1" applyFill="1" applyBorder="1" applyAlignment="1">
      <alignment horizontal="center" vertical="top"/>
    </xf>
    <xf numFmtId="49" fontId="9" fillId="4" borderId="12" xfId="8" applyNumberFormat="1" applyFont="1" applyFill="1" applyBorder="1" applyAlignment="1">
      <alignment horizontal="right" vertical="top"/>
    </xf>
    <xf numFmtId="49" fontId="9" fillId="4" borderId="11" xfId="8" applyNumberFormat="1" applyFont="1" applyFill="1" applyBorder="1" applyAlignment="1">
      <alignment horizontal="right" vertical="top"/>
    </xf>
    <xf numFmtId="49" fontId="9" fillId="4" borderId="10" xfId="8" applyNumberFormat="1" applyFont="1" applyFill="1" applyBorder="1" applyAlignment="1">
      <alignment horizontal="right" vertical="top"/>
    </xf>
    <xf numFmtId="0" fontId="9" fillId="9" borderId="12" xfId="8" applyFont="1" applyFill="1" applyBorder="1" applyAlignment="1">
      <alignment horizontal="right" vertical="top" wrapText="1"/>
    </xf>
    <xf numFmtId="0" fontId="9" fillId="9" borderId="11" xfId="8" applyFont="1" applyFill="1" applyBorder="1" applyAlignment="1">
      <alignment horizontal="right" vertical="top" wrapText="1"/>
    </xf>
    <xf numFmtId="0" fontId="9" fillId="9" borderId="10" xfId="8" applyFont="1" applyFill="1" applyBorder="1" applyAlignment="1">
      <alignment horizontal="right" vertical="top" wrapText="1"/>
    </xf>
    <xf numFmtId="49" fontId="9" fillId="3" borderId="12" xfId="8" applyNumberFormat="1" applyFont="1" applyFill="1" applyBorder="1" applyAlignment="1">
      <alignment horizontal="center" vertical="top"/>
    </xf>
    <xf numFmtId="49" fontId="9" fillId="3" borderId="11" xfId="8" applyNumberFormat="1" applyFont="1" applyFill="1" applyBorder="1" applyAlignment="1">
      <alignment horizontal="center" vertical="top"/>
    </xf>
    <xf numFmtId="49" fontId="9" fillId="3" borderId="10" xfId="8" applyNumberFormat="1" applyFont="1" applyFill="1" applyBorder="1" applyAlignment="1">
      <alignment horizontal="center" vertical="top"/>
    </xf>
    <xf numFmtId="0" fontId="9" fillId="9" borderId="12" xfId="9" applyFont="1" applyFill="1" applyBorder="1" applyAlignment="1">
      <alignment horizontal="left" vertical="top"/>
    </xf>
    <xf numFmtId="0" fontId="9" fillId="9" borderId="11" xfId="9" applyFont="1" applyFill="1" applyBorder="1" applyAlignment="1">
      <alignment horizontal="left" vertical="top"/>
    </xf>
    <xf numFmtId="0" fontId="5" fillId="0" borderId="18" xfId="9" applyFont="1" applyBorder="1" applyAlignment="1">
      <alignment horizontal="center" vertical="center" textRotation="90"/>
    </xf>
    <xf numFmtId="0" fontId="5" fillId="0" borderId="2" xfId="9" applyFont="1" applyBorder="1" applyAlignment="1">
      <alignment horizontal="center" vertical="center" textRotation="90"/>
    </xf>
    <xf numFmtId="0" fontId="5" fillId="7" borderId="29" xfId="9" applyFont="1" applyFill="1" applyBorder="1" applyAlignment="1">
      <alignment horizontal="center" vertical="center" textRotation="90" wrapText="1"/>
    </xf>
    <xf numFmtId="0" fontId="5" fillId="7" borderId="14" xfId="9" applyFont="1" applyFill="1" applyBorder="1" applyAlignment="1">
      <alignment horizontal="center" vertical="center" textRotation="90" wrapText="1"/>
    </xf>
    <xf numFmtId="0" fontId="5" fillId="7" borderId="1" xfId="9" applyFont="1" applyFill="1" applyBorder="1" applyAlignment="1">
      <alignment horizontal="center" vertical="center" textRotation="90" wrapText="1"/>
    </xf>
    <xf numFmtId="0" fontId="5" fillId="11" borderId="7" xfId="9" applyFont="1" applyFill="1" applyBorder="1" applyAlignment="1">
      <alignment horizontal="center" vertical="center" textRotation="90" wrapText="1"/>
    </xf>
    <xf numFmtId="0" fontId="5" fillId="11" borderId="16" xfId="9" applyFont="1" applyFill="1" applyBorder="1" applyAlignment="1">
      <alignment horizontal="center" vertical="center" textRotation="90" wrapText="1"/>
    </xf>
    <xf numFmtId="0" fontId="5" fillId="11" borderId="61" xfId="9" applyFont="1" applyFill="1" applyBorder="1" applyAlignment="1">
      <alignment horizontal="center" vertical="center" textRotation="90" wrapText="1"/>
    </xf>
    <xf numFmtId="0" fontId="5" fillId="0" borderId="29" xfId="9" applyFont="1" applyBorder="1" applyAlignment="1">
      <alignment horizontal="center" vertical="center" textRotation="90" wrapText="1"/>
    </xf>
    <xf numFmtId="0" fontId="5" fillId="0" borderId="14" xfId="9" applyFont="1" applyBorder="1" applyAlignment="1">
      <alignment horizontal="center" vertical="center" textRotation="90" wrapText="1"/>
    </xf>
    <xf numFmtId="0" fontId="5" fillId="0" borderId="1" xfId="9" applyFont="1" applyBorder="1" applyAlignment="1">
      <alignment horizontal="center" vertical="center" textRotation="90" wrapText="1"/>
    </xf>
    <xf numFmtId="0" fontId="5" fillId="0" borderId="34" xfId="9" applyFont="1" applyBorder="1" applyAlignment="1">
      <alignment horizontal="center" vertical="center" wrapText="1"/>
    </xf>
    <xf numFmtId="0" fontId="5" fillId="0" borderId="18" xfId="9" applyFont="1" applyBorder="1" applyAlignment="1">
      <alignment horizontal="center" vertical="center" wrapText="1"/>
    </xf>
    <xf numFmtId="0" fontId="5" fillId="0" borderId="2" xfId="9" applyFont="1" applyBorder="1" applyAlignment="1">
      <alignment horizontal="center" vertical="center" wrapText="1"/>
    </xf>
    <xf numFmtId="0" fontId="5" fillId="0" borderId="30" xfId="9" applyFont="1" applyBorder="1" applyAlignment="1">
      <alignment horizontal="center" vertical="center" textRotation="90" wrapText="1"/>
    </xf>
    <xf numFmtId="0" fontId="5" fillId="0" borderId="13" xfId="9" applyFont="1" applyBorder="1" applyAlignment="1">
      <alignment horizontal="center" vertical="center" textRotation="90" wrapText="1"/>
    </xf>
    <xf numFmtId="0" fontId="5" fillId="0" borderId="24" xfId="9" applyFont="1" applyBorder="1" applyAlignment="1">
      <alignment horizontal="center" vertical="center" textRotation="90" wrapText="1"/>
    </xf>
    <xf numFmtId="0" fontId="5" fillId="0" borderId="6" xfId="9" applyFont="1" applyBorder="1" applyAlignment="1">
      <alignment horizontal="center" vertical="center" textRotation="90" wrapText="1"/>
    </xf>
    <xf numFmtId="0" fontId="5" fillId="0" borderId="15" xfId="9" applyFont="1" applyBorder="1" applyAlignment="1">
      <alignment horizontal="center" vertical="center" textRotation="90" wrapText="1"/>
    </xf>
    <xf numFmtId="0" fontId="5" fillId="0" borderId="55" xfId="9" applyFont="1" applyBorder="1" applyAlignment="1">
      <alignment horizontal="center" vertical="center" textRotation="90" wrapText="1"/>
    </xf>
    <xf numFmtId="0" fontId="32" fillId="0" borderId="0" xfId="2" applyFont="1" applyAlignment="1">
      <alignment horizontal="left" vertical="top" wrapText="1"/>
    </xf>
    <xf numFmtId="0" fontId="5" fillId="0" borderId="53" xfId="9" applyFont="1" applyBorder="1" applyAlignment="1">
      <alignment horizontal="center" vertical="center" wrapText="1"/>
    </xf>
    <xf numFmtId="0" fontId="5" fillId="0" borderId="26" xfId="9" applyFont="1" applyBorder="1" applyAlignment="1">
      <alignment horizontal="center" vertical="center" wrapText="1"/>
    </xf>
    <xf numFmtId="0" fontId="5" fillId="0" borderId="50" xfId="9" applyFont="1" applyBorder="1" applyAlignment="1">
      <alignment horizontal="center" vertical="center" wrapText="1"/>
    </xf>
    <xf numFmtId="0" fontId="5" fillId="0" borderId="25" xfId="9" applyFont="1" applyBorder="1" applyAlignment="1">
      <alignment horizontal="center" vertical="center" wrapText="1"/>
    </xf>
    <xf numFmtId="0" fontId="13" fillId="0" borderId="0" xfId="9" applyFont="1" applyAlignment="1">
      <alignment horizontal="center" vertical="center"/>
    </xf>
    <xf numFmtId="0" fontId="30" fillId="0" borderId="0" xfId="9" applyFont="1" applyAlignment="1">
      <alignment horizontal="center" vertical="top" wrapText="1"/>
    </xf>
    <xf numFmtId="0" fontId="5" fillId="0" borderId="3" xfId="9" applyFont="1" applyBorder="1" applyAlignment="1">
      <alignment horizontal="center"/>
    </xf>
    <xf numFmtId="0" fontId="15" fillId="0" borderId="30" xfId="2" applyFont="1" applyBorder="1" applyAlignment="1">
      <alignment horizontal="center" vertical="center" wrapText="1"/>
    </xf>
    <xf numFmtId="0" fontId="15" fillId="0" borderId="13" xfId="2" applyFont="1" applyBorder="1" applyAlignment="1">
      <alignment horizontal="center" vertical="center" wrapText="1"/>
    </xf>
    <xf numFmtId="0" fontId="15" fillId="0" borderId="24" xfId="2" applyFont="1" applyBorder="1" applyAlignment="1">
      <alignment horizontal="center" vertical="center" wrapText="1"/>
    </xf>
    <xf numFmtId="0" fontId="5" fillId="11" borderId="30" xfId="9" applyFont="1" applyFill="1" applyBorder="1" applyAlignment="1">
      <alignment horizontal="center" vertical="center" textRotation="90" wrapText="1"/>
    </xf>
    <xf numFmtId="0" fontId="5" fillId="11" borderId="13" xfId="9" applyFont="1" applyFill="1" applyBorder="1" applyAlignment="1">
      <alignment horizontal="center" vertical="center" textRotation="90" wrapText="1"/>
    </xf>
    <xf numFmtId="0" fontId="5" fillId="11" borderId="24" xfId="9" applyFont="1" applyFill="1" applyBorder="1" applyAlignment="1">
      <alignment horizontal="center" vertical="center" textRotation="90" wrapText="1"/>
    </xf>
    <xf numFmtId="0" fontId="5" fillId="12" borderId="30" xfId="9" applyFont="1" applyFill="1" applyBorder="1" applyAlignment="1">
      <alignment horizontal="center" vertical="center" textRotation="90" wrapText="1"/>
    </xf>
    <xf numFmtId="0" fontId="5" fillId="12" borderId="13" xfId="9" applyFont="1" applyFill="1" applyBorder="1" applyAlignment="1">
      <alignment horizontal="center" vertical="center" textRotation="90" wrapText="1"/>
    </xf>
    <xf numFmtId="0" fontId="5" fillId="12" borderId="24" xfId="9" applyFont="1" applyFill="1" applyBorder="1" applyAlignment="1">
      <alignment horizontal="center" vertical="center" textRotation="90" wrapText="1"/>
    </xf>
    <xf numFmtId="0" fontId="9" fillId="7" borderId="12" xfId="9" applyFont="1" applyFill="1" applyBorder="1" applyAlignment="1">
      <alignment horizontal="left" vertical="top"/>
    </xf>
    <xf numFmtId="0" fontId="9" fillId="7" borderId="11" xfId="9" applyFont="1" applyFill="1" applyBorder="1" applyAlignment="1">
      <alignment horizontal="left" vertical="top"/>
    </xf>
    <xf numFmtId="0" fontId="9" fillId="7" borderId="10" xfId="9" applyFont="1" applyFill="1" applyBorder="1" applyAlignment="1">
      <alignment horizontal="left" vertical="top"/>
    </xf>
    <xf numFmtId="164" fontId="6" fillId="11" borderId="19" xfId="9" applyNumberFormat="1" applyFont="1" applyFill="1" applyBorder="1" applyAlignment="1">
      <alignment horizontal="center" vertical="top"/>
    </xf>
    <xf numFmtId="0" fontId="6" fillId="11" borderId="13" xfId="9" applyFont="1" applyFill="1" applyBorder="1" applyAlignment="1">
      <alignment horizontal="center" vertical="top"/>
    </xf>
    <xf numFmtId="0" fontId="4" fillId="0" borderId="19" xfId="9" applyBorder="1" applyAlignment="1">
      <alignment horizontal="center" vertical="top" wrapText="1"/>
    </xf>
    <xf numFmtId="0" fontId="4" fillId="0" borderId="0" xfId="9" applyAlignment="1">
      <alignment horizontal="center" vertical="top" wrapText="1"/>
    </xf>
    <xf numFmtId="0" fontId="4" fillId="0" borderId="19" xfId="9" applyBorder="1" applyAlignment="1">
      <alignment horizontal="center" vertical="top"/>
    </xf>
    <xf numFmtId="0" fontId="4" fillId="0" borderId="0" xfId="9" applyAlignment="1">
      <alignment horizontal="center" vertical="top"/>
    </xf>
    <xf numFmtId="49" fontId="9" fillId="7" borderId="30" xfId="9" applyNumberFormat="1" applyFont="1" applyFill="1" applyBorder="1" applyAlignment="1">
      <alignment horizontal="center" vertical="top"/>
    </xf>
    <xf numFmtId="49" fontId="9" fillId="7" borderId="13" xfId="9" applyNumberFormat="1" applyFont="1" applyFill="1" applyBorder="1" applyAlignment="1">
      <alignment horizontal="center" vertical="top"/>
    </xf>
    <xf numFmtId="49" fontId="9" fillId="7" borderId="24" xfId="9" applyNumberFormat="1" applyFont="1" applyFill="1" applyBorder="1" applyAlignment="1">
      <alignment horizontal="center" vertical="top"/>
    </xf>
    <xf numFmtId="49" fontId="9" fillId="9" borderId="30" xfId="9" applyNumberFormat="1" applyFont="1" applyFill="1" applyBorder="1" applyAlignment="1">
      <alignment horizontal="center" vertical="top"/>
    </xf>
    <xf numFmtId="49" fontId="9" fillId="9" borderId="24" xfId="9" applyNumberFormat="1" applyFont="1" applyFill="1" applyBorder="1" applyAlignment="1">
      <alignment horizontal="center" vertical="top"/>
    </xf>
    <xf numFmtId="0" fontId="9" fillId="11" borderId="19" xfId="9" applyFont="1" applyFill="1" applyBorder="1" applyAlignment="1">
      <alignment horizontal="center" vertical="top" wrapText="1"/>
    </xf>
    <xf numFmtId="0" fontId="9" fillId="11" borderId="0" xfId="9" applyFont="1" applyFill="1" applyAlignment="1">
      <alignment horizontal="center" vertical="top" wrapText="1"/>
    </xf>
    <xf numFmtId="0" fontId="9" fillId="11" borderId="18" xfId="9" applyFont="1" applyFill="1" applyBorder="1" applyAlignment="1">
      <alignment horizontal="center" vertical="top" wrapText="1"/>
    </xf>
    <xf numFmtId="49" fontId="9" fillId="11" borderId="13" xfId="9" applyNumberFormat="1" applyFont="1" applyFill="1" applyBorder="1" applyAlignment="1">
      <alignment horizontal="center" vertical="top" wrapText="1"/>
    </xf>
    <xf numFmtId="49" fontId="9" fillId="11" borderId="24" xfId="9" applyNumberFormat="1" applyFont="1" applyFill="1" applyBorder="1" applyAlignment="1">
      <alignment horizontal="center" vertical="top" wrapText="1"/>
    </xf>
    <xf numFmtId="49" fontId="9" fillId="11" borderId="30" xfId="9" applyNumberFormat="1" applyFont="1" applyFill="1" applyBorder="1" applyAlignment="1">
      <alignment horizontal="center" vertical="top" wrapText="1"/>
    </xf>
    <xf numFmtId="0" fontId="9" fillId="7" borderId="12" xfId="9" applyFont="1" applyFill="1" applyBorder="1" applyAlignment="1">
      <alignment horizontal="right" vertical="top" wrapText="1"/>
    </xf>
    <xf numFmtId="0" fontId="9" fillId="7" borderId="11" xfId="9" applyFont="1" applyFill="1" applyBorder="1" applyAlignment="1">
      <alignment horizontal="right" vertical="top" wrapText="1"/>
    </xf>
    <xf numFmtId="0" fontId="9" fillId="7" borderId="10" xfId="9" applyFont="1" applyFill="1" applyBorder="1" applyAlignment="1">
      <alignment horizontal="right" vertical="top" wrapText="1"/>
    </xf>
    <xf numFmtId="0" fontId="13" fillId="0" borderId="0" xfId="9" applyFont="1" applyAlignment="1">
      <alignment horizontal="center"/>
    </xf>
    <xf numFmtId="49" fontId="9" fillId="9" borderId="8" xfId="9" applyNumberFormat="1" applyFont="1" applyFill="1" applyBorder="1" applyAlignment="1">
      <alignment horizontal="center" vertical="top"/>
    </xf>
    <xf numFmtId="49" fontId="9" fillId="9" borderId="19" xfId="9" applyNumberFormat="1" applyFont="1" applyFill="1" applyBorder="1" applyAlignment="1">
      <alignment horizontal="center" vertical="top"/>
    </xf>
    <xf numFmtId="49" fontId="9" fillId="9" borderId="39" xfId="9" applyNumberFormat="1" applyFont="1" applyFill="1" applyBorder="1" applyAlignment="1">
      <alignment horizontal="center" vertical="top"/>
    </xf>
    <xf numFmtId="49" fontId="9" fillId="7" borderId="5" xfId="9" applyNumberFormat="1" applyFont="1" applyFill="1" applyBorder="1" applyAlignment="1">
      <alignment horizontal="center" vertical="top"/>
    </xf>
    <xf numFmtId="49" fontId="9" fillId="7" borderId="1" xfId="9" applyNumberFormat="1" applyFont="1" applyFill="1" applyBorder="1" applyAlignment="1">
      <alignment horizontal="center" vertical="top"/>
    </xf>
    <xf numFmtId="49" fontId="9" fillId="11" borderId="0" xfId="9" applyNumberFormat="1" applyFont="1" applyFill="1" applyAlignment="1">
      <alignment horizontal="center" vertical="top" wrapText="1"/>
    </xf>
    <xf numFmtId="0" fontId="4" fillId="11" borderId="3" xfId="9" applyFill="1" applyBorder="1" applyAlignment="1">
      <alignment horizontal="center" vertical="top" wrapText="1"/>
    </xf>
    <xf numFmtId="0" fontId="5" fillId="9" borderId="29" xfId="9" applyFont="1" applyFill="1" applyBorder="1" applyAlignment="1">
      <alignment horizontal="center" vertical="center" textRotation="90" wrapText="1"/>
    </xf>
    <xf numFmtId="0" fontId="5" fillId="9" borderId="14" xfId="9" applyFont="1" applyFill="1" applyBorder="1" applyAlignment="1">
      <alignment horizontal="center" vertical="center" textRotation="90" wrapText="1"/>
    </xf>
    <xf numFmtId="0" fontId="5" fillId="9" borderId="1" xfId="9" applyFont="1" applyFill="1" applyBorder="1" applyAlignment="1">
      <alignment horizontal="center" vertical="center" textRotation="90" wrapText="1"/>
    </xf>
    <xf numFmtId="49" fontId="9" fillId="7" borderId="29" xfId="9" applyNumberFormat="1" applyFont="1" applyFill="1" applyBorder="1" applyAlignment="1">
      <alignment horizontal="center" vertical="top"/>
    </xf>
    <xf numFmtId="49" fontId="9" fillId="11" borderId="23" xfId="9" applyNumberFormat="1" applyFont="1" applyFill="1" applyBorder="1" applyAlignment="1">
      <alignment horizontal="center" vertical="top" wrapText="1"/>
    </xf>
    <xf numFmtId="0" fontId="9" fillId="11" borderId="19" xfId="9" applyFont="1" applyFill="1" applyBorder="1" applyAlignment="1">
      <alignment horizontal="left" vertical="top" wrapText="1"/>
    </xf>
    <xf numFmtId="0" fontId="9" fillId="11" borderId="0" xfId="9" applyFont="1" applyFill="1" applyAlignment="1">
      <alignment horizontal="left" vertical="top" wrapText="1"/>
    </xf>
    <xf numFmtId="0" fontId="9" fillId="11" borderId="18" xfId="9" applyFont="1" applyFill="1" applyBorder="1" applyAlignment="1">
      <alignment horizontal="left" vertical="top" wrapText="1"/>
    </xf>
    <xf numFmtId="0" fontId="9" fillId="11" borderId="4" xfId="9" applyFont="1" applyFill="1" applyBorder="1" applyAlignment="1">
      <alignment horizontal="left" vertical="top" wrapText="1"/>
    </xf>
    <xf numFmtId="0" fontId="9" fillId="11" borderId="3" xfId="9" applyFont="1" applyFill="1" applyBorder="1" applyAlignment="1">
      <alignment horizontal="left" vertical="top" wrapText="1"/>
    </xf>
    <xf numFmtId="0" fontId="9" fillId="11" borderId="2" xfId="9" applyFont="1" applyFill="1" applyBorder="1" applyAlignment="1">
      <alignment horizontal="left" vertical="top" wrapText="1"/>
    </xf>
    <xf numFmtId="0" fontId="9" fillId="11" borderId="35" xfId="9" applyFont="1" applyFill="1" applyBorder="1" applyAlignment="1">
      <alignment horizontal="center" vertical="center" textRotation="90" wrapText="1"/>
    </xf>
    <xf numFmtId="0" fontId="9" fillId="11" borderId="19" xfId="9" applyFont="1" applyFill="1" applyBorder="1" applyAlignment="1">
      <alignment horizontal="center" vertical="center" textRotation="90" wrapText="1"/>
    </xf>
    <xf numFmtId="0" fontId="9" fillId="11" borderId="4" xfId="9" applyFont="1" applyFill="1" applyBorder="1" applyAlignment="1">
      <alignment horizontal="center" vertical="center" textRotation="90" wrapText="1"/>
    </xf>
    <xf numFmtId="49" fontId="6" fillId="0" borderId="30" xfId="9" applyNumberFormat="1" applyFont="1" applyBorder="1" applyAlignment="1">
      <alignment horizontal="center" vertical="center" textRotation="90" wrapText="1"/>
    </xf>
    <xf numFmtId="49" fontId="6" fillId="0" borderId="13" xfId="9" applyNumberFormat="1" applyFont="1" applyBorder="1" applyAlignment="1">
      <alignment horizontal="center" vertical="center" textRotation="90" wrapText="1"/>
    </xf>
    <xf numFmtId="49" fontId="6" fillId="0" borderId="24" xfId="9" applyNumberFormat="1" applyFont="1" applyBorder="1" applyAlignment="1">
      <alignment horizontal="center" vertical="center" textRotation="90" wrapText="1"/>
    </xf>
    <xf numFmtId="49" fontId="6" fillId="0" borderId="30" xfId="9" applyNumberFormat="1" applyFont="1" applyBorder="1" applyAlignment="1">
      <alignment horizontal="center" vertical="top"/>
    </xf>
    <xf numFmtId="49" fontId="6" fillId="0" borderId="13" xfId="9" applyNumberFormat="1" applyFont="1" applyBorder="1" applyAlignment="1">
      <alignment horizontal="center" vertical="top"/>
    </xf>
    <xf numFmtId="49" fontId="6" fillId="0" borderId="24" xfId="9" applyNumberFormat="1" applyFont="1" applyBorder="1" applyAlignment="1">
      <alignment horizontal="center" vertical="top"/>
    </xf>
    <xf numFmtId="0" fontId="9" fillId="11" borderId="35" xfId="9" applyFont="1" applyFill="1" applyBorder="1" applyAlignment="1">
      <alignment horizontal="left" vertical="top" wrapText="1"/>
    </xf>
    <xf numFmtId="0" fontId="9" fillId="11" borderId="23" xfId="9" applyFont="1" applyFill="1" applyBorder="1" applyAlignment="1">
      <alignment horizontal="left" vertical="top" wrapText="1"/>
    </xf>
    <xf numFmtId="0" fontId="9" fillId="11" borderId="34" xfId="9" applyFont="1" applyFill="1" applyBorder="1" applyAlignment="1">
      <alignment horizontal="left" vertical="top" wrapText="1"/>
    </xf>
    <xf numFmtId="0" fontId="9" fillId="9" borderId="12" xfId="9" applyFont="1" applyFill="1" applyBorder="1" applyAlignment="1">
      <alignment horizontal="right" vertical="top" wrapText="1"/>
    </xf>
    <xf numFmtId="0" fontId="9" fillId="9" borderId="11" xfId="9" applyFont="1" applyFill="1" applyBorder="1" applyAlignment="1">
      <alignment horizontal="right" vertical="top" wrapText="1"/>
    </xf>
    <xf numFmtId="0" fontId="9" fillId="9" borderId="10" xfId="9" applyFont="1" applyFill="1" applyBorder="1" applyAlignment="1">
      <alignment horizontal="right" vertical="top" wrapText="1"/>
    </xf>
    <xf numFmtId="49" fontId="6" fillId="0" borderId="13" xfId="9" applyNumberFormat="1" applyFont="1" applyBorder="1" applyAlignment="1">
      <alignment horizontal="center" vertical="center" textRotation="90"/>
    </xf>
    <xf numFmtId="49" fontId="6" fillId="0" borderId="24" xfId="9" applyNumberFormat="1" applyFont="1" applyBorder="1" applyAlignment="1">
      <alignment horizontal="center" vertical="center" textRotation="90"/>
    </xf>
    <xf numFmtId="49" fontId="6" fillId="0" borderId="30" xfId="9" applyNumberFormat="1" applyFont="1" applyBorder="1" applyAlignment="1">
      <alignment horizontal="center" vertical="center" textRotation="90"/>
    </xf>
    <xf numFmtId="0" fontId="6" fillId="0" borderId="13" xfId="5" applyFont="1" applyBorder="1" applyAlignment="1">
      <alignment horizontal="left" vertical="top" wrapText="1"/>
    </xf>
    <xf numFmtId="49" fontId="9" fillId="12" borderId="30" xfId="9" applyNumberFormat="1" applyFont="1" applyFill="1" applyBorder="1" applyAlignment="1">
      <alignment horizontal="center" vertical="top" wrapText="1"/>
    </xf>
    <xf numFmtId="49" fontId="9" fillId="12" borderId="24" xfId="9" applyNumberFormat="1" applyFont="1" applyFill="1" applyBorder="1" applyAlignment="1">
      <alignment horizontal="center" vertical="top" wrapText="1"/>
    </xf>
    <xf numFmtId="0" fontId="9" fillId="7" borderId="35" xfId="9" applyFont="1" applyFill="1" applyBorder="1" applyAlignment="1">
      <alignment horizontal="left" vertical="top"/>
    </xf>
    <xf numFmtId="0" fontId="9" fillId="7" borderId="23" xfId="9" applyFont="1" applyFill="1" applyBorder="1" applyAlignment="1">
      <alignment horizontal="left" vertical="top"/>
    </xf>
    <xf numFmtId="0" fontId="9" fillId="7" borderId="19" xfId="9" applyFont="1" applyFill="1" applyBorder="1" applyAlignment="1">
      <alignment horizontal="left" vertical="top"/>
    </xf>
    <xf numFmtId="0" fontId="9" fillId="7" borderId="0" xfId="9" applyFont="1" applyFill="1" applyAlignment="1">
      <alignment horizontal="left" vertical="top"/>
    </xf>
    <xf numFmtId="0" fontId="9" fillId="7" borderId="4" xfId="9" applyFont="1" applyFill="1" applyBorder="1" applyAlignment="1">
      <alignment horizontal="left" vertical="top"/>
    </xf>
    <xf numFmtId="0" fontId="9" fillId="7" borderId="3" xfId="9" applyFont="1" applyFill="1" applyBorder="1" applyAlignment="1">
      <alignment horizontal="left" vertical="top"/>
    </xf>
    <xf numFmtId="49" fontId="9" fillId="8" borderId="30" xfId="9" applyNumberFormat="1" applyFont="1" applyFill="1" applyBorder="1" applyAlignment="1">
      <alignment horizontal="center" vertical="top"/>
    </xf>
    <xf numFmtId="49" fontId="9" fillId="8" borderId="13" xfId="9" applyNumberFormat="1" applyFont="1" applyFill="1" applyBorder="1" applyAlignment="1">
      <alignment horizontal="center" vertical="top"/>
    </xf>
    <xf numFmtId="49" fontId="9" fillId="8" borderId="24" xfId="9" applyNumberFormat="1" applyFont="1" applyFill="1" applyBorder="1" applyAlignment="1">
      <alignment horizontal="center" vertical="top"/>
    </xf>
    <xf numFmtId="49" fontId="9" fillId="12" borderId="13" xfId="9" applyNumberFormat="1" applyFont="1" applyFill="1" applyBorder="1" applyAlignment="1">
      <alignment horizontal="center" vertical="top" wrapText="1"/>
    </xf>
    <xf numFmtId="0" fontId="6" fillId="0" borderId="4" xfId="9" applyFont="1" applyBorder="1" applyAlignment="1">
      <alignment horizontal="left" vertical="center" wrapText="1"/>
    </xf>
    <xf numFmtId="0" fontId="6" fillId="0" borderId="3" xfId="9" applyFont="1" applyBorder="1" applyAlignment="1">
      <alignment horizontal="left" vertical="center" wrapText="1"/>
    </xf>
    <xf numFmtId="0" fontId="6" fillId="0" borderId="2" xfId="9" applyFont="1" applyBorder="1" applyAlignment="1">
      <alignment horizontal="left" vertical="center" wrapText="1"/>
    </xf>
    <xf numFmtId="0" fontId="9" fillId="4" borderId="12" xfId="9" applyFont="1" applyFill="1" applyBorder="1" applyAlignment="1">
      <alignment horizontal="left" vertical="center" wrapText="1"/>
    </xf>
    <xf numFmtId="0" fontId="9" fillId="4" borderId="11" xfId="9" applyFont="1" applyFill="1" applyBorder="1" applyAlignment="1">
      <alignment horizontal="left" vertical="center" wrapText="1"/>
    </xf>
    <xf numFmtId="0" fontId="9" fillId="4" borderId="10" xfId="9" applyFont="1" applyFill="1" applyBorder="1" applyAlignment="1">
      <alignment horizontal="left" vertical="center" wrapText="1"/>
    </xf>
    <xf numFmtId="0" fontId="6" fillId="3" borderId="19" xfId="9" applyFont="1" applyFill="1" applyBorder="1" applyAlignment="1">
      <alignment horizontal="left" vertical="center" wrapText="1"/>
    </xf>
    <xf numFmtId="0" fontId="6" fillId="3" borderId="0" xfId="9" applyFont="1" applyFill="1" applyAlignment="1">
      <alignment horizontal="left" vertical="center" wrapText="1"/>
    </xf>
    <xf numFmtId="0" fontId="6" fillId="3" borderId="18" xfId="9" applyFont="1" applyFill="1" applyBorder="1" applyAlignment="1">
      <alignment horizontal="left" vertical="center" wrapText="1"/>
    </xf>
    <xf numFmtId="0" fontId="9" fillId="2" borderId="12" xfId="9" applyFont="1" applyFill="1" applyBorder="1" applyAlignment="1">
      <alignment horizontal="left" vertical="center" wrapText="1"/>
    </xf>
    <xf numFmtId="0" fontId="9" fillId="2" borderId="11" xfId="9" applyFont="1" applyFill="1" applyBorder="1" applyAlignment="1">
      <alignment horizontal="left" vertical="center" wrapText="1"/>
    </xf>
    <xf numFmtId="0" fontId="9" fillId="2" borderId="10" xfId="9" applyFont="1" applyFill="1" applyBorder="1" applyAlignment="1">
      <alignment horizontal="left" vertical="center" wrapText="1"/>
    </xf>
    <xf numFmtId="0" fontId="6" fillId="0" borderId="8" xfId="9" applyFont="1" applyBorder="1" applyAlignment="1">
      <alignment horizontal="left" vertical="center" wrapText="1"/>
    </xf>
    <xf numFmtId="0" fontId="6" fillId="0" borderId="7" xfId="9" applyFont="1" applyBorder="1" applyAlignment="1">
      <alignment horizontal="left" vertical="center" wrapText="1"/>
    </xf>
    <xf numFmtId="0" fontId="6" fillId="0" borderId="6" xfId="9" applyFont="1" applyBorder="1" applyAlignment="1">
      <alignment horizontal="left" vertical="center" wrapText="1"/>
    </xf>
    <xf numFmtId="2" fontId="9" fillId="0" borderId="3" xfId="9" applyNumberFormat="1" applyFont="1" applyBorder="1" applyAlignment="1">
      <alignment horizontal="center" vertical="top" wrapText="1"/>
    </xf>
    <xf numFmtId="2" fontId="9" fillId="0" borderId="2" xfId="9" applyNumberFormat="1" applyFont="1" applyBorder="1" applyAlignment="1">
      <alignment horizontal="center" vertical="top" wrapText="1"/>
    </xf>
    <xf numFmtId="0" fontId="6" fillId="0" borderId="19" xfId="9" applyFont="1" applyBorder="1" applyAlignment="1">
      <alignment horizontal="left" vertical="center" wrapText="1"/>
    </xf>
    <xf numFmtId="0" fontId="6" fillId="0" borderId="0" xfId="9" applyFont="1" applyAlignment="1">
      <alignment horizontal="left" vertical="center" wrapText="1"/>
    </xf>
    <xf numFmtId="0" fontId="6" fillId="0" borderId="18" xfId="9" applyFont="1" applyBorder="1" applyAlignment="1">
      <alignment horizontal="left" vertical="center" wrapText="1"/>
    </xf>
    <xf numFmtId="49" fontId="6" fillId="3" borderId="35" xfId="9" applyNumberFormat="1" applyFont="1" applyFill="1" applyBorder="1" applyAlignment="1">
      <alignment horizontal="center" vertical="center" textRotation="90"/>
    </xf>
    <xf numFmtId="49" fontId="6" fillId="3" borderId="19" xfId="9" applyNumberFormat="1" applyFont="1" applyFill="1" applyBorder="1" applyAlignment="1">
      <alignment horizontal="center" vertical="center" textRotation="90"/>
    </xf>
    <xf numFmtId="49" fontId="6" fillId="3" borderId="4" xfId="9" applyNumberFormat="1" applyFont="1" applyFill="1" applyBorder="1" applyAlignment="1">
      <alignment horizontal="center" vertical="center" textRotation="90"/>
    </xf>
    <xf numFmtId="49" fontId="6" fillId="3" borderId="30" xfId="9" applyNumberFormat="1" applyFont="1" applyFill="1" applyBorder="1" applyAlignment="1">
      <alignment horizontal="center" vertical="top"/>
    </xf>
    <xf numFmtId="49" fontId="6" fillId="3" borderId="13" xfId="9" applyNumberFormat="1" applyFont="1" applyFill="1" applyBorder="1" applyAlignment="1">
      <alignment horizontal="center" vertical="top"/>
    </xf>
    <xf numFmtId="49" fontId="6" fillId="3" borderId="24" xfId="9" applyNumberFormat="1" applyFont="1" applyFill="1" applyBorder="1" applyAlignment="1">
      <alignment horizontal="center" vertical="top"/>
    </xf>
    <xf numFmtId="0" fontId="9" fillId="7" borderId="3" xfId="9" applyFont="1" applyFill="1" applyBorder="1" applyAlignment="1">
      <alignment horizontal="right" vertical="top" wrapText="1"/>
    </xf>
    <xf numFmtId="0" fontId="9" fillId="7" borderId="2" xfId="9" applyFont="1" applyFill="1" applyBorder="1" applyAlignment="1">
      <alignment horizontal="right" vertical="top" wrapText="1"/>
    </xf>
    <xf numFmtId="2" fontId="9" fillId="4" borderId="12" xfId="9" applyNumberFormat="1" applyFont="1" applyFill="1" applyBorder="1" applyAlignment="1">
      <alignment horizontal="right" vertical="top"/>
    </xf>
    <xf numFmtId="2" fontId="9" fillId="4" borderId="11" xfId="9" applyNumberFormat="1" applyFont="1" applyFill="1" applyBorder="1" applyAlignment="1">
      <alignment horizontal="right" vertical="top"/>
    </xf>
    <xf numFmtId="2" fontId="9" fillId="4" borderId="10" xfId="9" applyNumberFormat="1" applyFont="1" applyFill="1" applyBorder="1" applyAlignment="1">
      <alignment horizontal="right" vertical="top"/>
    </xf>
    <xf numFmtId="49" fontId="9" fillId="13" borderId="30" xfId="9" applyNumberFormat="1" applyFont="1" applyFill="1" applyBorder="1" applyAlignment="1">
      <alignment horizontal="center" vertical="top"/>
    </xf>
    <xf numFmtId="49" fontId="9" fillId="13" borderId="24" xfId="9" applyNumberFormat="1" applyFont="1" applyFill="1" applyBorder="1" applyAlignment="1">
      <alignment horizontal="center" vertical="top"/>
    </xf>
    <xf numFmtId="49" fontId="9" fillId="8" borderId="8" xfId="9" applyNumberFormat="1" applyFont="1" applyFill="1" applyBorder="1" applyAlignment="1">
      <alignment horizontal="center" vertical="top"/>
    </xf>
    <xf numFmtId="49" fontId="9" fillId="8" borderId="19" xfId="9" applyNumberFormat="1" applyFont="1" applyFill="1" applyBorder="1" applyAlignment="1">
      <alignment horizontal="center" vertical="top"/>
    </xf>
    <xf numFmtId="49" fontId="9" fillId="8" borderId="39" xfId="9" applyNumberFormat="1" applyFont="1" applyFill="1" applyBorder="1" applyAlignment="1">
      <alignment horizontal="center" vertical="top"/>
    </xf>
    <xf numFmtId="2" fontId="9" fillId="9" borderId="12" xfId="9" applyNumberFormat="1" applyFont="1" applyFill="1" applyBorder="1" applyAlignment="1">
      <alignment horizontal="right" vertical="top" wrapText="1"/>
    </xf>
    <xf numFmtId="2" fontId="9" fillId="9" borderId="11" xfId="9" applyNumberFormat="1" applyFont="1" applyFill="1" applyBorder="1" applyAlignment="1">
      <alignment horizontal="right" vertical="top" wrapText="1"/>
    </xf>
    <xf numFmtId="2" fontId="9" fillId="9" borderId="10" xfId="9" applyNumberFormat="1" applyFont="1" applyFill="1" applyBorder="1" applyAlignment="1">
      <alignment horizontal="right" vertical="top" wrapText="1"/>
    </xf>
    <xf numFmtId="49" fontId="9" fillId="13" borderId="29" xfId="9" applyNumberFormat="1" applyFont="1" applyFill="1" applyBorder="1" applyAlignment="1">
      <alignment horizontal="center" vertical="top"/>
    </xf>
    <xf numFmtId="49" fontId="9" fillId="13" borderId="13" xfId="9" applyNumberFormat="1" applyFont="1" applyFill="1" applyBorder="1" applyAlignment="1">
      <alignment horizontal="center" vertical="top"/>
    </xf>
    <xf numFmtId="49" fontId="9" fillId="13" borderId="1" xfId="9" applyNumberFormat="1" applyFont="1" applyFill="1" applyBorder="1" applyAlignment="1">
      <alignment horizontal="center" vertical="top"/>
    </xf>
    <xf numFmtId="49" fontId="9" fillId="12" borderId="30" xfId="9" applyNumberFormat="1" applyFont="1" applyFill="1" applyBorder="1" applyAlignment="1">
      <alignment horizontal="center" vertical="top"/>
    </xf>
    <xf numFmtId="49" fontId="9" fillId="12" borderId="24" xfId="9" applyNumberFormat="1" applyFont="1" applyFill="1" applyBorder="1" applyAlignment="1">
      <alignment horizontal="center" vertical="top"/>
    </xf>
    <xf numFmtId="49" fontId="6" fillId="3" borderId="30" xfId="9" applyNumberFormat="1" applyFont="1" applyFill="1" applyBorder="1" applyAlignment="1">
      <alignment horizontal="center" vertical="center" textRotation="90"/>
    </xf>
    <xf numFmtId="49" fontId="6" fillId="3" borderId="13" xfId="9" applyNumberFormat="1" applyFont="1" applyFill="1" applyBorder="1" applyAlignment="1">
      <alignment horizontal="center" vertical="center" textRotation="90"/>
    </xf>
    <xf numFmtId="49" fontId="6" fillId="3" borderId="24" xfId="9" applyNumberFormat="1" applyFont="1" applyFill="1" applyBorder="1" applyAlignment="1">
      <alignment horizontal="center" vertical="center" textRotation="90"/>
    </xf>
    <xf numFmtId="0" fontId="6" fillId="12" borderId="18" xfId="9" applyFont="1" applyFill="1" applyBorder="1" applyAlignment="1">
      <alignment horizontal="left" vertical="top" wrapText="1"/>
    </xf>
    <xf numFmtId="0" fontId="6" fillId="12" borderId="2" xfId="9" applyFont="1" applyFill="1" applyBorder="1" applyAlignment="1">
      <alignment horizontal="left" vertical="top" wrapText="1"/>
    </xf>
    <xf numFmtId="0" fontId="9" fillId="11" borderId="22" xfId="9" applyFont="1" applyFill="1" applyBorder="1" applyAlignment="1">
      <alignment horizontal="left" vertical="top" wrapText="1"/>
    </xf>
    <xf numFmtId="0" fontId="9" fillId="11" borderId="21" xfId="9" applyFont="1" applyFill="1" applyBorder="1" applyAlignment="1">
      <alignment horizontal="left" vertical="top" wrapText="1"/>
    </xf>
    <xf numFmtId="0" fontId="9" fillId="11" borderId="20" xfId="9" applyFont="1" applyFill="1" applyBorder="1" applyAlignment="1">
      <alignment horizontal="left" vertical="top" wrapText="1"/>
    </xf>
    <xf numFmtId="0" fontId="6" fillId="3" borderId="17" xfId="9" applyFont="1" applyFill="1" applyBorder="1" applyAlignment="1">
      <alignment horizontal="left" vertical="top" wrapText="1"/>
    </xf>
    <xf numFmtId="0" fontId="6" fillId="3" borderId="16" xfId="9" applyFont="1" applyFill="1" applyBorder="1" applyAlignment="1">
      <alignment horizontal="left" vertical="top" wrapText="1"/>
    </xf>
    <xf numFmtId="0" fontId="6" fillId="3" borderId="15" xfId="9" applyFont="1" applyFill="1" applyBorder="1" applyAlignment="1">
      <alignment horizontal="left" vertical="top" wrapText="1"/>
    </xf>
    <xf numFmtId="0" fontId="6" fillId="3" borderId="4" xfId="9" applyFont="1" applyFill="1" applyBorder="1" applyAlignment="1">
      <alignment horizontal="left" vertical="top" wrapText="1"/>
    </xf>
    <xf numFmtId="0" fontId="6" fillId="3" borderId="3" xfId="9" applyFont="1" applyFill="1" applyBorder="1" applyAlignment="1">
      <alignment horizontal="left" vertical="top" wrapText="1"/>
    </xf>
    <xf numFmtId="0" fontId="6" fillId="3" borderId="2" xfId="9" applyFont="1" applyFill="1" applyBorder="1" applyAlignment="1">
      <alignment horizontal="left" vertical="top" wrapText="1"/>
    </xf>
    <xf numFmtId="0" fontId="6" fillId="0" borderId="17" xfId="9" applyFont="1" applyBorder="1" applyAlignment="1">
      <alignment horizontal="left" vertical="center" wrapText="1"/>
    </xf>
    <xf numFmtId="0" fontId="6" fillId="0" borderId="16" xfId="9" applyFont="1" applyBorder="1" applyAlignment="1">
      <alignment horizontal="left" vertical="center" wrapText="1"/>
    </xf>
    <xf numFmtId="0" fontId="6" fillId="0" borderId="15" xfId="9" applyFont="1" applyBorder="1" applyAlignment="1">
      <alignment horizontal="left" vertical="center" wrapText="1"/>
    </xf>
    <xf numFmtId="0" fontId="6" fillId="3" borderId="38" xfId="9" applyFont="1" applyFill="1" applyBorder="1" applyAlignment="1">
      <alignment horizontal="left" vertical="top" wrapText="1"/>
    </xf>
    <xf numFmtId="0" fontId="6" fillId="3" borderId="53" xfId="9" applyFont="1" applyFill="1" applyBorder="1" applyAlignment="1">
      <alignment horizontal="left" vertical="top" wrapText="1"/>
    </xf>
    <xf numFmtId="0" fontId="6" fillId="3" borderId="26" xfId="9" applyFont="1" applyFill="1" applyBorder="1" applyAlignment="1">
      <alignment horizontal="left" vertical="top" wrapText="1"/>
    </xf>
    <xf numFmtId="0" fontId="6" fillId="0" borderId="78" xfId="9" applyFont="1" applyBorder="1" applyAlignment="1">
      <alignment horizontal="center" vertical="top" wrapText="1"/>
    </xf>
    <xf numFmtId="0" fontId="6" fillId="0" borderId="58" xfId="9" applyFont="1" applyBorder="1" applyAlignment="1">
      <alignment horizontal="center" vertical="top" wrapText="1"/>
    </xf>
    <xf numFmtId="0" fontId="6" fillId="0" borderId="25" xfId="9" applyFont="1" applyBorder="1" applyAlignment="1">
      <alignment horizontal="center" vertical="top" wrapText="1"/>
    </xf>
    <xf numFmtId="0" fontId="6" fillId="0" borderId="36" xfId="9" applyFont="1" applyBorder="1" applyAlignment="1">
      <alignment horizontal="center" vertical="top"/>
    </xf>
    <xf numFmtId="0" fontId="6" fillId="0" borderId="51" xfId="9" applyFont="1" applyBorder="1" applyAlignment="1">
      <alignment horizontal="center" vertical="top"/>
    </xf>
    <xf numFmtId="0" fontId="6" fillId="0" borderId="46" xfId="9" applyFont="1" applyBorder="1" applyAlignment="1">
      <alignment horizontal="center" vertical="top"/>
    </xf>
    <xf numFmtId="0" fontId="6" fillId="3" borderId="17" xfId="9" applyFont="1" applyFill="1" applyBorder="1" applyAlignment="1">
      <alignment horizontal="left" vertical="center" wrapText="1"/>
    </xf>
    <xf numFmtId="0" fontId="6" fillId="3" borderId="16" xfId="9" applyFont="1" applyFill="1" applyBorder="1" applyAlignment="1">
      <alignment horizontal="left" vertical="center" wrapText="1"/>
    </xf>
    <xf numFmtId="0" fontId="6" fillId="3" borderId="15" xfId="9" applyFont="1" applyFill="1" applyBorder="1" applyAlignment="1">
      <alignment horizontal="left" vertical="center" wrapText="1"/>
    </xf>
    <xf numFmtId="49" fontId="9" fillId="7" borderId="30" xfId="2" applyNumberFormat="1" applyFont="1" applyFill="1" applyBorder="1" applyAlignment="1">
      <alignment horizontal="center" vertical="top"/>
    </xf>
    <xf numFmtId="49" fontId="9" fillId="7" borderId="13" xfId="2" applyNumberFormat="1" applyFont="1" applyFill="1" applyBorder="1" applyAlignment="1">
      <alignment horizontal="center" vertical="top"/>
    </xf>
    <xf numFmtId="49" fontId="9" fillId="7" borderId="24" xfId="2" applyNumberFormat="1" applyFont="1" applyFill="1" applyBorder="1" applyAlignment="1">
      <alignment horizontal="center" vertical="top"/>
    </xf>
    <xf numFmtId="49" fontId="9" fillId="11" borderId="35" xfId="2" applyNumberFormat="1" applyFont="1" applyFill="1" applyBorder="1" applyAlignment="1">
      <alignment horizontal="center" vertical="top"/>
    </xf>
    <xf numFmtId="49" fontId="9" fillId="11" borderId="19" xfId="2" applyNumberFormat="1" applyFont="1" applyFill="1" applyBorder="1" applyAlignment="1">
      <alignment horizontal="center" vertical="top"/>
    </xf>
    <xf numFmtId="49" fontId="9" fillId="11" borderId="4" xfId="2" applyNumberFormat="1" applyFont="1" applyFill="1" applyBorder="1" applyAlignment="1">
      <alignment horizontal="center" vertical="top"/>
    </xf>
    <xf numFmtId="49" fontId="9" fillId="18" borderId="13" xfId="2" applyNumberFormat="1" applyFont="1" applyFill="1" applyBorder="1" applyAlignment="1">
      <alignment horizontal="center" vertical="top"/>
    </xf>
    <xf numFmtId="49" fontId="9" fillId="18" borderId="24" xfId="2" applyNumberFormat="1" applyFont="1" applyFill="1" applyBorder="1" applyAlignment="1">
      <alignment horizontal="center" vertical="top"/>
    </xf>
    <xf numFmtId="49" fontId="6" fillId="0" borderId="30" xfId="2" applyNumberFormat="1" applyFont="1" applyBorder="1" applyAlignment="1">
      <alignment horizontal="center" vertical="center" textRotation="90"/>
    </xf>
    <xf numFmtId="49" fontId="6" fillId="0" borderId="13" xfId="2" applyNumberFormat="1" applyFont="1" applyBorder="1" applyAlignment="1">
      <alignment horizontal="center" vertical="center" textRotation="90"/>
    </xf>
    <xf numFmtId="49" fontId="6" fillId="0" borderId="24" xfId="2" applyNumberFormat="1" applyFont="1" applyBorder="1" applyAlignment="1">
      <alignment horizontal="center" vertical="center" textRotation="90"/>
    </xf>
    <xf numFmtId="49" fontId="9" fillId="11" borderId="30" xfId="2" applyNumberFormat="1" applyFont="1" applyFill="1" applyBorder="1" applyAlignment="1">
      <alignment horizontal="center" vertical="top"/>
    </xf>
    <xf numFmtId="49" fontId="9" fillId="11" borderId="13" xfId="2" applyNumberFormat="1" applyFont="1" applyFill="1" applyBorder="1" applyAlignment="1">
      <alignment horizontal="center" vertical="top"/>
    </xf>
    <xf numFmtId="49" fontId="9" fillId="11" borderId="24" xfId="2" applyNumberFormat="1" applyFont="1" applyFill="1" applyBorder="1" applyAlignment="1">
      <alignment horizontal="center" vertical="top"/>
    </xf>
    <xf numFmtId="0" fontId="9" fillId="11" borderId="30" xfId="2" applyFont="1" applyFill="1" applyBorder="1" applyAlignment="1">
      <alignment horizontal="center" vertical="center" textRotation="90" wrapText="1"/>
    </xf>
    <xf numFmtId="0" fontId="9" fillId="11" borderId="13" xfId="2" applyFont="1" applyFill="1" applyBorder="1" applyAlignment="1">
      <alignment horizontal="center" vertical="center" textRotation="90" wrapText="1"/>
    </xf>
    <xf numFmtId="0" fontId="9" fillId="11" borderId="24" xfId="2" applyFont="1" applyFill="1" applyBorder="1" applyAlignment="1">
      <alignment horizontal="center" vertical="center" textRotation="90" wrapText="1"/>
    </xf>
    <xf numFmtId="49" fontId="9" fillId="0" borderId="30" xfId="2" applyNumberFormat="1" applyFont="1" applyBorder="1" applyAlignment="1">
      <alignment horizontal="center" vertical="top"/>
    </xf>
    <xf numFmtId="49" fontId="9" fillId="0" borderId="13" xfId="2" applyNumberFormat="1" applyFont="1" applyBorder="1" applyAlignment="1">
      <alignment horizontal="center" vertical="top"/>
    </xf>
    <xf numFmtId="49" fontId="9" fillId="0" borderId="24" xfId="2" applyNumberFormat="1" applyFont="1" applyBorder="1" applyAlignment="1">
      <alignment horizontal="center" vertical="top"/>
    </xf>
    <xf numFmtId="164" fontId="6" fillId="14" borderId="49" xfId="0" applyNumberFormat="1" applyFont="1" applyFill="1" applyBorder="1" applyAlignment="1">
      <alignment horizontal="center" vertical="center" wrapText="1"/>
    </xf>
    <xf numFmtId="164" fontId="6" fillId="14" borderId="52" xfId="0" applyNumberFormat="1" applyFont="1" applyFill="1" applyBorder="1" applyAlignment="1">
      <alignment horizontal="center" vertical="center" wrapText="1"/>
    </xf>
    <xf numFmtId="164" fontId="6" fillId="14" borderId="47" xfId="0" applyNumberFormat="1" applyFont="1" applyFill="1" applyBorder="1" applyAlignment="1">
      <alignment horizontal="center" vertical="center" wrapText="1"/>
    </xf>
    <xf numFmtId="0" fontId="6" fillId="0" borderId="48"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46" xfId="0" applyFont="1" applyBorder="1" applyAlignment="1">
      <alignment horizontal="center" vertical="center" wrapText="1"/>
    </xf>
    <xf numFmtId="49" fontId="9" fillId="12" borderId="30" xfId="2" applyNumberFormat="1" applyFont="1" applyFill="1" applyBorder="1" applyAlignment="1">
      <alignment horizontal="center" vertical="top"/>
    </xf>
    <xf numFmtId="49" fontId="9" fillId="12" borderId="13" xfId="2" applyNumberFormat="1" applyFont="1" applyFill="1" applyBorder="1" applyAlignment="1">
      <alignment horizontal="center" vertical="top"/>
    </xf>
    <xf numFmtId="49" fontId="9" fillId="12" borderId="24" xfId="2" applyNumberFormat="1" applyFont="1" applyFill="1" applyBorder="1" applyAlignment="1">
      <alignment horizontal="center" vertical="top"/>
    </xf>
    <xf numFmtId="49" fontId="9" fillId="0" borderId="35" xfId="2" applyNumberFormat="1" applyFont="1" applyBorder="1" applyAlignment="1">
      <alignment horizontal="center" vertical="top"/>
    </xf>
    <xf numFmtId="49" fontId="9" fillId="0" borderId="23" xfId="2" applyNumberFormat="1" applyFont="1" applyBorder="1" applyAlignment="1">
      <alignment horizontal="center" vertical="top"/>
    </xf>
    <xf numFmtId="49" fontId="9" fillId="0" borderId="34" xfId="2" applyNumberFormat="1" applyFont="1" applyBorder="1" applyAlignment="1">
      <alignment horizontal="center" vertical="top"/>
    </xf>
    <xf numFmtId="49" fontId="9" fillId="0" borderId="19" xfId="2" applyNumberFormat="1" applyFont="1" applyBorder="1" applyAlignment="1">
      <alignment horizontal="center" vertical="top"/>
    </xf>
    <xf numFmtId="49" fontId="9" fillId="0" borderId="0" xfId="2" applyNumberFormat="1" applyFont="1" applyAlignment="1">
      <alignment horizontal="center" vertical="top"/>
    </xf>
    <xf numFmtId="49" fontId="9" fillId="0" borderId="18" xfId="2" applyNumberFormat="1" applyFont="1" applyBorder="1" applyAlignment="1">
      <alignment horizontal="center" vertical="top"/>
    </xf>
    <xf numFmtId="49" fontId="9" fillId="0" borderId="4" xfId="2" applyNumberFormat="1" applyFont="1" applyBorder="1" applyAlignment="1">
      <alignment horizontal="center" vertical="top"/>
    </xf>
    <xf numFmtId="49" fontId="9" fillId="0" borderId="3" xfId="2" applyNumberFormat="1" applyFont="1" applyBorder="1" applyAlignment="1">
      <alignment horizontal="center" vertical="top"/>
    </xf>
    <xf numFmtId="49" fontId="9" fillId="0" borderId="2" xfId="2" applyNumberFormat="1" applyFont="1" applyBorder="1" applyAlignment="1">
      <alignment horizontal="center" vertical="top"/>
    </xf>
    <xf numFmtId="49" fontId="9" fillId="13" borderId="30" xfId="2" applyNumberFormat="1" applyFont="1" applyFill="1" applyBorder="1" applyAlignment="1">
      <alignment horizontal="center" vertical="top"/>
    </xf>
    <xf numFmtId="49" fontId="9" fillId="13" borderId="13" xfId="2" applyNumberFormat="1" applyFont="1" applyFill="1" applyBorder="1" applyAlignment="1">
      <alignment horizontal="center" vertical="top"/>
    </xf>
    <xf numFmtId="49" fontId="9" fillId="13" borderId="24" xfId="2" applyNumberFormat="1" applyFont="1" applyFill="1" applyBorder="1" applyAlignment="1">
      <alignment horizontal="center" vertical="top"/>
    </xf>
    <xf numFmtId="49" fontId="9" fillId="18" borderId="30" xfId="2" applyNumberFormat="1" applyFont="1" applyFill="1" applyBorder="1" applyAlignment="1">
      <alignment horizontal="center" vertical="top"/>
    </xf>
    <xf numFmtId="0" fontId="6" fillId="0" borderId="78" xfId="2" applyFont="1" applyBorder="1" applyAlignment="1">
      <alignment horizontal="center"/>
    </xf>
    <xf numFmtId="0" fontId="6" fillId="0" borderId="27" xfId="2" applyFont="1" applyBorder="1" applyAlignment="1">
      <alignment horizontal="center"/>
    </xf>
    <xf numFmtId="0" fontId="49" fillId="0" borderId="59" xfId="0" applyFont="1" applyBorder="1" applyAlignment="1">
      <alignment horizontal="center"/>
    </xf>
    <xf numFmtId="0" fontId="49" fillId="0" borderId="20" xfId="0" applyFont="1" applyBorder="1" applyAlignment="1">
      <alignment horizontal="center"/>
    </xf>
    <xf numFmtId="49" fontId="6" fillId="0" borderId="30" xfId="2" applyNumberFormat="1" applyFont="1" applyBorder="1" applyAlignment="1">
      <alignment horizontal="left" vertical="top" wrapText="1"/>
    </xf>
    <xf numFmtId="0" fontId="46" fillId="0" borderId="13" xfId="0" applyFont="1" applyBorder="1" applyAlignment="1">
      <alignment horizontal="left" vertical="top" wrapText="1"/>
    </xf>
    <xf numFmtId="0" fontId="46" fillId="0" borderId="24" xfId="0" applyFont="1" applyBorder="1" applyAlignment="1">
      <alignment horizontal="left" vertical="top" wrapText="1"/>
    </xf>
    <xf numFmtId="164" fontId="6" fillId="14" borderId="54" xfId="0" applyNumberFormat="1" applyFont="1" applyFill="1" applyBorder="1" applyAlignment="1">
      <alignment horizontal="center" vertical="center" wrapText="1"/>
    </xf>
    <xf numFmtId="49" fontId="6" fillId="0" borderId="30" xfId="2" applyNumberFormat="1" applyFont="1" applyBorder="1" applyAlignment="1">
      <alignment horizontal="left" vertical="top"/>
    </xf>
    <xf numFmtId="49" fontId="6" fillId="0" borderId="13" xfId="2" applyNumberFormat="1" applyFont="1" applyBorder="1" applyAlignment="1">
      <alignment horizontal="left" vertical="top"/>
    </xf>
    <xf numFmtId="49" fontId="6" fillId="0" borderId="24" xfId="2" applyNumberFormat="1" applyFont="1" applyBorder="1" applyAlignment="1">
      <alignment horizontal="left" vertical="top"/>
    </xf>
    <xf numFmtId="49" fontId="9" fillId="11" borderId="35" xfId="2" applyNumberFormat="1" applyFont="1" applyFill="1" applyBorder="1" applyAlignment="1">
      <alignment horizontal="center" vertical="center" textRotation="90"/>
    </xf>
    <xf numFmtId="49" fontId="9" fillId="11" borderId="19" xfId="2" applyNumberFormat="1" applyFont="1" applyFill="1" applyBorder="1" applyAlignment="1">
      <alignment horizontal="center" vertical="center" textRotation="90"/>
    </xf>
    <xf numFmtId="49" fontId="9" fillId="11" borderId="4" xfId="2" applyNumberFormat="1" applyFont="1" applyFill="1" applyBorder="1" applyAlignment="1">
      <alignment horizontal="center" vertical="center" textRotation="90"/>
    </xf>
    <xf numFmtId="0" fontId="6" fillId="12" borderId="23" xfId="0" applyFont="1" applyFill="1" applyBorder="1" applyAlignment="1">
      <alignment horizontal="left" vertical="top" wrapText="1"/>
    </xf>
    <xf numFmtId="0" fontId="6" fillId="12" borderId="0" xfId="0" applyFont="1" applyFill="1" applyAlignment="1">
      <alignment horizontal="left" vertical="top" wrapText="1"/>
    </xf>
    <xf numFmtId="0" fontId="6" fillId="12" borderId="3" xfId="0" applyFont="1" applyFill="1" applyBorder="1" applyAlignment="1">
      <alignment horizontal="left" vertical="top" wrapText="1"/>
    </xf>
    <xf numFmtId="49" fontId="6" fillId="0" borderId="30" xfId="0" applyNumberFormat="1" applyFont="1" applyBorder="1" applyAlignment="1">
      <alignment horizontal="left" vertical="top" wrapText="1"/>
    </xf>
    <xf numFmtId="49" fontId="6" fillId="0" borderId="13" xfId="0" applyNumberFormat="1" applyFont="1" applyBorder="1" applyAlignment="1">
      <alignment horizontal="left" vertical="top" wrapText="1"/>
    </xf>
    <xf numFmtId="49" fontId="6" fillId="0" borderId="24" xfId="0" applyNumberFormat="1" applyFont="1" applyBorder="1" applyAlignment="1">
      <alignment horizontal="left" vertical="top" wrapText="1"/>
    </xf>
    <xf numFmtId="0" fontId="26" fillId="12" borderId="30" xfId="0" applyFont="1" applyFill="1" applyBorder="1" applyAlignment="1">
      <alignment horizontal="left" vertical="top" wrapText="1"/>
    </xf>
    <xf numFmtId="0" fontId="26" fillId="12" borderId="13" xfId="0" applyFont="1" applyFill="1" applyBorder="1" applyAlignment="1">
      <alignment horizontal="left" vertical="top" wrapText="1"/>
    </xf>
    <xf numFmtId="0" fontId="26" fillId="12" borderId="24" xfId="0" applyFont="1" applyFill="1" applyBorder="1" applyAlignment="1">
      <alignment horizontal="left" vertical="top" wrapText="1"/>
    </xf>
    <xf numFmtId="0" fontId="6" fillId="12" borderId="13" xfId="0" applyFont="1" applyFill="1" applyBorder="1" applyAlignment="1">
      <alignment horizontal="left" vertical="top" wrapText="1"/>
    </xf>
    <xf numFmtId="9" fontId="6" fillId="12" borderId="30" xfId="6" applyFont="1" applyFill="1" applyBorder="1" applyAlignment="1">
      <alignment horizontal="left" vertical="top" wrapText="1"/>
    </xf>
    <xf numFmtId="9" fontId="6" fillId="12" borderId="13" xfId="6" applyFont="1" applyFill="1" applyBorder="1" applyAlignment="1">
      <alignment horizontal="left" vertical="top" wrapText="1"/>
    </xf>
    <xf numFmtId="9" fontId="6" fillId="12" borderId="24" xfId="6" applyFont="1" applyFill="1" applyBorder="1" applyAlignment="1">
      <alignment horizontal="left" vertical="top" wrapText="1"/>
    </xf>
    <xf numFmtId="49" fontId="9" fillId="11" borderId="18" xfId="2" applyNumberFormat="1" applyFont="1" applyFill="1" applyBorder="1" applyAlignment="1">
      <alignment horizontal="center" vertical="top"/>
    </xf>
    <xf numFmtId="49" fontId="9" fillId="11" borderId="34" xfId="2" applyNumberFormat="1" applyFont="1" applyFill="1" applyBorder="1" applyAlignment="1">
      <alignment horizontal="center" vertical="top"/>
    </xf>
    <xf numFmtId="49" fontId="9" fillId="11" borderId="2" xfId="2" applyNumberFormat="1" applyFont="1" applyFill="1" applyBorder="1" applyAlignment="1">
      <alignment horizontal="center" vertical="top"/>
    </xf>
    <xf numFmtId="0" fontId="9" fillId="11" borderId="4" xfId="0" applyFont="1" applyFill="1" applyBorder="1" applyAlignment="1">
      <alignment horizontal="left" vertical="top" wrapText="1"/>
    </xf>
    <xf numFmtId="0" fontId="9" fillId="11" borderId="3" xfId="0" applyFont="1" applyFill="1" applyBorder="1" applyAlignment="1">
      <alignment horizontal="left" vertical="top" wrapText="1"/>
    </xf>
    <xf numFmtId="0" fontId="3" fillId="0" borderId="13" xfId="0" applyFont="1" applyBorder="1" applyAlignment="1">
      <alignment horizontal="left" vertical="top" wrapText="1"/>
    </xf>
    <xf numFmtId="0" fontId="3" fillId="0" borderId="24" xfId="0" applyFont="1" applyBorder="1" applyAlignment="1">
      <alignment horizontal="left" vertical="top" wrapText="1"/>
    </xf>
    <xf numFmtId="49" fontId="9" fillId="0" borderId="30" xfId="2" applyNumberFormat="1" applyFont="1" applyBorder="1" applyAlignment="1">
      <alignment horizontal="center" vertical="center"/>
    </xf>
    <xf numFmtId="49" fontId="9" fillId="0" borderId="13" xfId="2" applyNumberFormat="1" applyFont="1" applyBorder="1" applyAlignment="1">
      <alignment horizontal="center" vertical="center"/>
    </xf>
    <xf numFmtId="49" fontId="9" fillId="0" borderId="24" xfId="2" applyNumberFormat="1" applyFont="1" applyBorder="1" applyAlignment="1">
      <alignment horizontal="center" vertical="center"/>
    </xf>
    <xf numFmtId="49" fontId="6" fillId="0" borderId="35" xfId="2" applyNumberFormat="1" applyFont="1" applyBorder="1" applyAlignment="1">
      <alignment horizontal="center" vertical="center" textRotation="90"/>
    </xf>
    <xf numFmtId="49" fontId="6" fillId="0" borderId="19" xfId="2" applyNumberFormat="1" applyFont="1" applyBorder="1" applyAlignment="1">
      <alignment horizontal="center" vertical="center" textRotation="90"/>
    </xf>
    <xf numFmtId="49" fontId="6" fillId="0" borderId="4" xfId="2" applyNumberFormat="1" applyFont="1" applyBorder="1" applyAlignment="1">
      <alignment horizontal="center" vertical="center" textRotation="90"/>
    </xf>
    <xf numFmtId="49" fontId="6" fillId="0" borderId="13" xfId="0" applyNumberFormat="1" applyFont="1" applyBorder="1" applyAlignment="1">
      <alignment horizontal="center" vertical="top" wrapText="1"/>
    </xf>
    <xf numFmtId="49" fontId="9" fillId="0" borderId="14" xfId="2" applyNumberFormat="1" applyFont="1" applyBorder="1" applyAlignment="1">
      <alignment horizontal="center" vertical="center"/>
    </xf>
    <xf numFmtId="49" fontId="9" fillId="0" borderId="1" xfId="2" applyNumberFormat="1" applyFont="1" applyBorder="1" applyAlignment="1">
      <alignment horizontal="center" vertical="center"/>
    </xf>
    <xf numFmtId="49" fontId="9" fillId="11" borderId="30" xfId="2" applyNumberFormat="1" applyFont="1" applyFill="1" applyBorder="1" applyAlignment="1">
      <alignment horizontal="center" vertical="center" textRotation="90"/>
    </xf>
    <xf numFmtId="49" fontId="9" fillId="11" borderId="13" xfId="2" applyNumberFormat="1" applyFont="1" applyFill="1" applyBorder="1" applyAlignment="1">
      <alignment horizontal="center" vertical="center" textRotation="90"/>
    </xf>
    <xf numFmtId="49" fontId="9" fillId="11" borderId="24" xfId="2" applyNumberFormat="1" applyFont="1" applyFill="1" applyBorder="1" applyAlignment="1">
      <alignment horizontal="center" vertical="center" textRotation="90"/>
    </xf>
    <xf numFmtId="0" fontId="6" fillId="0" borderId="34" xfId="2" applyFont="1" applyBorder="1" applyAlignment="1">
      <alignment horizontal="center" vertical="top"/>
    </xf>
    <xf numFmtId="0" fontId="6" fillId="0" borderId="18" xfId="2" applyFont="1" applyBorder="1" applyAlignment="1">
      <alignment horizontal="center" vertical="top"/>
    </xf>
    <xf numFmtId="0" fontId="6" fillId="0" borderId="2" xfId="2" applyFont="1" applyBorder="1" applyAlignment="1">
      <alignment horizontal="center" vertical="top"/>
    </xf>
    <xf numFmtId="0" fontId="6" fillId="0" borderId="44" xfId="2" applyFont="1" applyBorder="1" applyAlignment="1">
      <alignment horizontal="left" vertical="top" wrapText="1"/>
    </xf>
    <xf numFmtId="0" fontId="6" fillId="0" borderId="53" xfId="2" applyFont="1" applyBorder="1" applyAlignment="1">
      <alignment horizontal="left" vertical="top" wrapText="1"/>
    </xf>
    <xf numFmtId="0" fontId="6" fillId="0" borderId="26" xfId="2" applyFont="1" applyBorder="1" applyAlignment="1">
      <alignment horizontal="left" vertical="top" wrapText="1"/>
    </xf>
    <xf numFmtId="0" fontId="6" fillId="0" borderId="50" xfId="2" applyFont="1" applyBorder="1" applyAlignment="1">
      <alignment horizontal="center" vertical="top"/>
    </xf>
    <xf numFmtId="0" fontId="6" fillId="0" borderId="58" xfId="2" applyFont="1" applyBorder="1" applyAlignment="1">
      <alignment horizontal="center" vertical="top"/>
    </xf>
    <xf numFmtId="0" fontId="6" fillId="0" borderId="25" xfId="2" applyFont="1" applyBorder="1" applyAlignment="1">
      <alignment horizontal="center" vertical="top"/>
    </xf>
    <xf numFmtId="164" fontId="6" fillId="3" borderId="50" xfId="0" applyNumberFormat="1" applyFont="1" applyFill="1" applyBorder="1" applyAlignment="1">
      <alignment horizontal="center" vertical="center" wrapText="1"/>
    </xf>
    <xf numFmtId="164" fontId="6" fillId="3" borderId="27" xfId="0" applyNumberFormat="1" applyFont="1" applyFill="1" applyBorder="1" applyAlignment="1">
      <alignment horizontal="center" vertical="center" wrapText="1"/>
    </xf>
    <xf numFmtId="0" fontId="6" fillId="0" borderId="28" xfId="2" applyFont="1" applyBorder="1" applyAlignment="1">
      <alignment horizontal="left" vertical="top" wrapText="1"/>
    </xf>
    <xf numFmtId="49" fontId="6" fillId="0" borderId="30" xfId="2" applyNumberFormat="1" applyFont="1" applyBorder="1" applyAlignment="1">
      <alignment horizontal="center" vertical="top"/>
    </xf>
    <xf numFmtId="49" fontId="6" fillId="0" borderId="13" xfId="2" applyNumberFormat="1" applyFont="1" applyBorder="1" applyAlignment="1">
      <alignment horizontal="center" vertical="top"/>
    </xf>
    <xf numFmtId="49" fontId="6" fillId="0" borderId="24" xfId="2" applyNumberFormat="1" applyFont="1" applyBorder="1" applyAlignment="1">
      <alignment horizontal="center" vertical="top"/>
    </xf>
    <xf numFmtId="0" fontId="6" fillId="0" borderId="44" xfId="0" applyFont="1" applyBorder="1" applyAlignment="1">
      <alignment horizontal="left" vertical="center" wrapText="1"/>
    </xf>
    <xf numFmtId="0" fontId="6" fillId="0" borderId="28" xfId="0" applyFont="1" applyBorder="1" applyAlignment="1">
      <alignment horizontal="left" vertical="center" wrapText="1"/>
    </xf>
    <xf numFmtId="0" fontId="6" fillId="0" borderId="44" xfId="0" applyFont="1" applyBorder="1" applyAlignment="1">
      <alignment horizontal="left" vertical="top" wrapText="1"/>
    </xf>
    <xf numFmtId="0" fontId="6" fillId="0" borderId="53" xfId="0" applyFont="1" applyBorder="1" applyAlignment="1">
      <alignment horizontal="left" vertical="top" wrapText="1"/>
    </xf>
    <xf numFmtId="0" fontId="6" fillId="12" borderId="29" xfId="0" applyFont="1" applyFill="1" applyBorder="1" applyAlignment="1">
      <alignment horizontal="left" vertical="top" wrapText="1"/>
    </xf>
    <xf numFmtId="0" fontId="6" fillId="12" borderId="14" xfId="0" applyFont="1" applyFill="1" applyBorder="1" applyAlignment="1">
      <alignment horizontal="left" vertical="top" wrapText="1"/>
    </xf>
    <xf numFmtId="0" fontId="6" fillId="12" borderId="1" xfId="0" applyFont="1" applyFill="1" applyBorder="1" applyAlignment="1">
      <alignment horizontal="left" vertical="top" wrapText="1"/>
    </xf>
    <xf numFmtId="49" fontId="9" fillId="0" borderId="30" xfId="2" applyNumberFormat="1" applyFont="1" applyBorder="1" applyAlignment="1">
      <alignment horizontal="left" vertical="top" wrapText="1"/>
    </xf>
    <xf numFmtId="0" fontId="6" fillId="12" borderId="40" xfId="0" applyFont="1" applyFill="1" applyBorder="1" applyAlignment="1">
      <alignment horizontal="left" vertical="top" wrapText="1"/>
    </xf>
    <xf numFmtId="0" fontId="6" fillId="12" borderId="60" xfId="0" applyFont="1" applyFill="1" applyBorder="1" applyAlignment="1">
      <alignment horizontal="left" vertical="top" wrapText="1"/>
    </xf>
    <xf numFmtId="0" fontId="6" fillId="12" borderId="42" xfId="0" applyFont="1" applyFill="1" applyBorder="1" applyAlignment="1">
      <alignment horizontal="left" vertical="top" wrapText="1"/>
    </xf>
    <xf numFmtId="0" fontId="6" fillId="3" borderId="20" xfId="0" applyFont="1" applyFill="1" applyBorder="1" applyAlignment="1">
      <alignment horizontal="center" vertical="center" wrapText="1"/>
    </xf>
    <xf numFmtId="0" fontId="6" fillId="3" borderId="15" xfId="0" applyFont="1" applyFill="1" applyBorder="1" applyAlignment="1">
      <alignment horizontal="center" vertical="center" wrapText="1"/>
    </xf>
    <xf numFmtId="49" fontId="9" fillId="0" borderId="30" xfId="2" applyNumberFormat="1" applyFont="1" applyBorder="1" applyAlignment="1">
      <alignment horizontal="center" vertical="top" wrapText="1"/>
    </xf>
    <xf numFmtId="49" fontId="9" fillId="0" borderId="13" xfId="2" applyNumberFormat="1" applyFont="1" applyBorder="1" applyAlignment="1">
      <alignment horizontal="center" vertical="top" wrapText="1"/>
    </xf>
    <xf numFmtId="49" fontId="9" fillId="0" borderId="24" xfId="2" applyNumberFormat="1" applyFont="1" applyBorder="1" applyAlignment="1">
      <alignment horizontal="center" vertical="top" wrapText="1"/>
    </xf>
    <xf numFmtId="0" fontId="6" fillId="0" borderId="18" xfId="0" applyFont="1" applyBorder="1" applyAlignment="1">
      <alignment horizontal="center" vertical="center" wrapText="1"/>
    </xf>
    <xf numFmtId="0" fontId="6" fillId="0" borderId="20" xfId="0" applyFont="1" applyBorder="1" applyAlignment="1">
      <alignment horizontal="center" vertical="center" wrapText="1"/>
    </xf>
    <xf numFmtId="49" fontId="6" fillId="0" borderId="30" xfId="0" applyNumberFormat="1" applyFont="1" applyBorder="1" applyAlignment="1">
      <alignment horizontal="center" vertical="top" wrapText="1"/>
    </xf>
    <xf numFmtId="49" fontId="6" fillId="0" borderId="24" xfId="0" applyNumberFormat="1" applyFont="1" applyBorder="1" applyAlignment="1">
      <alignment horizontal="center" vertical="top" wrapText="1"/>
    </xf>
    <xf numFmtId="49" fontId="9" fillId="0" borderId="12" xfId="2" applyNumberFormat="1" applyFont="1" applyBorder="1" applyAlignment="1">
      <alignment horizontal="center" vertical="top"/>
    </xf>
    <xf numFmtId="49" fontId="9" fillId="0" borderId="11" xfId="2" applyNumberFormat="1" applyFont="1" applyBorder="1" applyAlignment="1">
      <alignment horizontal="center" vertical="top"/>
    </xf>
    <xf numFmtId="49" fontId="9" fillId="0" borderId="10" xfId="2" applyNumberFormat="1" applyFont="1" applyBorder="1" applyAlignment="1">
      <alignment horizontal="center" vertical="top"/>
    </xf>
    <xf numFmtId="49" fontId="9" fillId="11" borderId="48" xfId="2" applyNumberFormat="1" applyFont="1" applyFill="1" applyBorder="1" applyAlignment="1">
      <alignment horizontal="center" vertical="top"/>
    </xf>
    <xf numFmtId="49" fontId="9" fillId="11" borderId="51" xfId="2" applyNumberFormat="1" applyFont="1" applyFill="1" applyBorder="1" applyAlignment="1">
      <alignment horizontal="center" vertical="top"/>
    </xf>
    <xf numFmtId="49" fontId="9" fillId="11" borderId="46" xfId="2" applyNumberFormat="1" applyFont="1" applyFill="1" applyBorder="1" applyAlignment="1">
      <alignment horizontal="center" vertical="top"/>
    </xf>
    <xf numFmtId="0" fontId="6" fillId="12" borderId="13" xfId="0" applyFont="1" applyFill="1" applyBorder="1" applyAlignment="1">
      <alignment horizontal="center" vertical="top" wrapText="1"/>
    </xf>
    <xf numFmtId="0" fontId="6" fillId="12" borderId="24" xfId="0" applyFont="1" applyFill="1" applyBorder="1" applyAlignment="1">
      <alignment horizontal="center" vertical="top" wrapText="1"/>
    </xf>
    <xf numFmtId="0" fontId="36" fillId="12" borderId="57" xfId="0" applyFont="1" applyFill="1" applyBorder="1" applyAlignment="1">
      <alignment horizontal="left" vertical="top" wrapText="1"/>
    </xf>
    <xf numFmtId="0" fontId="36" fillId="12" borderId="78" xfId="0" applyFont="1" applyFill="1" applyBorder="1" applyAlignment="1">
      <alignment horizontal="left" vertical="top" wrapText="1"/>
    </xf>
    <xf numFmtId="49" fontId="9" fillId="12" borderId="34" xfId="2" applyNumberFormat="1" applyFont="1" applyFill="1" applyBorder="1" applyAlignment="1">
      <alignment horizontal="center" vertical="top"/>
    </xf>
    <xf numFmtId="49" fontId="9" fillId="12" borderId="18" xfId="2" applyNumberFormat="1" applyFont="1" applyFill="1" applyBorder="1" applyAlignment="1">
      <alignment horizontal="center" vertical="top"/>
    </xf>
    <xf numFmtId="49" fontId="9" fillId="12" borderId="2" xfId="2" applyNumberFormat="1" applyFont="1" applyFill="1" applyBorder="1" applyAlignment="1">
      <alignment horizontal="center" vertical="top"/>
    </xf>
    <xf numFmtId="0" fontId="9" fillId="11" borderId="34" xfId="2" applyFont="1" applyFill="1" applyBorder="1" applyAlignment="1">
      <alignment horizontal="center" vertical="center" textRotation="90" wrapText="1"/>
    </xf>
    <xf numFmtId="0" fontId="9" fillId="11" borderId="18" xfId="2" applyFont="1" applyFill="1" applyBorder="1" applyAlignment="1">
      <alignment horizontal="center" vertical="center" textRotation="90" wrapText="1"/>
    </xf>
    <xf numFmtId="0" fontId="9" fillId="11" borderId="2" xfId="2" applyFont="1" applyFill="1" applyBorder="1" applyAlignment="1">
      <alignment horizontal="center" vertical="center" textRotation="90" wrapText="1"/>
    </xf>
    <xf numFmtId="0" fontId="24" fillId="0" borderId="13" xfId="0" applyFont="1" applyBorder="1" applyAlignment="1">
      <alignment horizontal="left" vertical="top" wrapText="1"/>
    </xf>
    <xf numFmtId="0" fontId="24" fillId="0" borderId="24" xfId="0" applyFont="1" applyBorder="1" applyAlignment="1">
      <alignment horizontal="left" vertical="top" wrapText="1"/>
    </xf>
    <xf numFmtId="0" fontId="9" fillId="11" borderId="35" xfId="2" applyFont="1" applyFill="1" applyBorder="1" applyAlignment="1">
      <alignment horizontal="center" vertical="center" textRotation="90" wrapText="1"/>
    </xf>
    <xf numFmtId="0" fontId="9" fillId="11" borderId="19" xfId="2" applyFont="1" applyFill="1" applyBorder="1" applyAlignment="1">
      <alignment horizontal="center" vertical="center" textRotation="90" wrapText="1"/>
    </xf>
    <xf numFmtId="0" fontId="9" fillId="11" borderId="4" xfId="2" applyFont="1" applyFill="1" applyBorder="1" applyAlignment="1">
      <alignment horizontal="center" vertical="center" textRotation="90" wrapText="1"/>
    </xf>
    <xf numFmtId="0" fontId="6" fillId="0" borderId="7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7" xfId="0" applyFont="1" applyBorder="1" applyAlignment="1">
      <alignment horizontal="center" vertical="center" wrapText="1"/>
    </xf>
    <xf numFmtId="49" fontId="6" fillId="0" borderId="30" xfId="0" applyNumberFormat="1" applyFont="1" applyBorder="1" applyAlignment="1">
      <alignment horizontal="left" vertical="top"/>
    </xf>
    <xf numFmtId="49" fontId="6" fillId="0" borderId="13" xfId="0" applyNumberFormat="1" applyFont="1" applyBorder="1" applyAlignment="1">
      <alignment horizontal="left" vertical="top"/>
    </xf>
    <xf numFmtId="0" fontId="24" fillId="0" borderId="13" xfId="0" applyFont="1" applyBorder="1" applyAlignment="1">
      <alignment horizontal="left" vertical="top"/>
    </xf>
    <xf numFmtId="0" fontId="24" fillId="0" borderId="24" xfId="0" applyFont="1" applyBorder="1" applyAlignment="1">
      <alignment horizontal="left" vertical="top"/>
    </xf>
    <xf numFmtId="0" fontId="42" fillId="11" borderId="13" xfId="2" applyFont="1" applyFill="1" applyBorder="1" applyAlignment="1">
      <alignment horizontal="center" vertical="center" textRotation="90" wrapText="1"/>
    </xf>
    <xf numFmtId="0" fontId="46" fillId="0" borderId="13" xfId="0" applyFont="1" applyBorder="1" applyAlignment="1">
      <alignment horizontal="left" vertical="top"/>
    </xf>
    <xf numFmtId="0" fontId="46" fillId="0" borderId="24" xfId="0" applyFont="1" applyBorder="1" applyAlignment="1">
      <alignment horizontal="left" vertical="top"/>
    </xf>
    <xf numFmtId="49" fontId="9" fillId="18" borderId="79" xfId="2" applyNumberFormat="1" applyFont="1" applyFill="1" applyBorder="1" applyAlignment="1">
      <alignment horizontal="right" vertical="top"/>
    </xf>
    <xf numFmtId="49" fontId="9" fillId="18" borderId="11" xfId="2" applyNumberFormat="1" applyFont="1" applyFill="1" applyBorder="1" applyAlignment="1">
      <alignment horizontal="right" vertical="top"/>
    </xf>
    <xf numFmtId="49" fontId="9" fillId="18" borderId="10" xfId="2" applyNumberFormat="1" applyFont="1" applyFill="1" applyBorder="1" applyAlignment="1">
      <alignment horizontal="right" vertical="top"/>
    </xf>
    <xf numFmtId="164" fontId="6" fillId="14" borderId="44" xfId="0" applyNumberFormat="1" applyFont="1" applyFill="1" applyBorder="1" applyAlignment="1">
      <alignment horizontal="left" vertical="center" wrapText="1"/>
    </xf>
    <xf numFmtId="164" fontId="6" fillId="14" borderId="28" xfId="0" applyNumberFormat="1" applyFont="1" applyFill="1" applyBorder="1" applyAlignment="1">
      <alignment horizontal="left" vertical="center" wrapText="1"/>
    </xf>
    <xf numFmtId="164" fontId="9" fillId="13" borderId="12" xfId="2" applyNumberFormat="1" applyFont="1" applyFill="1" applyBorder="1" applyAlignment="1">
      <alignment horizontal="center" vertical="top"/>
    </xf>
    <xf numFmtId="164" fontId="9" fillId="13" borderId="11" xfId="2" applyNumberFormat="1" applyFont="1" applyFill="1" applyBorder="1" applyAlignment="1">
      <alignment horizontal="center" vertical="top"/>
    </xf>
    <xf numFmtId="164" fontId="9" fillId="13" borderId="10" xfId="2" applyNumberFormat="1" applyFont="1" applyFill="1" applyBorder="1" applyAlignment="1">
      <alignment horizontal="center" vertical="top"/>
    </xf>
    <xf numFmtId="0" fontId="6" fillId="0" borderId="34" xfId="0" applyFont="1" applyBorder="1" applyAlignment="1">
      <alignment horizontal="center" vertical="center" wrapText="1"/>
    </xf>
    <xf numFmtId="0" fontId="13" fillId="0" borderId="12" xfId="2" applyFont="1" applyBorder="1" applyAlignment="1">
      <alignment horizontal="center" vertical="top" wrapText="1"/>
    </xf>
    <xf numFmtId="0" fontId="13" fillId="0" borderId="11" xfId="2" applyFont="1" applyBorder="1" applyAlignment="1">
      <alignment horizontal="center" vertical="top" wrapText="1"/>
    </xf>
    <xf numFmtId="0" fontId="13" fillId="0" borderId="10" xfId="2" applyFont="1" applyBorder="1" applyAlignment="1">
      <alignment horizontal="center" vertical="top" wrapText="1"/>
    </xf>
    <xf numFmtId="49" fontId="9" fillId="13" borderId="11" xfId="2" applyNumberFormat="1" applyFont="1" applyFill="1" applyBorder="1" applyAlignment="1">
      <alignment horizontal="right" vertical="top"/>
    </xf>
    <xf numFmtId="49" fontId="9" fillId="13" borderId="10" xfId="2" applyNumberFormat="1" applyFont="1" applyFill="1" applyBorder="1" applyAlignment="1">
      <alignment horizontal="right" vertical="top"/>
    </xf>
    <xf numFmtId="0" fontId="6" fillId="12" borderId="19" xfId="0" applyFont="1" applyFill="1" applyBorder="1" applyAlignment="1">
      <alignment horizontal="left" vertical="top" wrapText="1"/>
    </xf>
    <xf numFmtId="164" fontId="9" fillId="18" borderId="12" xfId="2" applyNumberFormat="1" applyFont="1" applyFill="1" applyBorder="1" applyAlignment="1">
      <alignment horizontal="center" vertical="top"/>
    </xf>
    <xf numFmtId="164" fontId="9" fillId="18" borderId="11" xfId="2" applyNumberFormat="1" applyFont="1" applyFill="1" applyBorder="1" applyAlignment="1">
      <alignment horizontal="center" vertical="top"/>
    </xf>
    <xf numFmtId="164" fontId="9" fillId="18" borderId="10" xfId="2" applyNumberFormat="1" applyFont="1" applyFill="1" applyBorder="1" applyAlignment="1">
      <alignment horizontal="center" vertical="top"/>
    </xf>
    <xf numFmtId="0" fontId="42" fillId="11" borderId="30" xfId="2" applyFont="1" applyFill="1" applyBorder="1" applyAlignment="1">
      <alignment horizontal="center" vertical="center" textRotation="90" wrapText="1"/>
    </xf>
    <xf numFmtId="0" fontId="42" fillId="11" borderId="24" xfId="2" applyFont="1" applyFill="1" applyBorder="1" applyAlignment="1">
      <alignment horizontal="center" vertical="center" textRotation="90" wrapText="1"/>
    </xf>
    <xf numFmtId="0" fontId="6" fillId="0" borderId="35" xfId="0" applyFont="1" applyBorder="1" applyAlignment="1">
      <alignment horizontal="left" vertical="center" wrapText="1"/>
    </xf>
    <xf numFmtId="0" fontId="6" fillId="0" borderId="22" xfId="0" applyFont="1" applyBorder="1" applyAlignment="1">
      <alignment horizontal="left" vertical="center" wrapText="1"/>
    </xf>
    <xf numFmtId="49" fontId="6" fillId="0" borderId="34" xfId="2" applyNumberFormat="1" applyFont="1" applyBorder="1" applyAlignment="1">
      <alignment horizontal="center" vertical="center" textRotation="90"/>
    </xf>
    <xf numFmtId="49" fontId="6" fillId="0" borderId="18" xfId="2" applyNumberFormat="1" applyFont="1" applyBorder="1" applyAlignment="1">
      <alignment horizontal="center" vertical="center" textRotation="90"/>
    </xf>
    <xf numFmtId="49" fontId="6" fillId="0" borderId="2" xfId="2" applyNumberFormat="1" applyFont="1" applyBorder="1" applyAlignment="1">
      <alignment horizontal="center" vertical="center" textRotation="90"/>
    </xf>
    <xf numFmtId="49" fontId="9" fillId="13" borderId="44" xfId="2" applyNumberFormat="1" applyFont="1" applyFill="1" applyBorder="1" applyAlignment="1">
      <alignment horizontal="center" vertical="top"/>
    </xf>
    <xf numFmtId="49" fontId="9" fillId="13" borderId="53" xfId="2" applyNumberFormat="1" applyFont="1" applyFill="1" applyBorder="1" applyAlignment="1">
      <alignment horizontal="center" vertical="top"/>
    </xf>
    <xf numFmtId="49" fontId="9" fillId="13" borderId="26" xfId="2" applyNumberFormat="1" applyFont="1" applyFill="1" applyBorder="1" applyAlignment="1">
      <alignment horizontal="center" vertical="top"/>
    </xf>
    <xf numFmtId="49" fontId="6" fillId="0" borderId="34" xfId="2" applyNumberFormat="1" applyFont="1" applyBorder="1" applyAlignment="1">
      <alignment horizontal="left" vertical="top"/>
    </xf>
    <xf numFmtId="49" fontId="6" fillId="0" borderId="18" xfId="2" applyNumberFormat="1" applyFont="1" applyBorder="1" applyAlignment="1">
      <alignment horizontal="left" vertical="top"/>
    </xf>
    <xf numFmtId="49" fontId="6" fillId="0" borderId="20" xfId="2" applyNumberFormat="1" applyFont="1" applyBorder="1" applyAlignment="1">
      <alignment horizontal="left" vertical="top"/>
    </xf>
    <xf numFmtId="49" fontId="26" fillId="0" borderId="30" xfId="2" applyNumberFormat="1" applyFont="1" applyBorder="1" applyAlignment="1">
      <alignment horizontal="left" vertical="top" wrapText="1"/>
    </xf>
    <xf numFmtId="49" fontId="9" fillId="13" borderId="18" xfId="2" applyNumberFormat="1" applyFont="1" applyFill="1" applyBorder="1" applyAlignment="1">
      <alignment horizontal="center" vertical="top"/>
    </xf>
    <xf numFmtId="49" fontId="9" fillId="13" borderId="34" xfId="2" applyNumberFormat="1" applyFont="1" applyFill="1" applyBorder="1" applyAlignment="1">
      <alignment horizontal="center" vertical="top"/>
    </xf>
    <xf numFmtId="49" fontId="9" fillId="13" borderId="2" xfId="2" applyNumberFormat="1" applyFont="1" applyFill="1" applyBorder="1" applyAlignment="1">
      <alignment horizontal="center" vertical="top"/>
    </xf>
    <xf numFmtId="0" fontId="46" fillId="0" borderId="15" xfId="0" applyFont="1" applyBorder="1" applyAlignment="1">
      <alignment horizontal="left" vertical="top" wrapText="1"/>
    </xf>
    <xf numFmtId="0" fontId="44" fillId="2" borderId="4"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26" fillId="0" borderId="8" xfId="0" applyFont="1" applyBorder="1" applyAlignment="1">
      <alignment horizontal="left" vertical="center" wrapText="1"/>
    </xf>
    <xf numFmtId="0" fontId="26" fillId="0" borderId="7" xfId="0" applyFont="1" applyBorder="1" applyAlignment="1">
      <alignment horizontal="left" vertical="center" wrapText="1"/>
    </xf>
    <xf numFmtId="0" fontId="26" fillId="0" borderId="6" xfId="0" applyFont="1" applyBorder="1" applyAlignment="1">
      <alignment horizontal="left" vertical="center" wrapText="1"/>
    </xf>
    <xf numFmtId="165" fontId="42" fillId="0" borderId="0" xfId="2" applyNumberFormat="1" applyFont="1" applyAlignment="1">
      <alignment horizontal="center" vertical="top" wrapText="1"/>
    </xf>
    <xf numFmtId="0" fontId="6" fillId="3" borderId="19"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8" xfId="0" applyFont="1" applyFill="1" applyBorder="1" applyAlignment="1">
      <alignment horizontal="left" vertical="center" wrapText="1"/>
    </xf>
    <xf numFmtId="0" fontId="8" fillId="0" borderId="0" xfId="2" applyFont="1" applyAlignment="1">
      <alignment horizontal="left" vertical="top" wrapText="1"/>
    </xf>
    <xf numFmtId="4" fontId="43" fillId="0" borderId="0" xfId="2" applyNumberFormat="1" applyFont="1" applyAlignment="1">
      <alignment horizontal="center" vertical="top" wrapText="1"/>
    </xf>
    <xf numFmtId="0" fontId="6" fillId="0" borderId="0" xfId="2" applyFont="1" applyAlignment="1">
      <alignment horizontal="center" vertical="top"/>
    </xf>
    <xf numFmtId="165" fontId="8" fillId="0" borderId="0" xfId="2" applyNumberFormat="1" applyFont="1" applyAlignment="1">
      <alignment horizontal="center" vertical="top" wrapText="1"/>
    </xf>
    <xf numFmtId="0" fontId="26" fillId="0" borderId="4" xfId="0" applyFont="1" applyBorder="1" applyAlignment="1">
      <alignment horizontal="left" vertical="center" wrapText="1"/>
    </xf>
    <xf numFmtId="0" fontId="26" fillId="0" borderId="3" xfId="0" applyFont="1" applyBorder="1" applyAlignment="1">
      <alignment horizontal="left" vertical="center" wrapText="1"/>
    </xf>
    <xf numFmtId="0" fontId="26" fillId="0" borderId="2" xfId="0" applyFont="1" applyBorder="1" applyAlignment="1">
      <alignment horizontal="left" vertical="center" wrapText="1"/>
    </xf>
    <xf numFmtId="49" fontId="6" fillId="0" borderId="34" xfId="2" applyNumberFormat="1" applyFont="1" applyBorder="1" applyAlignment="1">
      <alignment horizontal="center" vertical="top"/>
    </xf>
    <xf numFmtId="49" fontId="6" fillId="0" borderId="18" xfId="2" applyNumberFormat="1" applyFont="1" applyBorder="1" applyAlignment="1">
      <alignment horizontal="center" vertical="top"/>
    </xf>
    <xf numFmtId="49" fontId="6" fillId="0" borderId="2" xfId="2" applyNumberFormat="1" applyFont="1" applyBorder="1" applyAlignment="1">
      <alignment horizontal="center" vertical="top"/>
    </xf>
    <xf numFmtId="0" fontId="6" fillId="0" borderId="19" xfId="0" applyFont="1" applyBorder="1" applyAlignment="1">
      <alignment horizontal="left" vertical="center" wrapText="1"/>
    </xf>
    <xf numFmtId="0" fontId="6" fillId="0" borderId="0" xfId="0" applyFont="1" applyAlignment="1">
      <alignment horizontal="left" vertical="center" wrapText="1"/>
    </xf>
    <xf numFmtId="0" fontId="6" fillId="0" borderId="18" xfId="0" applyFont="1" applyBorder="1" applyAlignment="1">
      <alignment horizontal="left" vertical="center" wrapText="1"/>
    </xf>
    <xf numFmtId="49" fontId="9" fillId="0" borderId="14" xfId="2" applyNumberFormat="1" applyFont="1" applyBorder="1" applyAlignment="1">
      <alignment horizontal="center" vertical="top"/>
    </xf>
    <xf numFmtId="0" fontId="9" fillId="4" borderId="12"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18" fillId="0" borderId="8" xfId="2" applyFont="1" applyBorder="1" applyAlignment="1">
      <alignment horizontal="left" vertical="top" wrapText="1"/>
    </xf>
    <xf numFmtId="0" fontId="18" fillId="0" borderId="7" xfId="2" applyFont="1" applyBorder="1" applyAlignment="1">
      <alignment horizontal="left" vertical="top" wrapText="1"/>
    </xf>
    <xf numFmtId="0" fontId="6" fillId="0" borderId="17" xfId="0" applyFont="1" applyBorder="1" applyAlignment="1">
      <alignment horizontal="left" vertical="center" wrapText="1"/>
    </xf>
    <xf numFmtId="0" fontId="6" fillId="0" borderId="16" xfId="0" applyFont="1" applyBorder="1" applyAlignment="1">
      <alignment horizontal="left" vertical="center" wrapText="1"/>
    </xf>
    <xf numFmtId="0" fontId="6" fillId="0" borderId="15" xfId="0" applyFont="1" applyBorder="1" applyAlignment="1">
      <alignment horizontal="left" vertical="center" wrapText="1"/>
    </xf>
    <xf numFmtId="49" fontId="9" fillId="2" borderId="79" xfId="2" applyNumberFormat="1" applyFont="1" applyFill="1" applyBorder="1" applyAlignment="1">
      <alignment horizontal="right" vertical="top"/>
    </xf>
    <xf numFmtId="49" fontId="9" fillId="2" borderId="11" xfId="2" applyNumberFormat="1" applyFont="1" applyFill="1" applyBorder="1" applyAlignment="1">
      <alignment horizontal="right" vertical="top"/>
    </xf>
    <xf numFmtId="49" fontId="9" fillId="2" borderId="10" xfId="2" applyNumberFormat="1" applyFont="1" applyFill="1" applyBorder="1" applyAlignment="1">
      <alignment horizontal="right" vertical="top"/>
    </xf>
    <xf numFmtId="164" fontId="6" fillId="3" borderId="54" xfId="0" applyNumberFormat="1" applyFont="1" applyFill="1" applyBorder="1" applyAlignment="1">
      <alignment horizontal="center" vertical="center" wrapText="1"/>
    </xf>
    <xf numFmtId="164" fontId="6" fillId="3" borderId="70" xfId="0" applyNumberFormat="1" applyFont="1" applyFill="1" applyBorder="1" applyAlignment="1">
      <alignment horizontal="center" vertical="center" wrapText="1"/>
    </xf>
    <xf numFmtId="0" fontId="6" fillId="0" borderId="17" xfId="0" applyFont="1" applyBorder="1" applyAlignment="1">
      <alignment horizontal="left" vertical="top" wrapText="1"/>
    </xf>
    <xf numFmtId="0" fontId="6" fillId="0" borderId="16" xfId="0" applyFont="1" applyBorder="1" applyAlignment="1">
      <alignment horizontal="left" vertical="top" wrapText="1"/>
    </xf>
    <xf numFmtId="0" fontId="6" fillId="0" borderId="15" xfId="0" applyFont="1" applyBorder="1" applyAlignment="1">
      <alignment horizontal="left" vertical="top" wrapText="1"/>
    </xf>
    <xf numFmtId="164" fontId="9" fillId="2" borderId="12" xfId="2" applyNumberFormat="1" applyFont="1" applyFill="1" applyBorder="1" applyAlignment="1">
      <alignment horizontal="center" vertical="top"/>
    </xf>
    <xf numFmtId="164" fontId="9" fillId="2" borderId="11" xfId="2" applyNumberFormat="1" applyFont="1" applyFill="1" applyBorder="1" applyAlignment="1">
      <alignment horizontal="center" vertical="top"/>
    </xf>
    <xf numFmtId="164" fontId="9" fillId="2" borderId="10" xfId="2" applyNumberFormat="1" applyFont="1" applyFill="1" applyBorder="1" applyAlignment="1">
      <alignment horizontal="center" vertical="top"/>
    </xf>
    <xf numFmtId="0" fontId="6" fillId="0" borderId="44" xfId="2" applyFont="1" applyBorder="1" applyAlignment="1">
      <alignment horizontal="left" vertical="top"/>
    </xf>
    <xf numFmtId="0" fontId="6" fillId="0" borderId="28" xfId="2" applyFont="1" applyBorder="1" applyAlignment="1">
      <alignment horizontal="left" vertical="top"/>
    </xf>
    <xf numFmtId="0" fontId="6" fillId="3" borderId="28" xfId="0" applyFont="1" applyFill="1" applyBorder="1" applyAlignment="1">
      <alignment horizontal="left" vertical="top" wrapText="1"/>
    </xf>
    <xf numFmtId="0" fontId="6" fillId="3" borderId="77" xfId="0" applyFont="1" applyFill="1" applyBorder="1" applyAlignment="1">
      <alignment horizontal="left" vertical="top" wrapText="1"/>
    </xf>
    <xf numFmtId="0" fontId="6" fillId="12" borderId="30" xfId="2" applyFont="1" applyFill="1" applyBorder="1" applyAlignment="1">
      <alignment horizontal="left" vertical="top" wrapText="1"/>
    </xf>
    <xf numFmtId="0" fontId="6" fillId="12" borderId="13" xfId="2" applyFont="1" applyFill="1" applyBorder="1" applyAlignment="1">
      <alignment horizontal="left" vertical="top" wrapText="1"/>
    </xf>
    <xf numFmtId="0" fontId="6" fillId="12" borderId="24" xfId="2" applyFont="1" applyFill="1" applyBorder="1" applyAlignment="1">
      <alignment horizontal="left" vertical="top" wrapText="1"/>
    </xf>
    <xf numFmtId="49" fontId="9" fillId="0" borderId="29" xfId="2" applyNumberFormat="1" applyFont="1" applyBorder="1" applyAlignment="1">
      <alignment horizontal="center" vertical="top"/>
    </xf>
    <xf numFmtId="49" fontId="6" fillId="0" borderId="13" xfId="2" applyNumberFormat="1" applyFont="1" applyBorder="1" applyAlignment="1">
      <alignment horizontal="left" vertical="top" wrapText="1"/>
    </xf>
    <xf numFmtId="49" fontId="6" fillId="0" borderId="24" xfId="2" applyNumberFormat="1" applyFont="1" applyBorder="1" applyAlignment="1">
      <alignment horizontal="left" vertical="top" wrapText="1"/>
    </xf>
    <xf numFmtId="0" fontId="6" fillId="12" borderId="29" xfId="2" applyFont="1" applyFill="1" applyBorder="1" applyAlignment="1">
      <alignment horizontal="left" vertical="top" wrapText="1"/>
    </xf>
    <xf numFmtId="0" fontId="6" fillId="12" borderId="14" xfId="2" applyFont="1" applyFill="1" applyBorder="1" applyAlignment="1">
      <alignment horizontal="left" vertical="top" wrapText="1"/>
    </xf>
    <xf numFmtId="0" fontId="6" fillId="12" borderId="1" xfId="2" applyFont="1" applyFill="1" applyBorder="1" applyAlignment="1">
      <alignment horizontal="left" vertical="top" wrapText="1"/>
    </xf>
    <xf numFmtId="49" fontId="9" fillId="13" borderId="35" xfId="2" applyNumberFormat="1" applyFont="1" applyFill="1" applyBorder="1" applyAlignment="1">
      <alignment horizontal="center" vertical="top"/>
    </xf>
    <xf numFmtId="49" fontId="9" fillId="13" borderId="19" xfId="2" applyNumberFormat="1" applyFont="1" applyFill="1" applyBorder="1" applyAlignment="1">
      <alignment horizontal="center" vertical="top"/>
    </xf>
    <xf numFmtId="49" fontId="44" fillId="0" borderId="30" xfId="2" applyNumberFormat="1" applyFont="1" applyBorder="1" applyAlignment="1">
      <alignment horizontal="center" vertical="top"/>
    </xf>
    <xf numFmtId="49" fontId="44" fillId="0" borderId="13" xfId="2" applyNumberFormat="1" applyFont="1" applyBorder="1" applyAlignment="1">
      <alignment horizontal="center" vertical="top"/>
    </xf>
    <xf numFmtId="49" fontId="44" fillId="0" borderId="24" xfId="2" applyNumberFormat="1" applyFont="1" applyBorder="1" applyAlignment="1">
      <alignment horizontal="center" vertical="top"/>
    </xf>
    <xf numFmtId="49" fontId="9" fillId="13" borderId="49" xfId="2" applyNumberFormat="1" applyFont="1" applyFill="1" applyBorder="1" applyAlignment="1">
      <alignment horizontal="center" vertical="top"/>
    </xf>
    <xf numFmtId="49" fontId="9" fillId="13" borderId="52" xfId="2" applyNumberFormat="1" applyFont="1" applyFill="1" applyBorder="1" applyAlignment="1">
      <alignment horizontal="center" vertical="top"/>
    </xf>
    <xf numFmtId="49" fontId="9" fillId="13" borderId="47" xfId="2" applyNumberFormat="1" applyFont="1" applyFill="1" applyBorder="1" applyAlignment="1">
      <alignment horizontal="center" vertical="top"/>
    </xf>
    <xf numFmtId="164" fontId="6" fillId="0" borderId="32" xfId="0" applyNumberFormat="1" applyFont="1" applyBorder="1" applyAlignment="1">
      <alignment horizontal="center" vertical="top" wrapText="1"/>
    </xf>
    <xf numFmtId="164" fontId="6" fillId="0" borderId="57" xfId="0" applyNumberFormat="1" applyFont="1" applyBorder="1" applyAlignment="1">
      <alignment horizontal="center" vertical="top" wrapText="1"/>
    </xf>
    <xf numFmtId="164" fontId="6" fillId="14" borderId="50" xfId="0" applyNumberFormat="1" applyFont="1" applyFill="1" applyBorder="1" applyAlignment="1">
      <alignment horizontal="center" vertical="center" wrapText="1"/>
    </xf>
    <xf numFmtId="164" fontId="6" fillId="14" borderId="27" xfId="0" applyNumberFormat="1" applyFont="1" applyFill="1" applyBorder="1" applyAlignment="1">
      <alignment horizontal="center" vertical="center" wrapText="1"/>
    </xf>
    <xf numFmtId="164" fontId="9" fillId="13" borderId="4" xfId="2" applyNumberFormat="1" applyFont="1" applyFill="1" applyBorder="1" applyAlignment="1">
      <alignment horizontal="center" vertical="top"/>
    </xf>
    <xf numFmtId="164" fontId="9" fillId="13" borderId="3" xfId="2" applyNumberFormat="1" applyFont="1" applyFill="1" applyBorder="1" applyAlignment="1">
      <alignment horizontal="center" vertical="top"/>
    </xf>
    <xf numFmtId="164" fontId="9" fillId="13" borderId="2" xfId="2" applyNumberFormat="1" applyFont="1" applyFill="1" applyBorder="1" applyAlignment="1">
      <alignment horizontal="center" vertical="top"/>
    </xf>
    <xf numFmtId="164" fontId="6" fillId="14" borderId="44" xfId="0" applyNumberFormat="1" applyFont="1" applyFill="1" applyBorder="1" applyAlignment="1">
      <alignment horizontal="left" vertical="top" wrapText="1"/>
    </xf>
    <xf numFmtId="164" fontId="6" fillId="14" borderId="53" xfId="0" applyNumberFormat="1" applyFont="1" applyFill="1" applyBorder="1" applyAlignment="1">
      <alignment horizontal="left" vertical="top" wrapText="1"/>
    </xf>
    <xf numFmtId="164" fontId="6" fillId="14" borderId="26" xfId="0" applyNumberFormat="1" applyFont="1" applyFill="1" applyBorder="1" applyAlignment="1">
      <alignment horizontal="left" vertical="top" wrapText="1"/>
    </xf>
    <xf numFmtId="164" fontId="6" fillId="14" borderId="28" xfId="0" applyNumberFormat="1" applyFont="1" applyFill="1" applyBorder="1" applyAlignment="1">
      <alignment horizontal="left" vertical="top" wrapText="1"/>
    </xf>
    <xf numFmtId="0" fontId="6" fillId="0" borderId="27" xfId="0" applyFont="1" applyBorder="1" applyAlignment="1">
      <alignment horizontal="center" vertical="center" wrapText="1"/>
    </xf>
    <xf numFmtId="0" fontId="9" fillId="12" borderId="30" xfId="9" applyFont="1" applyFill="1" applyBorder="1" applyAlignment="1">
      <alignment horizontal="left" vertical="top" wrapText="1"/>
    </xf>
    <xf numFmtId="0" fontId="9" fillId="12" borderId="13" xfId="9" applyFont="1" applyFill="1" applyBorder="1" applyAlignment="1">
      <alignment horizontal="left" vertical="top" wrapText="1"/>
    </xf>
    <xf numFmtId="0" fontId="9" fillId="12" borderId="24" xfId="9" applyFont="1" applyFill="1" applyBorder="1" applyAlignment="1">
      <alignment horizontal="left" vertical="top" wrapText="1"/>
    </xf>
    <xf numFmtId="49" fontId="9" fillId="11" borderId="0" xfId="2" applyNumberFormat="1" applyFont="1" applyFill="1" applyAlignment="1">
      <alignment horizontal="center" vertical="top"/>
    </xf>
    <xf numFmtId="49" fontId="6" fillId="0" borderId="35" xfId="0" applyNumberFormat="1" applyFont="1" applyBorder="1" applyAlignment="1">
      <alignment horizontal="left" vertical="top" wrapText="1"/>
    </xf>
    <xf numFmtId="49" fontId="6" fillId="0" borderId="19" xfId="0" applyNumberFormat="1" applyFont="1" applyBorder="1" applyAlignment="1">
      <alignment horizontal="left" vertical="top" wrapText="1"/>
    </xf>
    <xf numFmtId="49" fontId="6" fillId="0" borderId="4" xfId="0" applyNumberFormat="1" applyFont="1" applyBorder="1" applyAlignment="1">
      <alignment horizontal="left" vertical="top" wrapText="1"/>
    </xf>
    <xf numFmtId="164" fontId="6" fillId="0" borderId="44" xfId="0" applyNumberFormat="1" applyFont="1" applyBorder="1" applyAlignment="1">
      <alignment horizontal="left" vertical="top" wrapText="1"/>
    </xf>
    <xf numFmtId="164" fontId="6" fillId="0" borderId="28" xfId="0" applyNumberFormat="1" applyFont="1" applyBorder="1" applyAlignment="1">
      <alignment horizontal="left" vertical="top" wrapText="1"/>
    </xf>
    <xf numFmtId="164" fontId="6" fillId="14" borderId="33" xfId="0" applyNumberFormat="1" applyFont="1" applyFill="1" applyBorder="1" applyAlignment="1">
      <alignment horizontal="left" vertical="top" wrapText="1"/>
    </xf>
    <xf numFmtId="164" fontId="6" fillId="14" borderId="77" xfId="0" applyNumberFormat="1" applyFont="1" applyFill="1" applyBorder="1" applyAlignment="1">
      <alignment horizontal="left" vertical="top" wrapText="1"/>
    </xf>
    <xf numFmtId="49" fontId="9" fillId="13" borderId="79" xfId="2" applyNumberFormat="1" applyFont="1" applyFill="1" applyBorder="1" applyAlignment="1">
      <alignment horizontal="right" vertical="top"/>
    </xf>
    <xf numFmtId="49" fontId="9" fillId="11" borderId="12" xfId="2" applyNumberFormat="1" applyFont="1" applyFill="1" applyBorder="1" applyAlignment="1">
      <alignment horizontal="left" vertical="top" wrapText="1"/>
    </xf>
    <xf numFmtId="49" fontId="9" fillId="11" borderId="11" xfId="2" applyNumberFormat="1" applyFont="1" applyFill="1" applyBorder="1" applyAlignment="1">
      <alignment horizontal="left" vertical="top" wrapText="1"/>
    </xf>
    <xf numFmtId="49" fontId="9" fillId="11" borderId="10" xfId="2" applyNumberFormat="1" applyFont="1" applyFill="1" applyBorder="1" applyAlignment="1">
      <alignment horizontal="left" vertical="top" wrapText="1"/>
    </xf>
    <xf numFmtId="49" fontId="6" fillId="0" borderId="20" xfId="2" applyNumberFormat="1" applyFont="1" applyBorder="1" applyAlignment="1">
      <alignment horizontal="center" vertical="center" textRotation="90"/>
    </xf>
    <xf numFmtId="49" fontId="9" fillId="11" borderId="23" xfId="2" applyNumberFormat="1" applyFont="1" applyFill="1" applyBorder="1" applyAlignment="1">
      <alignment horizontal="center" vertical="top"/>
    </xf>
    <xf numFmtId="49" fontId="9" fillId="11" borderId="3" xfId="2" applyNumberFormat="1" applyFont="1" applyFill="1" applyBorder="1" applyAlignment="1">
      <alignment horizontal="center" vertical="top"/>
    </xf>
    <xf numFmtId="49" fontId="9" fillId="7" borderId="23" xfId="2" applyNumberFormat="1" applyFont="1" applyFill="1" applyBorder="1" applyAlignment="1">
      <alignment horizontal="center" vertical="top"/>
    </xf>
    <xf numFmtId="49" fontId="9" fillId="7" borderId="0" xfId="2" applyNumberFormat="1" applyFont="1" applyFill="1" applyAlignment="1">
      <alignment horizontal="center" vertical="top"/>
    </xf>
    <xf numFmtId="0" fontId="9" fillId="18" borderId="12" xfId="2" applyFont="1" applyFill="1" applyBorder="1" applyAlignment="1">
      <alignment horizontal="left" vertical="top" wrapText="1"/>
    </xf>
    <xf numFmtId="0" fontId="9" fillId="18" borderId="11" xfId="2" applyFont="1" applyFill="1" applyBorder="1" applyAlignment="1">
      <alignment horizontal="left" vertical="top" wrapText="1"/>
    </xf>
    <xf numFmtId="0" fontId="9" fillId="18" borderId="10" xfId="2" applyFont="1" applyFill="1" applyBorder="1" applyAlignment="1">
      <alignment horizontal="left" vertical="top" wrapText="1"/>
    </xf>
    <xf numFmtId="0" fontId="9" fillId="0" borderId="12" xfId="2" applyFont="1" applyBorder="1" applyAlignment="1">
      <alignment horizontal="center" vertical="top" wrapText="1"/>
    </xf>
    <xf numFmtId="0" fontId="9" fillId="0" borderId="11" xfId="2" applyFont="1" applyBorder="1" applyAlignment="1">
      <alignment horizontal="center" vertical="top" wrapText="1"/>
    </xf>
    <xf numFmtId="0" fontId="9" fillId="0" borderId="10" xfId="2" applyFont="1" applyBorder="1" applyAlignment="1">
      <alignment horizontal="center" vertical="top" wrapText="1"/>
    </xf>
    <xf numFmtId="0" fontId="42" fillId="11" borderId="5" xfId="2" applyFont="1" applyFill="1" applyBorder="1" applyAlignment="1">
      <alignment horizontal="center" vertical="center" textRotation="90" wrapText="1"/>
    </xf>
    <xf numFmtId="0" fontId="9" fillId="0" borderId="35" xfId="2" applyFont="1" applyBorder="1" applyAlignment="1">
      <alignment horizontal="center" vertical="top" wrapText="1"/>
    </xf>
    <xf numFmtId="0" fontId="9" fillId="0" borderId="23" xfId="2" applyFont="1" applyBorder="1" applyAlignment="1">
      <alignment horizontal="center" vertical="top" wrapText="1"/>
    </xf>
    <xf numFmtId="0" fontId="9" fillId="0" borderId="34" xfId="2" applyFont="1" applyBorder="1" applyAlignment="1">
      <alignment horizontal="center" vertical="top" wrapText="1"/>
    </xf>
    <xf numFmtId="0" fontId="9" fillId="0" borderId="4" xfId="2" applyFont="1" applyBorder="1" applyAlignment="1">
      <alignment horizontal="center" vertical="top" wrapText="1"/>
    </xf>
    <xf numFmtId="0" fontId="9" fillId="0" borderId="3" xfId="2" applyFont="1" applyBorder="1" applyAlignment="1">
      <alignment horizontal="center" vertical="top" wrapText="1"/>
    </xf>
    <xf numFmtId="0" fontId="9" fillId="0" borderId="2" xfId="2" applyFont="1" applyBorder="1" applyAlignment="1">
      <alignment horizontal="center" vertical="top" wrapText="1"/>
    </xf>
    <xf numFmtId="0" fontId="9" fillId="7" borderId="12" xfId="2" applyFont="1" applyFill="1" applyBorder="1" applyAlignment="1">
      <alignment horizontal="left" vertical="top" wrapText="1"/>
    </xf>
    <xf numFmtId="0" fontId="9" fillId="7" borderId="11" xfId="2" applyFont="1" applyFill="1" applyBorder="1" applyAlignment="1">
      <alignment horizontal="left" vertical="top" wrapText="1"/>
    </xf>
    <xf numFmtId="0" fontId="9" fillId="7" borderId="10" xfId="2" applyFont="1" applyFill="1" applyBorder="1" applyAlignment="1">
      <alignment horizontal="left" vertical="top" wrapText="1"/>
    </xf>
    <xf numFmtId="0" fontId="6" fillId="7" borderId="34" xfId="2" applyFont="1" applyFill="1" applyBorder="1" applyAlignment="1">
      <alignment horizontal="center" vertical="center" textRotation="90" wrapText="1"/>
    </xf>
    <xf numFmtId="0" fontId="6" fillId="7" borderId="2" xfId="2" applyFont="1" applyFill="1" applyBorder="1" applyAlignment="1">
      <alignment horizontal="center" vertical="center" textRotation="90" wrapText="1"/>
    </xf>
    <xf numFmtId="0" fontId="6" fillId="11" borderId="23" xfId="2" applyFont="1" applyFill="1" applyBorder="1" applyAlignment="1">
      <alignment horizontal="center" vertical="center" textRotation="90" wrapText="1"/>
    </xf>
    <xf numFmtId="0" fontId="6" fillId="11" borderId="0" xfId="2" applyFont="1" applyFill="1" applyAlignment="1">
      <alignment horizontal="center" vertical="center" textRotation="90" wrapText="1"/>
    </xf>
    <xf numFmtId="0" fontId="6" fillId="0" borderId="12" xfId="2" applyFont="1" applyBorder="1" applyAlignment="1">
      <alignment horizontal="center" vertical="center"/>
    </xf>
    <xf numFmtId="0" fontId="6" fillId="0" borderId="11" xfId="2" applyFont="1" applyBorder="1" applyAlignment="1">
      <alignment horizontal="center" vertical="center"/>
    </xf>
    <xf numFmtId="0" fontId="6" fillId="0" borderId="10" xfId="2" applyFont="1" applyBorder="1" applyAlignment="1">
      <alignment horizontal="center" vertical="center"/>
    </xf>
    <xf numFmtId="0" fontId="6" fillId="0" borderId="30" xfId="2" applyFont="1" applyBorder="1" applyAlignment="1">
      <alignment horizontal="center" vertical="center" textRotation="90" wrapText="1"/>
    </xf>
    <xf numFmtId="0" fontId="6" fillId="0" borderId="24" xfId="2" applyFont="1" applyBorder="1" applyAlignment="1">
      <alignment horizontal="center" vertical="center" textRotation="90" wrapText="1"/>
    </xf>
    <xf numFmtId="0" fontId="6" fillId="0" borderId="34" xfId="2" applyFont="1" applyBorder="1" applyAlignment="1">
      <alignment horizontal="center" vertical="center" textRotation="90" wrapText="1"/>
    </xf>
    <xf numFmtId="0" fontId="6" fillId="0" borderId="18" xfId="2" applyFont="1" applyBorder="1" applyAlignment="1">
      <alignment horizontal="center" vertical="center" textRotation="90" wrapText="1"/>
    </xf>
    <xf numFmtId="0" fontId="6" fillId="12" borderId="30" xfId="2" applyFont="1" applyFill="1" applyBorder="1" applyAlignment="1">
      <alignment horizontal="center" vertical="center" textRotation="90" wrapText="1"/>
    </xf>
    <xf numFmtId="0" fontId="6" fillId="12" borderId="24" xfId="2" applyFont="1" applyFill="1" applyBorder="1" applyAlignment="1">
      <alignment horizontal="center" vertical="center" textRotation="90" wrapText="1"/>
    </xf>
    <xf numFmtId="0" fontId="6" fillId="0" borderId="23" xfId="2" applyFont="1" applyBorder="1" applyAlignment="1">
      <alignment horizontal="center" vertical="center" wrapText="1"/>
    </xf>
    <xf numFmtId="0" fontId="6" fillId="0" borderId="0" xfId="2" applyFont="1" applyAlignment="1">
      <alignment horizontal="center" vertical="center" wrapText="1"/>
    </xf>
    <xf numFmtId="0" fontId="6" fillId="0" borderId="24" xfId="2" applyFont="1" applyBorder="1" applyAlignment="1">
      <alignment horizontal="center" vertical="center" wrapText="1"/>
    </xf>
    <xf numFmtId="0" fontId="6" fillId="0" borderId="0" xfId="2" applyFont="1" applyAlignment="1">
      <alignment horizontal="center" vertical="top" wrapText="1"/>
    </xf>
    <xf numFmtId="0" fontId="9" fillId="0" borderId="0" xfId="2" applyFont="1" applyAlignment="1">
      <alignment horizontal="center" vertical="center" wrapText="1"/>
    </xf>
    <xf numFmtId="0" fontId="6" fillId="0" borderId="13" xfId="2" applyFont="1" applyBorder="1" applyAlignment="1">
      <alignment horizontal="center" vertical="center" textRotation="90" wrapText="1"/>
    </xf>
    <xf numFmtId="0" fontId="8" fillId="11" borderId="30" xfId="2" applyFont="1" applyFill="1" applyBorder="1" applyAlignment="1">
      <alignment horizontal="center" vertical="center" textRotation="90" wrapText="1"/>
    </xf>
    <xf numFmtId="0" fontId="8" fillId="11" borderId="24" xfId="2" applyFont="1" applyFill="1" applyBorder="1" applyAlignment="1">
      <alignment horizontal="center" vertical="center" textRotation="90" wrapText="1"/>
    </xf>
    <xf numFmtId="0" fontId="6" fillId="18" borderId="30" xfId="2" applyFont="1" applyFill="1" applyBorder="1" applyAlignment="1">
      <alignment horizontal="center" vertical="center" textRotation="90" wrapText="1"/>
    </xf>
    <xf numFmtId="0" fontId="6" fillId="18" borderId="24" xfId="2" applyFont="1" applyFill="1" applyBorder="1" applyAlignment="1">
      <alignment horizontal="center" vertical="center" textRotation="90" wrapText="1"/>
    </xf>
    <xf numFmtId="49" fontId="9" fillId="7" borderId="35" xfId="2" applyNumberFormat="1" applyFont="1" applyFill="1" applyBorder="1" applyAlignment="1">
      <alignment horizontal="center" vertical="top"/>
    </xf>
    <xf numFmtId="49" fontId="9" fillId="7" borderId="19" xfId="2" applyNumberFormat="1" applyFont="1" applyFill="1" applyBorder="1" applyAlignment="1">
      <alignment horizontal="center" vertical="top"/>
    </xf>
    <xf numFmtId="49" fontId="9" fillId="7" borderId="4" xfId="2" applyNumberFormat="1" applyFont="1" applyFill="1" applyBorder="1" applyAlignment="1">
      <alignment horizontal="center" vertical="top"/>
    </xf>
    <xf numFmtId="0" fontId="36" fillId="12" borderId="30" xfId="9" applyFont="1" applyFill="1" applyBorder="1" applyAlignment="1">
      <alignment horizontal="left" vertical="top" wrapText="1"/>
    </xf>
    <xf numFmtId="0" fontId="36" fillId="12" borderId="13" xfId="9" applyFont="1" applyFill="1" applyBorder="1" applyAlignment="1">
      <alignment horizontal="left" vertical="top" wrapText="1"/>
    </xf>
    <xf numFmtId="0" fontId="36" fillId="12" borderId="24" xfId="9" applyFont="1" applyFill="1" applyBorder="1" applyAlignment="1">
      <alignment horizontal="left" vertical="top" wrapText="1"/>
    </xf>
    <xf numFmtId="0" fontId="6" fillId="20" borderId="23" xfId="0" applyFont="1" applyFill="1" applyBorder="1" applyAlignment="1">
      <alignment horizontal="left" vertical="center" wrapText="1"/>
    </xf>
    <xf numFmtId="0" fontId="6" fillId="20" borderId="21" xfId="0" applyFont="1" applyFill="1" applyBorder="1" applyAlignment="1">
      <alignment horizontal="left" vertical="center" wrapText="1"/>
    </xf>
    <xf numFmtId="0" fontId="6" fillId="20" borderId="32" xfId="0" applyFont="1" applyFill="1" applyBorder="1" applyAlignment="1">
      <alignment horizontal="center" vertical="center" wrapText="1"/>
    </xf>
    <xf numFmtId="0" fontId="6" fillId="20" borderId="57" xfId="0" applyFont="1" applyFill="1" applyBorder="1" applyAlignment="1">
      <alignment horizontal="center" vertical="center" wrapText="1"/>
    </xf>
    <xf numFmtId="0" fontId="9" fillId="12" borderId="34" xfId="9" applyFont="1" applyFill="1" applyBorder="1" applyAlignment="1">
      <alignment horizontal="left" vertical="top" wrapText="1"/>
    </xf>
    <xf numFmtId="0" fontId="9" fillId="12" borderId="18" xfId="9" applyFont="1" applyFill="1" applyBorder="1" applyAlignment="1">
      <alignment horizontal="left" vertical="top" wrapText="1"/>
    </xf>
    <xf numFmtId="0" fontId="9" fillId="12" borderId="2" xfId="9" applyFont="1" applyFill="1" applyBorder="1" applyAlignment="1">
      <alignment horizontal="left" vertical="top" wrapText="1"/>
    </xf>
    <xf numFmtId="0" fontId="42" fillId="11" borderId="34" xfId="2" applyFont="1" applyFill="1" applyBorder="1" applyAlignment="1">
      <alignment horizontal="center" vertical="center" textRotation="90" wrapText="1"/>
    </xf>
    <xf numFmtId="0" fontId="42" fillId="11" borderId="18" xfId="2" applyFont="1" applyFill="1" applyBorder="1" applyAlignment="1">
      <alignment horizontal="center" vertical="center" textRotation="90" wrapText="1"/>
    </xf>
    <xf numFmtId="0" fontId="42" fillId="11" borderId="2" xfId="2" applyFont="1" applyFill="1" applyBorder="1" applyAlignment="1">
      <alignment horizontal="center" vertical="center" textRotation="90" wrapText="1"/>
    </xf>
    <xf numFmtId="49" fontId="9" fillId="11" borderId="34" xfId="2" applyNumberFormat="1" applyFont="1" applyFill="1" applyBorder="1" applyAlignment="1">
      <alignment horizontal="center" vertical="center" textRotation="90"/>
    </xf>
    <xf numFmtId="49" fontId="9" fillId="11" borderId="18" xfId="2" applyNumberFormat="1" applyFont="1" applyFill="1" applyBorder="1" applyAlignment="1">
      <alignment horizontal="center" vertical="center" textRotation="90"/>
    </xf>
    <xf numFmtId="49" fontId="9" fillId="11" borderId="2" xfId="2" applyNumberFormat="1" applyFont="1" applyFill="1" applyBorder="1" applyAlignment="1">
      <alignment horizontal="center" vertical="center" textRotation="90"/>
    </xf>
    <xf numFmtId="49" fontId="6" fillId="11" borderId="23" xfId="2" applyNumberFormat="1" applyFont="1" applyFill="1" applyBorder="1" applyAlignment="1">
      <alignment horizontal="center" vertical="top"/>
    </xf>
    <xf numFmtId="49" fontId="6" fillId="11" borderId="0" xfId="2" applyNumberFormat="1" applyFont="1" applyFill="1" applyAlignment="1">
      <alignment horizontal="center" vertical="top"/>
    </xf>
    <xf numFmtId="49" fontId="6" fillId="11" borderId="3" xfId="2" applyNumberFormat="1" applyFont="1" applyFill="1" applyBorder="1" applyAlignment="1">
      <alignment horizontal="center" vertical="top"/>
    </xf>
    <xf numFmtId="164" fontId="6" fillId="14" borderId="32" xfId="0" applyNumberFormat="1" applyFont="1" applyFill="1" applyBorder="1" applyAlignment="1">
      <alignment horizontal="center" vertical="center" wrapText="1"/>
    </xf>
    <xf numFmtId="164" fontId="6" fillId="14" borderId="57" xfId="0" applyNumberFormat="1" applyFont="1" applyFill="1" applyBorder="1" applyAlignment="1">
      <alignment horizontal="center" vertical="center" wrapText="1"/>
    </xf>
    <xf numFmtId="0" fontId="6" fillId="0" borderId="40" xfId="0" applyFont="1" applyBorder="1" applyAlignment="1">
      <alignment horizontal="center" vertical="center" wrapText="1"/>
    </xf>
    <xf numFmtId="0" fontId="6" fillId="0" borderId="60" xfId="0" applyFont="1" applyBorder="1" applyAlignment="1">
      <alignment horizontal="center" vertical="center" wrapText="1"/>
    </xf>
    <xf numFmtId="49" fontId="9" fillId="11" borderId="34" xfId="2" applyNumberFormat="1" applyFont="1" applyFill="1" applyBorder="1" applyAlignment="1">
      <alignment horizontal="left" vertical="top" wrapText="1"/>
    </xf>
    <xf numFmtId="49" fontId="9" fillId="11" borderId="18" xfId="2" applyNumberFormat="1" applyFont="1" applyFill="1" applyBorder="1" applyAlignment="1">
      <alignment horizontal="left" vertical="top" wrapText="1"/>
    </xf>
    <xf numFmtId="49" fontId="9" fillId="11" borderId="35" xfId="2" applyNumberFormat="1" applyFont="1" applyFill="1" applyBorder="1" applyAlignment="1">
      <alignment horizontal="left" vertical="top" wrapText="1"/>
    </xf>
    <xf numFmtId="49" fontId="9" fillId="11" borderId="23" xfId="2" applyNumberFormat="1" applyFont="1" applyFill="1" applyBorder="1" applyAlignment="1">
      <alignment horizontal="left" vertical="top" wrapText="1"/>
    </xf>
    <xf numFmtId="49" fontId="9" fillId="11" borderId="19" xfId="2" applyNumberFormat="1" applyFont="1" applyFill="1" applyBorder="1" applyAlignment="1">
      <alignment horizontal="left" vertical="top" wrapText="1"/>
    </xf>
    <xf numFmtId="49" fontId="9" fillId="11" borderId="0" xfId="2" applyNumberFormat="1" applyFont="1" applyFill="1" applyAlignment="1">
      <alignment horizontal="left" vertical="top" wrapText="1"/>
    </xf>
    <xf numFmtId="49" fontId="9" fillId="11" borderId="4" xfId="2" applyNumberFormat="1" applyFont="1" applyFill="1" applyBorder="1" applyAlignment="1">
      <alignment horizontal="left" vertical="top" wrapText="1"/>
    </xf>
    <xf numFmtId="49" fontId="9" fillId="11" borderId="3" xfId="2" applyNumberFormat="1" applyFont="1" applyFill="1" applyBorder="1" applyAlignment="1">
      <alignment horizontal="left" vertical="top" wrapText="1"/>
    </xf>
    <xf numFmtId="49" fontId="9" fillId="11" borderId="2" xfId="2" applyNumberFormat="1" applyFont="1" applyFill="1" applyBorder="1" applyAlignment="1">
      <alignment horizontal="left" vertical="top" wrapText="1"/>
    </xf>
    <xf numFmtId="0" fontId="6" fillId="12" borderId="30" xfId="0" applyFont="1" applyFill="1" applyBorder="1" applyAlignment="1">
      <alignment horizontal="left" vertical="top"/>
    </xf>
    <xf numFmtId="0" fontId="6" fillId="12" borderId="13" xfId="0" applyFont="1" applyFill="1" applyBorder="1" applyAlignment="1">
      <alignment horizontal="left" vertical="top"/>
    </xf>
    <xf numFmtId="0" fontId="6" fillId="12" borderId="24" xfId="0" applyFont="1" applyFill="1" applyBorder="1" applyAlignment="1">
      <alignment horizontal="left" vertical="top"/>
    </xf>
    <xf numFmtId="0" fontId="6" fillId="0" borderId="28" xfId="0" applyFont="1" applyBorder="1" applyAlignment="1">
      <alignment horizontal="left" vertical="top" wrapText="1"/>
    </xf>
    <xf numFmtId="0" fontId="9" fillId="7" borderId="12" xfId="0" applyFont="1" applyFill="1" applyBorder="1" applyAlignment="1">
      <alignment horizontal="left" vertical="top" wrapText="1"/>
    </xf>
    <xf numFmtId="0" fontId="9" fillId="7" borderId="11" xfId="0" applyFont="1" applyFill="1" applyBorder="1" applyAlignment="1">
      <alignment horizontal="left" vertical="top" wrapText="1"/>
    </xf>
    <xf numFmtId="0" fontId="9" fillId="7" borderId="10" xfId="0" applyFont="1" applyFill="1" applyBorder="1" applyAlignment="1">
      <alignment horizontal="left" vertical="top" wrapText="1"/>
    </xf>
    <xf numFmtId="0" fontId="6" fillId="0" borderId="40" xfId="0" applyFont="1" applyBorder="1" applyAlignment="1">
      <alignment horizontal="center" vertical="top" wrapText="1"/>
    </xf>
    <xf numFmtId="0" fontId="6" fillId="0" borderId="60" xfId="0" applyFont="1" applyBorder="1" applyAlignment="1">
      <alignment horizontal="center" vertical="top" wrapText="1"/>
    </xf>
    <xf numFmtId="0" fontId="6" fillId="0" borderId="33" xfId="0" applyFont="1" applyBorder="1" applyAlignment="1">
      <alignment horizontal="left" vertical="top"/>
    </xf>
    <xf numFmtId="0" fontId="6" fillId="0" borderId="77" xfId="0" applyFont="1" applyBorder="1" applyAlignment="1">
      <alignment horizontal="left" vertical="top"/>
    </xf>
    <xf numFmtId="0" fontId="6" fillId="3" borderId="36" xfId="0" applyFont="1" applyFill="1" applyBorder="1" applyAlignment="1">
      <alignment horizontal="center" vertical="top" wrapText="1"/>
    </xf>
    <xf numFmtId="0" fontId="6" fillId="3" borderId="75" xfId="0" applyFont="1" applyFill="1" applyBorder="1" applyAlignment="1">
      <alignment horizontal="center" vertical="top" wrapText="1"/>
    </xf>
    <xf numFmtId="0" fontId="6" fillId="3" borderId="38" xfId="0" applyFont="1" applyFill="1" applyBorder="1" applyAlignment="1">
      <alignment horizontal="left" vertical="top" wrapText="1"/>
    </xf>
    <xf numFmtId="49" fontId="6" fillId="0" borderId="35" xfId="0" applyNumberFormat="1" applyFont="1" applyBorder="1" applyAlignment="1">
      <alignment horizontal="center" vertical="top" wrapText="1"/>
    </xf>
    <xf numFmtId="49" fontId="6" fillId="0" borderId="19" xfId="0" applyNumberFormat="1" applyFont="1" applyBorder="1" applyAlignment="1">
      <alignment horizontal="center" vertical="top" wrapText="1"/>
    </xf>
    <xf numFmtId="49" fontId="6" fillId="0" borderId="4" xfId="0" applyNumberFormat="1" applyFont="1" applyBorder="1" applyAlignment="1">
      <alignment horizontal="center" vertical="top" wrapText="1"/>
    </xf>
    <xf numFmtId="49" fontId="26" fillId="0" borderId="30" xfId="0" applyNumberFormat="1" applyFont="1" applyBorder="1" applyAlignment="1">
      <alignment horizontal="left" vertical="top" wrapText="1"/>
    </xf>
    <xf numFmtId="49" fontId="26" fillId="0" borderId="13" xfId="0" applyNumberFormat="1" applyFont="1" applyBorder="1" applyAlignment="1">
      <alignment horizontal="left" vertical="top" wrapText="1"/>
    </xf>
    <xf numFmtId="49" fontId="26" fillId="0" borderId="5" xfId="0" applyNumberFormat="1" applyFont="1" applyBorder="1" applyAlignment="1">
      <alignment horizontal="left" vertical="top" wrapText="1"/>
    </xf>
    <xf numFmtId="49" fontId="9" fillId="0" borderId="30" xfId="2" applyNumberFormat="1" applyFont="1" applyBorder="1" applyAlignment="1">
      <alignment horizontal="left" vertical="top"/>
    </xf>
    <xf numFmtId="0" fontId="6" fillId="0" borderId="26" xfId="0" applyFont="1" applyBorder="1" applyAlignment="1">
      <alignment horizontal="left" vertical="top" wrapText="1"/>
    </xf>
    <xf numFmtId="0" fontId="6" fillId="0" borderId="42" xfId="0" applyFont="1" applyBorder="1" applyAlignment="1">
      <alignment horizontal="center" vertical="center" wrapText="1"/>
    </xf>
    <xf numFmtId="0" fontId="6" fillId="3" borderId="0" xfId="0" applyFont="1" applyFill="1" applyAlignment="1">
      <alignment horizontal="left" vertical="top" wrapText="1"/>
    </xf>
    <xf numFmtId="164" fontId="6" fillId="14" borderId="41" xfId="0" applyNumberFormat="1" applyFont="1" applyFill="1" applyBorder="1" applyAlignment="1">
      <alignment horizontal="center" vertical="center" wrapText="1"/>
    </xf>
    <xf numFmtId="164" fontId="6" fillId="14" borderId="43" xfId="0" applyNumberFormat="1" applyFont="1" applyFill="1" applyBorder="1" applyAlignment="1">
      <alignment horizontal="center" vertical="center" wrapText="1"/>
    </xf>
    <xf numFmtId="0" fontId="6" fillId="0" borderId="33" xfId="0" applyFont="1" applyBorder="1" applyAlignment="1">
      <alignment horizontal="left" vertical="top" wrapText="1"/>
    </xf>
    <xf numFmtId="0" fontId="6" fillId="0" borderId="45" xfId="0" applyFont="1" applyBorder="1" applyAlignment="1">
      <alignment horizontal="left" vertical="top" wrapText="1"/>
    </xf>
    <xf numFmtId="0" fontId="6" fillId="0" borderId="48" xfId="2" applyFont="1" applyBorder="1" applyAlignment="1">
      <alignment horizontal="center" vertical="center"/>
    </xf>
    <xf numFmtId="0" fontId="6" fillId="0" borderId="75" xfId="2" applyFont="1" applyBorder="1" applyAlignment="1">
      <alignment horizontal="center" vertical="center"/>
    </xf>
    <xf numFmtId="49" fontId="6" fillId="0" borderId="5" xfId="0" applyNumberFormat="1" applyFont="1" applyBorder="1" applyAlignment="1">
      <alignment horizontal="center" vertical="top" wrapText="1"/>
    </xf>
    <xf numFmtId="0" fontId="6" fillId="20" borderId="44" xfId="0" applyFont="1" applyFill="1" applyBorder="1" applyAlignment="1">
      <alignment horizontal="left" vertical="center" wrapText="1"/>
    </xf>
    <xf numFmtId="0" fontId="6" fillId="20" borderId="53" xfId="0" applyFont="1" applyFill="1" applyBorder="1" applyAlignment="1">
      <alignment horizontal="left" vertical="center" wrapText="1"/>
    </xf>
    <xf numFmtId="0" fontId="6" fillId="0" borderId="38" xfId="0" applyFont="1" applyBorder="1" applyAlignment="1">
      <alignment horizontal="left" vertical="top" wrapText="1"/>
    </xf>
    <xf numFmtId="49" fontId="6" fillId="0" borderId="59" xfId="2" applyNumberFormat="1" applyFont="1" applyBorder="1" applyAlignment="1">
      <alignment horizontal="left" vertical="top"/>
    </xf>
    <xf numFmtId="49" fontId="6" fillId="0" borderId="2" xfId="2" applyNumberFormat="1" applyFont="1" applyBorder="1" applyAlignment="1">
      <alignment horizontal="left" vertical="top"/>
    </xf>
    <xf numFmtId="49" fontId="6" fillId="12" borderId="23" xfId="2" applyNumberFormat="1" applyFont="1" applyFill="1" applyBorder="1" applyAlignment="1">
      <alignment horizontal="left" vertical="top" wrapText="1"/>
    </xf>
    <xf numFmtId="49" fontId="6" fillId="12" borderId="0" xfId="2" applyNumberFormat="1" applyFont="1" applyFill="1" applyAlignment="1">
      <alignment horizontal="left" vertical="top" wrapText="1"/>
    </xf>
    <xf numFmtId="49" fontId="6" fillId="12" borderId="3" xfId="2" applyNumberFormat="1" applyFont="1" applyFill="1" applyBorder="1" applyAlignment="1">
      <alignment horizontal="left" vertical="top" wrapText="1"/>
    </xf>
    <xf numFmtId="0" fontId="6" fillId="3" borderId="53" xfId="0" applyFont="1" applyFill="1" applyBorder="1" applyAlignment="1">
      <alignment horizontal="left" vertical="top" wrapText="1"/>
    </xf>
    <xf numFmtId="164" fontId="6" fillId="0" borderId="50" xfId="0" applyNumberFormat="1" applyFont="1" applyBorder="1" applyAlignment="1">
      <alignment horizontal="center" vertical="top" wrapText="1"/>
    </xf>
    <xf numFmtId="164" fontId="6" fillId="0" borderId="27" xfId="0" applyNumberFormat="1" applyFont="1" applyBorder="1" applyAlignment="1">
      <alignment horizontal="center" vertical="top" wrapText="1"/>
    </xf>
    <xf numFmtId="0" fontId="6" fillId="3" borderId="39" xfId="0" applyFont="1" applyFill="1" applyBorder="1" applyAlignment="1">
      <alignment horizontal="left" vertical="top" wrapText="1"/>
    </xf>
    <xf numFmtId="0" fontId="6" fillId="3" borderId="61" xfId="0" applyFont="1" applyFill="1" applyBorder="1" applyAlignment="1">
      <alignment horizontal="left" vertical="top" wrapText="1"/>
    </xf>
    <xf numFmtId="0" fontId="6" fillId="3" borderId="55" xfId="0" applyFont="1" applyFill="1" applyBorder="1" applyAlignment="1">
      <alignment horizontal="left" vertical="top" wrapText="1"/>
    </xf>
    <xf numFmtId="49" fontId="9" fillId="12" borderId="30" xfId="2" applyNumberFormat="1" applyFont="1" applyFill="1" applyBorder="1" applyAlignment="1">
      <alignment horizontal="left" vertical="top"/>
    </xf>
    <xf numFmtId="49" fontId="9" fillId="12" borderId="13" xfId="2" applyNumberFormat="1" applyFont="1" applyFill="1" applyBorder="1" applyAlignment="1">
      <alignment horizontal="left" vertical="top"/>
    </xf>
    <xf numFmtId="49" fontId="9" fillId="12" borderId="24" xfId="2" applyNumberFormat="1" applyFont="1" applyFill="1" applyBorder="1" applyAlignment="1">
      <alignment horizontal="left" vertical="top"/>
    </xf>
    <xf numFmtId="0" fontId="36" fillId="0" borderId="0" xfId="2" applyFont="1" applyAlignment="1">
      <alignment horizontal="left" vertical="top" wrapText="1"/>
    </xf>
    <xf numFmtId="0" fontId="36" fillId="0" borderId="0" xfId="0" applyFont="1" applyAlignment="1">
      <alignment horizontal="left" vertical="top" wrapText="1"/>
    </xf>
    <xf numFmtId="0" fontId="6" fillId="0" borderId="22" xfId="2" applyFont="1" applyBorder="1" applyAlignment="1">
      <alignment horizontal="left" vertical="top" wrapText="1"/>
    </xf>
    <xf numFmtId="0" fontId="6" fillId="0" borderId="21" xfId="2" applyFont="1" applyBorder="1" applyAlignment="1">
      <alignment horizontal="left" vertical="top" wrapText="1"/>
    </xf>
    <xf numFmtId="0" fontId="4" fillId="0" borderId="21" xfId="2" applyBorder="1" applyAlignment="1">
      <alignment horizontal="left" vertical="top" wrapText="1"/>
    </xf>
    <xf numFmtId="0" fontId="4" fillId="0" borderId="20" xfId="2" applyBorder="1" applyAlignment="1">
      <alignment horizontal="left" vertical="top" wrapText="1"/>
    </xf>
    <xf numFmtId="0" fontId="26" fillId="0" borderId="4" xfId="9" applyFont="1" applyBorder="1" applyAlignment="1">
      <alignment horizontal="left" vertical="center" wrapText="1"/>
    </xf>
    <xf numFmtId="0" fontId="26" fillId="0" borderId="3" xfId="9" applyFont="1" applyBorder="1" applyAlignment="1">
      <alignment horizontal="left" vertical="center" wrapText="1"/>
    </xf>
    <xf numFmtId="0" fontId="26" fillId="0" borderId="2" xfId="9" applyFont="1" applyBorder="1" applyAlignment="1">
      <alignment horizontal="left" vertical="center" wrapText="1"/>
    </xf>
    <xf numFmtId="49" fontId="9" fillId="8" borderId="22" xfId="9" applyNumberFormat="1" applyFont="1" applyFill="1" applyBorder="1" applyAlignment="1">
      <alignment horizontal="center" vertical="top"/>
    </xf>
    <xf numFmtId="0" fontId="5" fillId="0" borderId="7" xfId="9" applyFont="1" applyBorder="1" applyAlignment="1">
      <alignment horizontal="center" vertical="center" textRotation="90" wrapText="1"/>
    </xf>
    <xf numFmtId="0" fontId="5" fillId="0" borderId="16" xfId="9" applyFont="1" applyBorder="1" applyAlignment="1">
      <alignment horizontal="center" vertical="center" textRotation="90" wrapText="1"/>
    </xf>
    <xf numFmtId="0" fontId="5" fillId="0" borderId="61" xfId="9" applyFont="1" applyBorder="1" applyAlignment="1">
      <alignment horizontal="center" vertical="center" textRotation="90" wrapText="1"/>
    </xf>
    <xf numFmtId="0" fontId="9" fillId="0" borderId="35" xfId="9" applyFont="1" applyBorder="1" applyAlignment="1">
      <alignment horizontal="center" vertical="center"/>
    </xf>
    <xf numFmtId="0" fontId="9" fillId="0" borderId="23" xfId="9" applyFont="1" applyBorder="1" applyAlignment="1">
      <alignment horizontal="center" vertical="center"/>
    </xf>
    <xf numFmtId="0" fontId="9" fillId="0" borderId="34" xfId="9" applyFont="1" applyBorder="1" applyAlignment="1">
      <alignment horizontal="center" vertical="center"/>
    </xf>
    <xf numFmtId="0" fontId="9" fillId="0" borderId="4" xfId="9" applyFont="1" applyBorder="1" applyAlignment="1">
      <alignment horizontal="center" vertical="center"/>
    </xf>
    <xf numFmtId="0" fontId="9" fillId="0" borderId="3" xfId="9" applyFont="1" applyBorder="1" applyAlignment="1">
      <alignment horizontal="center" vertical="center"/>
    </xf>
    <xf numFmtId="0" fontId="9" fillId="0" borderId="2" xfId="9" applyFont="1" applyBorder="1" applyAlignment="1">
      <alignment horizontal="center" vertical="center"/>
    </xf>
    <xf numFmtId="0" fontId="30" fillId="0" borderId="0" xfId="9" applyFont="1" applyAlignment="1">
      <alignment horizontal="center" vertical="center" wrapText="1"/>
    </xf>
    <xf numFmtId="0" fontId="6" fillId="0" borderId="18" xfId="9" applyFont="1" applyBorder="1" applyAlignment="1">
      <alignment horizontal="center" vertical="center" textRotation="90"/>
    </xf>
    <xf numFmtId="0" fontId="6" fillId="0" borderId="2" xfId="9" applyFont="1" applyBorder="1" applyAlignment="1">
      <alignment horizontal="center" vertical="center" textRotation="90"/>
    </xf>
    <xf numFmtId="0" fontId="6" fillId="12" borderId="30" xfId="9" applyFont="1" applyFill="1" applyBorder="1" applyAlignment="1">
      <alignment horizontal="left" vertical="top"/>
    </xf>
    <xf numFmtId="0" fontId="6" fillId="12" borderId="13" xfId="9" applyFont="1" applyFill="1" applyBorder="1" applyAlignment="1">
      <alignment horizontal="left" vertical="top"/>
    </xf>
    <xf numFmtId="0" fontId="6" fillId="12" borderId="24" xfId="9" applyFont="1" applyFill="1" applyBorder="1" applyAlignment="1">
      <alignment horizontal="left" vertical="top"/>
    </xf>
    <xf numFmtId="0" fontId="9" fillId="11" borderId="3" xfId="9" applyFont="1" applyFill="1" applyBorder="1" applyAlignment="1">
      <alignment horizontal="center" vertical="top" wrapText="1"/>
    </xf>
    <xf numFmtId="0" fontId="9" fillId="11" borderId="2" xfId="9" applyFont="1" applyFill="1" applyBorder="1" applyAlignment="1">
      <alignment horizontal="center" vertical="top" wrapText="1"/>
    </xf>
    <xf numFmtId="0" fontId="6" fillId="0" borderId="3" xfId="9" applyFont="1" applyBorder="1" applyAlignment="1">
      <alignment horizontal="center"/>
    </xf>
    <xf numFmtId="0" fontId="6" fillId="0" borderId="50" xfId="9" applyFont="1" applyBorder="1" applyAlignment="1">
      <alignment horizontal="center" vertical="top"/>
    </xf>
    <xf numFmtId="0" fontId="6" fillId="0" borderId="27" xfId="9" applyFont="1" applyBorder="1" applyAlignment="1">
      <alignment horizontal="center" vertical="top"/>
    </xf>
    <xf numFmtId="0" fontId="4" fillId="11" borderId="24" xfId="9" applyFill="1" applyBorder="1" applyAlignment="1">
      <alignment horizontal="center" vertical="top" wrapText="1"/>
    </xf>
    <xf numFmtId="0" fontId="5" fillId="0" borderId="19" xfId="9" applyFont="1" applyBorder="1" applyAlignment="1">
      <alignment horizontal="center" vertical="center" wrapText="1"/>
    </xf>
    <xf numFmtId="0" fontId="5" fillId="0" borderId="4" xfId="9" applyFont="1" applyBorder="1" applyAlignment="1">
      <alignment horizontal="center" vertical="center" wrapText="1"/>
    </xf>
    <xf numFmtId="0" fontId="5" fillId="0" borderId="30" xfId="9" applyFont="1" applyBorder="1" applyAlignment="1">
      <alignment horizontal="center" vertical="center" wrapText="1"/>
    </xf>
    <xf numFmtId="0" fontId="5" fillId="0" borderId="24" xfId="9" applyFont="1" applyBorder="1" applyAlignment="1">
      <alignment horizontal="center" vertical="center" wrapText="1"/>
    </xf>
    <xf numFmtId="49" fontId="6" fillId="14" borderId="48" xfId="9" applyNumberFormat="1" applyFont="1" applyFill="1" applyBorder="1" applyAlignment="1">
      <alignment horizontal="center" vertical="top" wrapText="1"/>
    </xf>
    <xf numFmtId="49" fontId="6" fillId="14" borderId="75" xfId="9" applyNumberFormat="1" applyFont="1" applyFill="1" applyBorder="1" applyAlignment="1">
      <alignment horizontal="center" vertical="top" wrapText="1"/>
    </xf>
    <xf numFmtId="49" fontId="9" fillId="9" borderId="12" xfId="12" applyNumberFormat="1" applyFont="1" applyFill="1" applyBorder="1" applyAlignment="1">
      <alignment horizontal="right" vertical="top"/>
    </xf>
    <xf numFmtId="49" fontId="9" fillId="9" borderId="11" xfId="12" applyNumberFormat="1" applyFont="1" applyFill="1" applyBorder="1" applyAlignment="1">
      <alignment horizontal="right" vertical="top"/>
    </xf>
    <xf numFmtId="49" fontId="9" fillId="9" borderId="10" xfId="12" applyNumberFormat="1" applyFont="1" applyFill="1" applyBorder="1" applyAlignment="1">
      <alignment horizontal="right" vertical="top"/>
    </xf>
    <xf numFmtId="49" fontId="9" fillId="4" borderId="12" xfId="9" applyNumberFormat="1" applyFont="1" applyFill="1" applyBorder="1" applyAlignment="1">
      <alignment horizontal="right" vertical="top"/>
    </xf>
    <xf numFmtId="49" fontId="9" fillId="4" borderId="11" xfId="9" applyNumberFormat="1" applyFont="1" applyFill="1" applyBorder="1" applyAlignment="1">
      <alignment horizontal="right" vertical="top"/>
    </xf>
    <xf numFmtId="49" fontId="9" fillId="4" borderId="10" xfId="9" applyNumberFormat="1" applyFont="1" applyFill="1" applyBorder="1" applyAlignment="1">
      <alignment horizontal="right" vertical="top"/>
    </xf>
    <xf numFmtId="49" fontId="9" fillId="12" borderId="0" xfId="9" applyNumberFormat="1" applyFont="1" applyFill="1" applyAlignment="1">
      <alignment horizontal="center" vertical="top"/>
    </xf>
    <xf numFmtId="49" fontId="9" fillId="12" borderId="3" xfId="9" applyNumberFormat="1" applyFont="1" applyFill="1" applyBorder="1" applyAlignment="1">
      <alignment horizontal="center" vertical="top"/>
    </xf>
    <xf numFmtId="49" fontId="9" fillId="13" borderId="5" xfId="9" applyNumberFormat="1" applyFont="1" applyFill="1" applyBorder="1" applyAlignment="1">
      <alignment horizontal="center" vertical="top"/>
    </xf>
    <xf numFmtId="0" fontId="9" fillId="11" borderId="35" xfId="9" applyFont="1" applyFill="1" applyBorder="1" applyAlignment="1">
      <alignment horizontal="center" vertical="top" wrapText="1"/>
    </xf>
    <xf numFmtId="0" fontId="9" fillId="11" borderId="23" xfId="9" applyFont="1" applyFill="1" applyBorder="1" applyAlignment="1">
      <alignment horizontal="center" vertical="top" wrapText="1"/>
    </xf>
    <xf numFmtId="0" fontId="9" fillId="11" borderId="34" xfId="9" applyFont="1" applyFill="1" applyBorder="1" applyAlignment="1">
      <alignment horizontal="center" vertical="top" wrapText="1"/>
    </xf>
    <xf numFmtId="0" fontId="9" fillId="11" borderId="4" xfId="9" applyFont="1" applyFill="1" applyBorder="1" applyAlignment="1">
      <alignment horizontal="center" vertical="top" wrapText="1"/>
    </xf>
    <xf numFmtId="49" fontId="6" fillId="0" borderId="34" xfId="9" applyNumberFormat="1" applyFont="1" applyBorder="1" applyAlignment="1">
      <alignment horizontal="center" vertical="top"/>
    </xf>
    <xf numFmtId="49" fontId="6" fillId="0" borderId="18" xfId="9" applyNumberFormat="1" applyFont="1" applyBorder="1" applyAlignment="1">
      <alignment horizontal="center" vertical="top"/>
    </xf>
    <xf numFmtId="49" fontId="6" fillId="0" borderId="2" xfId="9" applyNumberFormat="1" applyFont="1" applyBorder="1" applyAlignment="1">
      <alignment horizontal="center" vertical="top"/>
    </xf>
    <xf numFmtId="0" fontId="5" fillId="0" borderId="24" xfId="2" applyFont="1" applyBorder="1" applyAlignment="1">
      <alignment horizontal="center" vertical="center" wrapText="1"/>
    </xf>
    <xf numFmtId="0" fontId="6" fillId="0" borderId="19" xfId="9" applyFont="1" applyBorder="1" applyAlignment="1">
      <alignment horizontal="left" vertical="top" wrapText="1"/>
    </xf>
    <xf numFmtId="0" fontId="6" fillId="0" borderId="22" xfId="9" applyFont="1" applyBorder="1" applyAlignment="1">
      <alignment horizontal="left" vertical="top" wrapText="1"/>
    </xf>
    <xf numFmtId="0" fontId="5" fillId="7" borderId="30" xfId="9" applyFont="1" applyFill="1" applyBorder="1" applyAlignment="1">
      <alignment horizontal="center" vertical="center" textRotation="90" wrapText="1"/>
    </xf>
    <xf numFmtId="0" fontId="5" fillId="7" borderId="13" xfId="9" applyFont="1" applyFill="1" applyBorder="1" applyAlignment="1">
      <alignment horizontal="center" vertical="center" textRotation="90" wrapText="1"/>
    </xf>
    <xf numFmtId="0" fontId="5" fillId="7" borderId="24" xfId="9" applyFont="1" applyFill="1" applyBorder="1" applyAlignment="1">
      <alignment horizontal="center" vertical="center" textRotation="90" wrapText="1"/>
    </xf>
    <xf numFmtId="49" fontId="13" fillId="3" borderId="30" xfId="9" applyNumberFormat="1" applyFont="1" applyFill="1" applyBorder="1" applyAlignment="1">
      <alignment horizontal="center" vertical="top" wrapText="1"/>
    </xf>
    <xf numFmtId="49" fontId="13" fillId="3" borderId="13" xfId="9" applyNumberFormat="1" applyFont="1" applyFill="1" applyBorder="1" applyAlignment="1">
      <alignment horizontal="center" vertical="top" wrapText="1"/>
    </xf>
    <xf numFmtId="49" fontId="13" fillId="3" borderId="24" xfId="9" applyNumberFormat="1" applyFont="1" applyFill="1" applyBorder="1" applyAlignment="1">
      <alignment horizontal="center" vertical="top" wrapText="1"/>
    </xf>
    <xf numFmtId="49" fontId="9" fillId="11" borderId="5" xfId="9" applyNumberFormat="1" applyFont="1" applyFill="1" applyBorder="1" applyAlignment="1">
      <alignment horizontal="center" vertical="top" wrapText="1"/>
    </xf>
    <xf numFmtId="49" fontId="13" fillId="13" borderId="30" xfId="9" applyNumberFormat="1" applyFont="1" applyFill="1" applyBorder="1" applyAlignment="1">
      <alignment horizontal="center" vertical="top"/>
    </xf>
    <xf numFmtId="49" fontId="13" fillId="13" borderId="13" xfId="9" applyNumberFormat="1" applyFont="1" applyFill="1" applyBorder="1" applyAlignment="1">
      <alignment horizontal="center" vertical="top"/>
    </xf>
    <xf numFmtId="49" fontId="13" fillId="13" borderId="24" xfId="9" applyNumberFormat="1" applyFont="1" applyFill="1" applyBorder="1" applyAlignment="1">
      <alignment horizontal="center" vertical="top"/>
    </xf>
    <xf numFmtId="0" fontId="44" fillId="4" borderId="12" xfId="9" applyFont="1" applyFill="1" applyBorder="1" applyAlignment="1">
      <alignment horizontal="left" vertical="center" wrapText="1"/>
    </xf>
    <xf numFmtId="0" fontId="44" fillId="4" borderId="11" xfId="9" applyFont="1" applyFill="1" applyBorder="1" applyAlignment="1">
      <alignment horizontal="left" vertical="center" wrapText="1"/>
    </xf>
    <xf numFmtId="0" fontId="44" fillId="4" borderId="10" xfId="9" applyFont="1" applyFill="1" applyBorder="1" applyAlignment="1">
      <alignment horizontal="left" vertical="center" wrapText="1"/>
    </xf>
    <xf numFmtId="49" fontId="6" fillId="0" borderId="23" xfId="9" applyNumberFormat="1" applyFont="1" applyBorder="1" applyAlignment="1">
      <alignment horizontal="center" vertical="center" textRotation="90" wrapText="1"/>
    </xf>
    <xf numFmtId="49" fontId="6" fillId="0" borderId="0" xfId="9" applyNumberFormat="1" applyFont="1" applyAlignment="1">
      <alignment horizontal="center" vertical="center" textRotation="90" wrapText="1"/>
    </xf>
    <xf numFmtId="49" fontId="6" fillId="0" borderId="3" xfId="9" applyNumberFormat="1" applyFont="1" applyBorder="1" applyAlignment="1">
      <alignment horizontal="center" vertical="center" textRotation="90" wrapText="1"/>
    </xf>
    <xf numFmtId="0" fontId="9" fillId="0" borderId="23" xfId="9" applyFont="1" applyBorder="1" applyAlignment="1">
      <alignment horizontal="center" vertical="top" wrapText="1"/>
    </xf>
    <xf numFmtId="0" fontId="9" fillId="0" borderId="3" xfId="9" applyFont="1" applyBorder="1" applyAlignment="1">
      <alignment horizontal="center" vertical="top" wrapText="1"/>
    </xf>
    <xf numFmtId="0" fontId="6" fillId="12" borderId="30" xfId="9" applyFont="1" applyFill="1" applyBorder="1" applyAlignment="1">
      <alignment vertical="top" wrapText="1"/>
    </xf>
    <xf numFmtId="0" fontId="6" fillId="12" borderId="24" xfId="9" applyFont="1" applyFill="1" applyBorder="1" applyAlignment="1">
      <alignment vertical="top" wrapText="1"/>
    </xf>
    <xf numFmtId="49" fontId="9" fillId="11" borderId="30" xfId="9" applyNumberFormat="1" applyFont="1" applyFill="1" applyBorder="1" applyAlignment="1">
      <alignment horizontal="center" vertical="top"/>
    </xf>
    <xf numFmtId="49" fontId="9" fillId="11" borderId="13" xfId="9" applyNumberFormat="1" applyFont="1" applyFill="1" applyBorder="1" applyAlignment="1">
      <alignment horizontal="center" vertical="top"/>
    </xf>
    <xf numFmtId="49" fontId="9" fillId="11" borderId="24" xfId="9" applyNumberFormat="1" applyFont="1" applyFill="1" applyBorder="1" applyAlignment="1">
      <alignment horizontal="center" vertical="top"/>
    </xf>
    <xf numFmtId="0" fontId="6" fillId="0" borderId="30" xfId="9" applyFont="1" applyBorder="1" applyAlignment="1">
      <alignment horizontal="center" vertical="top" wrapText="1"/>
    </xf>
    <xf numFmtId="0" fontId="6" fillId="0" borderId="13" xfId="9" applyFont="1" applyBorder="1" applyAlignment="1">
      <alignment horizontal="center" vertical="top" wrapText="1"/>
    </xf>
    <xf numFmtId="0" fontId="6" fillId="0" borderId="24" xfId="9" applyFont="1" applyBorder="1" applyAlignment="1">
      <alignment horizontal="center" vertical="top" wrapText="1"/>
    </xf>
    <xf numFmtId="49" fontId="6" fillId="0" borderId="30" xfId="9" applyNumberFormat="1" applyFont="1" applyBorder="1" applyAlignment="1">
      <alignment horizontal="left" vertical="top" wrapText="1"/>
    </xf>
    <xf numFmtId="49" fontId="6" fillId="0" borderId="13" xfId="9" applyNumberFormat="1" applyFont="1" applyBorder="1" applyAlignment="1">
      <alignment horizontal="left" vertical="top" wrapText="1"/>
    </xf>
    <xf numFmtId="49" fontId="6" fillId="0" borderId="24" xfId="9" applyNumberFormat="1" applyFont="1" applyBorder="1" applyAlignment="1">
      <alignment horizontal="left" vertical="top" wrapText="1"/>
    </xf>
    <xf numFmtId="0" fontId="9" fillId="11" borderId="35" xfId="12" applyFont="1" applyFill="1" applyBorder="1" applyAlignment="1">
      <alignment horizontal="center" vertical="top" wrapText="1"/>
    </xf>
    <xf numFmtId="0" fontId="9" fillId="11" borderId="23" xfId="12" applyFont="1" applyFill="1" applyBorder="1" applyAlignment="1">
      <alignment horizontal="center" vertical="top" wrapText="1"/>
    </xf>
    <xf numFmtId="0" fontId="9" fillId="11" borderId="34" xfId="12" applyFont="1" applyFill="1" applyBorder="1" applyAlignment="1">
      <alignment horizontal="center" vertical="top" wrapText="1"/>
    </xf>
    <xf numFmtId="0" fontId="9" fillId="11" borderId="19" xfId="12" applyFont="1" applyFill="1" applyBorder="1" applyAlignment="1">
      <alignment horizontal="center" vertical="top" wrapText="1"/>
    </xf>
    <xf numFmtId="0" fontId="9" fillId="11" borderId="0" xfId="12" applyFont="1" applyFill="1" applyAlignment="1">
      <alignment horizontal="center" vertical="top" wrapText="1"/>
    </xf>
    <xf numFmtId="0" fontId="9" fillId="11" borderId="18" xfId="12" applyFont="1" applyFill="1" applyBorder="1" applyAlignment="1">
      <alignment horizontal="center" vertical="top" wrapText="1"/>
    </xf>
    <xf numFmtId="0" fontId="9" fillId="11" borderId="4" xfId="12" applyFont="1" applyFill="1" applyBorder="1" applyAlignment="1">
      <alignment horizontal="center" vertical="top" wrapText="1"/>
    </xf>
    <xf numFmtId="0" fontId="9" fillId="11" borderId="3" xfId="12" applyFont="1" applyFill="1" applyBorder="1" applyAlignment="1">
      <alignment horizontal="center" vertical="top" wrapText="1"/>
    </xf>
    <xf numFmtId="0" fontId="9" fillId="11" borderId="2" xfId="12" applyFont="1" applyFill="1" applyBorder="1" applyAlignment="1">
      <alignment horizontal="center" vertical="top" wrapText="1"/>
    </xf>
    <xf numFmtId="0" fontId="44" fillId="2" borderId="12" xfId="9" applyFont="1" applyFill="1" applyBorder="1" applyAlignment="1">
      <alignment horizontal="left" vertical="center" wrapText="1"/>
    </xf>
    <xf numFmtId="0" fontId="44" fillId="2" borderId="11" xfId="9" applyFont="1" applyFill="1" applyBorder="1" applyAlignment="1">
      <alignment horizontal="left" vertical="center" wrapText="1"/>
    </xf>
    <xf numFmtId="0" fontId="44" fillId="2" borderId="10" xfId="9" applyFont="1" applyFill="1" applyBorder="1" applyAlignment="1">
      <alignment horizontal="left" vertical="center" wrapText="1"/>
    </xf>
    <xf numFmtId="0" fontId="26" fillId="0" borderId="8" xfId="9" applyFont="1" applyBorder="1" applyAlignment="1">
      <alignment horizontal="left" vertical="center" wrapText="1"/>
    </xf>
    <xf numFmtId="0" fontId="26" fillId="0" borderId="7" xfId="9" applyFont="1" applyBorder="1" applyAlignment="1">
      <alignment horizontal="left" vertical="center" wrapText="1"/>
    </xf>
    <xf numFmtId="0" fontId="26" fillId="0" borderId="6" xfId="9" applyFont="1" applyBorder="1" applyAlignment="1">
      <alignment horizontal="left" vertical="center" wrapText="1"/>
    </xf>
    <xf numFmtId="49" fontId="9" fillId="12" borderId="5" xfId="9" applyNumberFormat="1" applyFont="1" applyFill="1" applyBorder="1" applyAlignment="1">
      <alignment horizontal="center" vertical="top" wrapText="1"/>
    </xf>
    <xf numFmtId="0" fontId="9" fillId="11" borderId="30" xfId="9" applyFont="1" applyFill="1" applyBorder="1" applyAlignment="1">
      <alignment vertical="top" wrapText="1"/>
    </xf>
    <xf numFmtId="0" fontId="25" fillId="11" borderId="13" xfId="9" applyFont="1" applyFill="1" applyBorder="1" applyAlignment="1">
      <alignment wrapText="1"/>
    </xf>
    <xf numFmtId="0" fontId="25" fillId="11" borderId="24" xfId="9" applyFont="1" applyFill="1" applyBorder="1" applyAlignment="1">
      <alignment wrapText="1"/>
    </xf>
    <xf numFmtId="0" fontId="9" fillId="7" borderId="12" xfId="12" applyFont="1" applyFill="1" applyBorder="1" applyAlignment="1">
      <alignment horizontal="left" vertical="top"/>
    </xf>
    <xf numFmtId="0" fontId="9" fillId="7" borderId="11" xfId="12" applyFont="1" applyFill="1" applyBorder="1" applyAlignment="1">
      <alignment horizontal="left" vertical="top"/>
    </xf>
    <xf numFmtId="0" fontId="9" fillId="7" borderId="10" xfId="12" applyFont="1" applyFill="1" applyBorder="1" applyAlignment="1">
      <alignment horizontal="left" vertical="top"/>
    </xf>
    <xf numFmtId="49" fontId="13" fillId="8" borderId="30" xfId="9" applyNumberFormat="1" applyFont="1" applyFill="1" applyBorder="1" applyAlignment="1">
      <alignment horizontal="center" vertical="top"/>
    </xf>
    <xf numFmtId="49" fontId="13" fillId="8" borderId="13" xfId="9" applyNumberFormat="1" applyFont="1" applyFill="1" applyBorder="1" applyAlignment="1">
      <alignment horizontal="center" vertical="top"/>
    </xf>
    <xf numFmtId="0" fontId="6" fillId="12" borderId="30" xfId="5" applyFont="1" applyFill="1" applyBorder="1" applyAlignment="1">
      <alignment horizontal="left" vertical="top" wrapText="1"/>
    </xf>
    <xf numFmtId="0" fontId="6" fillId="12" borderId="13" xfId="5" applyFont="1" applyFill="1" applyBorder="1" applyAlignment="1">
      <alignment horizontal="left" vertical="top" wrapText="1"/>
    </xf>
    <xf numFmtId="0" fontId="6" fillId="12" borderId="24" xfId="5" applyFont="1" applyFill="1" applyBorder="1" applyAlignment="1">
      <alignment horizontal="left" vertical="top" wrapText="1"/>
    </xf>
    <xf numFmtId="49" fontId="13" fillId="8" borderId="24" xfId="9" applyNumberFormat="1" applyFont="1" applyFill="1" applyBorder="1" applyAlignment="1">
      <alignment horizontal="center" vertical="top"/>
    </xf>
    <xf numFmtId="0" fontId="13" fillId="7" borderId="12" xfId="9" applyFont="1" applyFill="1" applyBorder="1" applyAlignment="1">
      <alignment horizontal="right" vertical="top" wrapText="1"/>
    </xf>
    <xf numFmtId="0" fontId="13" fillId="7" borderId="11" xfId="9" applyFont="1" applyFill="1" applyBorder="1" applyAlignment="1">
      <alignment horizontal="right" vertical="top" wrapText="1"/>
    </xf>
    <xf numFmtId="0" fontId="13" fillId="7" borderId="10" xfId="9" applyFont="1" applyFill="1" applyBorder="1" applyAlignment="1">
      <alignment horizontal="right" vertical="top" wrapText="1"/>
    </xf>
    <xf numFmtId="49" fontId="13" fillId="11" borderId="30" xfId="9" applyNumberFormat="1" applyFont="1" applyFill="1" applyBorder="1" applyAlignment="1">
      <alignment horizontal="center" vertical="top" wrapText="1"/>
    </xf>
    <xf numFmtId="49" fontId="13" fillId="11" borderId="13" xfId="9" applyNumberFormat="1" applyFont="1" applyFill="1" applyBorder="1" applyAlignment="1">
      <alignment horizontal="center" vertical="top" wrapText="1"/>
    </xf>
    <xf numFmtId="49" fontId="13" fillId="11" borderId="24" xfId="9" applyNumberFormat="1" applyFont="1" applyFill="1" applyBorder="1" applyAlignment="1">
      <alignment horizontal="center" vertical="top" wrapText="1"/>
    </xf>
    <xf numFmtId="49" fontId="13" fillId="11" borderId="35" xfId="9" applyNumberFormat="1" applyFont="1" applyFill="1" applyBorder="1" applyAlignment="1">
      <alignment horizontal="center" vertical="top" wrapText="1"/>
    </xf>
    <xf numFmtId="49" fontId="13" fillId="11" borderId="19" xfId="9" applyNumberFormat="1" applyFont="1" applyFill="1" applyBorder="1" applyAlignment="1">
      <alignment horizontal="center" vertical="top" wrapText="1"/>
    </xf>
    <xf numFmtId="0" fontId="9" fillId="7" borderId="12" xfId="9" applyFont="1" applyFill="1" applyBorder="1" applyAlignment="1">
      <alignment horizontal="left" vertical="top" wrapText="1"/>
    </xf>
    <xf numFmtId="0" fontId="9" fillId="7" borderId="11" xfId="9" applyFont="1" applyFill="1" applyBorder="1" applyAlignment="1">
      <alignment horizontal="left" vertical="top" wrapText="1"/>
    </xf>
    <xf numFmtId="0" fontId="9" fillId="7" borderId="10" xfId="9" applyFont="1" applyFill="1" applyBorder="1" applyAlignment="1">
      <alignment horizontal="left" vertical="top" wrapText="1"/>
    </xf>
    <xf numFmtId="0" fontId="13" fillId="11" borderId="23" xfId="9" applyFont="1" applyFill="1" applyBorder="1" applyAlignment="1">
      <alignment horizontal="center" vertical="top" wrapText="1"/>
    </xf>
    <xf numFmtId="0" fontId="13" fillId="11" borderId="34" xfId="9" applyFont="1" applyFill="1" applyBorder="1" applyAlignment="1">
      <alignment horizontal="center" vertical="top" wrapText="1"/>
    </xf>
    <xf numFmtId="0" fontId="13" fillId="11" borderId="0" xfId="9" applyFont="1" applyFill="1" applyAlignment="1">
      <alignment horizontal="center" vertical="top" wrapText="1"/>
    </xf>
    <xf numFmtId="0" fontId="13" fillId="11" borderId="18" xfId="9" applyFont="1" applyFill="1" applyBorder="1" applyAlignment="1">
      <alignment horizontal="center" vertical="top" wrapText="1"/>
    </xf>
    <xf numFmtId="49" fontId="13" fillId="12" borderId="30" xfId="9" applyNumberFormat="1" applyFont="1" applyFill="1" applyBorder="1" applyAlignment="1">
      <alignment horizontal="center" vertical="top" wrapText="1"/>
    </xf>
    <xf numFmtId="49" fontId="13" fillId="12" borderId="13" xfId="9" applyNumberFormat="1" applyFont="1" applyFill="1" applyBorder="1" applyAlignment="1">
      <alignment horizontal="center" vertical="top" wrapText="1"/>
    </xf>
    <xf numFmtId="49" fontId="13" fillId="12" borderId="24" xfId="9" applyNumberFormat="1" applyFont="1" applyFill="1" applyBorder="1" applyAlignment="1">
      <alignment horizontal="center" vertical="top" wrapText="1"/>
    </xf>
    <xf numFmtId="0" fontId="5" fillId="0" borderId="0" xfId="5" applyFont="1" applyAlignment="1">
      <alignment horizontal="left" vertical="top" wrapText="1"/>
    </xf>
    <xf numFmtId="49" fontId="13" fillId="12" borderId="23" xfId="9" applyNumberFormat="1" applyFont="1" applyFill="1" applyBorder="1" applyAlignment="1">
      <alignment horizontal="center" vertical="top" wrapText="1"/>
    </xf>
    <xf numFmtId="49" fontId="13" fillId="12" borderId="3" xfId="9" applyNumberFormat="1" applyFont="1" applyFill="1" applyBorder="1" applyAlignment="1">
      <alignment horizontal="center" vertical="top" wrapText="1"/>
    </xf>
    <xf numFmtId="49" fontId="5" fillId="0" borderId="30" xfId="9" applyNumberFormat="1" applyFont="1" applyBorder="1" applyAlignment="1">
      <alignment horizontal="center" vertical="top"/>
    </xf>
    <xf numFmtId="49" fontId="5" fillId="0" borderId="13" xfId="9" applyNumberFormat="1" applyFont="1" applyBorder="1" applyAlignment="1">
      <alignment horizontal="center" vertical="top"/>
    </xf>
    <xf numFmtId="49" fontId="5" fillId="0" borderId="24" xfId="9" applyNumberFormat="1" applyFont="1" applyBorder="1" applyAlignment="1">
      <alignment horizontal="center" vertical="top"/>
    </xf>
    <xf numFmtId="0" fontId="13" fillId="11" borderId="35" xfId="9" applyFont="1" applyFill="1" applyBorder="1" applyAlignment="1">
      <alignment horizontal="center" vertical="top" wrapText="1"/>
    </xf>
    <xf numFmtId="0" fontId="13" fillId="11" borderId="19" xfId="9" applyFont="1" applyFill="1" applyBorder="1" applyAlignment="1">
      <alignment horizontal="center" vertical="top" wrapText="1"/>
    </xf>
    <xf numFmtId="0" fontId="13" fillId="11" borderId="4" xfId="9" applyFont="1" applyFill="1" applyBorder="1" applyAlignment="1">
      <alignment horizontal="center" vertical="top" wrapText="1"/>
    </xf>
    <xf numFmtId="0" fontId="13" fillId="11" borderId="3" xfId="9" applyFont="1" applyFill="1" applyBorder="1" applyAlignment="1">
      <alignment horizontal="center" vertical="top" wrapText="1"/>
    </xf>
    <xf numFmtId="0" fontId="13" fillId="11" borderId="2" xfId="9" applyFont="1" applyFill="1" applyBorder="1" applyAlignment="1">
      <alignment horizontal="center" vertical="top" wrapText="1"/>
    </xf>
    <xf numFmtId="49" fontId="5" fillId="0" borderId="34" xfId="9" applyNumberFormat="1" applyFont="1" applyBorder="1" applyAlignment="1">
      <alignment horizontal="center" vertical="top"/>
    </xf>
    <xf numFmtId="49" fontId="5" fillId="0" borderId="18" xfId="9" applyNumberFormat="1" applyFont="1" applyBorder="1" applyAlignment="1">
      <alignment horizontal="center" vertical="top"/>
    </xf>
    <xf numFmtId="49" fontId="5" fillId="0" borderId="2" xfId="9" applyNumberFormat="1" applyFont="1" applyBorder="1" applyAlignment="1">
      <alignment horizontal="center" vertical="top"/>
    </xf>
    <xf numFmtId="49" fontId="9" fillId="8" borderId="5" xfId="9" applyNumberFormat="1" applyFont="1" applyFill="1" applyBorder="1" applyAlignment="1">
      <alignment horizontal="center" vertical="top"/>
    </xf>
    <xf numFmtId="0" fontId="4" fillId="0" borderId="13" xfId="9" applyBorder="1" applyAlignment="1">
      <alignment horizontal="left" vertical="top" wrapText="1"/>
    </xf>
    <xf numFmtId="0" fontId="4" fillId="0" borderId="24" xfId="9" applyBorder="1" applyAlignment="1">
      <alignment horizontal="left" vertical="top" wrapText="1"/>
    </xf>
    <xf numFmtId="0" fontId="6" fillId="0" borderId="30" xfId="9" applyFont="1" applyBorder="1" applyAlignment="1">
      <alignment horizontal="left" vertical="top" wrapText="1"/>
    </xf>
    <xf numFmtId="0" fontId="6" fillId="0" borderId="13" xfId="9" applyFont="1" applyBorder="1" applyAlignment="1">
      <alignment horizontal="left" vertical="top" wrapText="1"/>
    </xf>
    <xf numFmtId="0" fontId="6" fillId="0" borderId="24" xfId="9" applyFont="1" applyBorder="1" applyAlignment="1">
      <alignment horizontal="left" vertical="top" wrapText="1"/>
    </xf>
    <xf numFmtId="0" fontId="9" fillId="11" borderId="13" xfId="9" applyFont="1" applyFill="1" applyBorder="1" applyAlignment="1">
      <alignment vertical="top" wrapText="1"/>
    </xf>
    <xf numFmtId="49" fontId="9" fillId="8" borderId="31" xfId="9" applyNumberFormat="1" applyFont="1" applyFill="1" applyBorder="1" applyAlignment="1">
      <alignment horizontal="center" vertical="top"/>
    </xf>
    <xf numFmtId="49" fontId="9" fillId="13" borderId="31" xfId="9" applyNumberFormat="1" applyFont="1" applyFill="1" applyBorder="1" applyAlignment="1">
      <alignment horizontal="center" vertical="top"/>
    </xf>
    <xf numFmtId="49" fontId="6" fillId="0" borderId="48" xfId="14" applyNumberFormat="1" applyFont="1" applyBorder="1" applyAlignment="1">
      <alignment horizontal="center" vertical="center" wrapText="1"/>
    </xf>
    <xf numFmtId="49" fontId="6" fillId="0" borderId="51" xfId="14" applyNumberFormat="1" applyFont="1" applyBorder="1" applyAlignment="1">
      <alignment horizontal="center" vertical="center" wrapText="1"/>
    </xf>
    <xf numFmtId="49" fontId="6" fillId="0" borderId="46" xfId="14" applyNumberFormat="1" applyFont="1" applyBorder="1" applyAlignment="1">
      <alignment horizontal="center" vertical="center" wrapText="1"/>
    </xf>
    <xf numFmtId="49" fontId="6" fillId="0" borderId="72" xfId="14" applyNumberFormat="1" applyFont="1" applyBorder="1" applyAlignment="1">
      <alignment horizontal="center" vertical="center" wrapText="1"/>
    </xf>
    <xf numFmtId="49" fontId="6" fillId="0" borderId="67" xfId="14" applyNumberFormat="1" applyFont="1" applyBorder="1" applyAlignment="1">
      <alignment horizontal="center" vertical="center" wrapText="1"/>
    </xf>
    <xf numFmtId="49" fontId="6" fillId="0" borderId="65" xfId="14" applyNumberFormat="1" applyFont="1" applyBorder="1" applyAlignment="1">
      <alignment horizontal="center" vertical="center" wrapText="1"/>
    </xf>
    <xf numFmtId="49" fontId="6" fillId="0" borderId="0" xfId="14" applyNumberFormat="1" applyFont="1" applyAlignment="1">
      <alignment horizontal="center" vertical="center" wrapText="1"/>
    </xf>
    <xf numFmtId="49" fontId="18" fillId="14" borderId="0" xfId="14" applyNumberFormat="1" applyFont="1" applyFill="1" applyAlignment="1">
      <alignment horizontal="center" vertical="center" wrapText="1"/>
    </xf>
    <xf numFmtId="49" fontId="18" fillId="0" borderId="0" xfId="14" applyNumberFormat="1" applyFont="1" applyAlignment="1">
      <alignment horizontal="center" vertical="center" wrapText="1"/>
    </xf>
    <xf numFmtId="49" fontId="6" fillId="14" borderId="48" xfId="14" applyNumberFormat="1" applyFont="1" applyFill="1" applyBorder="1" applyAlignment="1">
      <alignment horizontal="center" vertical="center" wrapText="1"/>
    </xf>
    <xf numFmtId="49" fontId="6" fillId="14" borderId="51" xfId="14" applyNumberFormat="1" applyFont="1" applyFill="1" applyBorder="1" applyAlignment="1">
      <alignment horizontal="center" vertical="center" wrapText="1"/>
    </xf>
    <xf numFmtId="49" fontId="6" fillId="14" borderId="46" xfId="14" applyNumberFormat="1" applyFont="1" applyFill="1" applyBorder="1" applyAlignment="1">
      <alignment horizontal="center" vertical="center" wrapText="1"/>
    </xf>
    <xf numFmtId="49" fontId="6" fillId="14" borderId="72" xfId="14" applyNumberFormat="1" applyFont="1" applyFill="1" applyBorder="1" applyAlignment="1">
      <alignment horizontal="center" vertical="center" wrapText="1"/>
    </xf>
    <xf numFmtId="49" fontId="6" fillId="14" borderId="67" xfId="14" applyNumberFormat="1" applyFont="1" applyFill="1" applyBorder="1" applyAlignment="1">
      <alignment horizontal="center" vertical="center" wrapText="1"/>
    </xf>
    <xf numFmtId="49" fontId="6" fillId="14" borderId="65" xfId="14" applyNumberFormat="1" applyFont="1" applyFill="1" applyBorder="1" applyAlignment="1">
      <alignment horizontal="center" vertical="center" wrapText="1"/>
    </xf>
    <xf numFmtId="0" fontId="9" fillId="4" borderId="12" xfId="14" applyFont="1" applyFill="1" applyBorder="1" applyAlignment="1">
      <alignment horizontal="left" vertical="center" wrapText="1"/>
    </xf>
    <xf numFmtId="0" fontId="9" fillId="4" borderId="11" xfId="14" applyFont="1" applyFill="1" applyBorder="1" applyAlignment="1">
      <alignment horizontal="left" vertical="center" wrapText="1"/>
    </xf>
    <xf numFmtId="0" fontId="9" fillId="4" borderId="10" xfId="14" applyFont="1" applyFill="1" applyBorder="1" applyAlignment="1">
      <alignment horizontal="left" vertical="center" wrapText="1"/>
    </xf>
    <xf numFmtId="0" fontId="6" fillId="3" borderId="19" xfId="14" applyFont="1" applyFill="1" applyBorder="1" applyAlignment="1">
      <alignment horizontal="left" vertical="center" wrapText="1"/>
    </xf>
    <xf numFmtId="0" fontId="6" fillId="3" borderId="0" xfId="14" applyFont="1" applyFill="1" applyAlignment="1">
      <alignment horizontal="left" vertical="center" wrapText="1"/>
    </xf>
    <xf numFmtId="0" fontId="6" fillId="3" borderId="18" xfId="14" applyFont="1" applyFill="1" applyBorder="1" applyAlignment="1">
      <alignment horizontal="left" vertical="center" wrapText="1"/>
    </xf>
    <xf numFmtId="0" fontId="9" fillId="2" borderId="12" xfId="14" applyFont="1" applyFill="1" applyBorder="1" applyAlignment="1">
      <alignment horizontal="left" vertical="center" wrapText="1"/>
    </xf>
    <xf numFmtId="0" fontId="9" fillId="2" borderId="11" xfId="14" applyFont="1" applyFill="1" applyBorder="1" applyAlignment="1">
      <alignment horizontal="left" vertical="center" wrapText="1"/>
    </xf>
    <xf numFmtId="0" fontId="9" fillId="2" borderId="10" xfId="14" applyFont="1" applyFill="1" applyBorder="1" applyAlignment="1">
      <alignment horizontal="left" vertical="center" wrapText="1"/>
    </xf>
    <xf numFmtId="49" fontId="9" fillId="4" borderId="12" xfId="14" applyNumberFormat="1" applyFont="1" applyFill="1" applyBorder="1" applyAlignment="1">
      <alignment horizontal="right" vertical="top"/>
    </xf>
    <xf numFmtId="49" fontId="9" fillId="4" borderId="11" xfId="14" applyNumberFormat="1" applyFont="1" applyFill="1" applyBorder="1" applyAlignment="1">
      <alignment horizontal="right" vertical="top"/>
    </xf>
    <xf numFmtId="49" fontId="9" fillId="4" borderId="10" xfId="14" applyNumberFormat="1" applyFont="1" applyFill="1" applyBorder="1" applyAlignment="1">
      <alignment horizontal="right" vertical="top"/>
    </xf>
    <xf numFmtId="0" fontId="6" fillId="3" borderId="17" xfId="14" applyFont="1" applyFill="1" applyBorder="1" applyAlignment="1">
      <alignment horizontal="left" vertical="center" wrapText="1"/>
    </xf>
    <xf numFmtId="0" fontId="6" fillId="3" borderId="16" xfId="14" applyFont="1" applyFill="1" applyBorder="1" applyAlignment="1">
      <alignment horizontal="left" vertical="center" wrapText="1"/>
    </xf>
    <xf numFmtId="0" fontId="6" fillId="3" borderId="15" xfId="14" applyFont="1" applyFill="1" applyBorder="1" applyAlignment="1">
      <alignment horizontal="left" vertical="center" wrapText="1"/>
    </xf>
    <xf numFmtId="0" fontId="6" fillId="3" borderId="17" xfId="14" applyFont="1" applyFill="1" applyBorder="1" applyAlignment="1">
      <alignment horizontal="left" vertical="top" wrapText="1"/>
    </xf>
    <xf numFmtId="0" fontId="6" fillId="3" borderId="16" xfId="14" applyFont="1" applyFill="1" applyBorder="1" applyAlignment="1">
      <alignment horizontal="left" vertical="top" wrapText="1"/>
    </xf>
    <xf numFmtId="0" fontId="6" fillId="3" borderId="15" xfId="14" applyFont="1" applyFill="1" applyBorder="1" applyAlignment="1">
      <alignment horizontal="left" vertical="top" wrapText="1"/>
    </xf>
    <xf numFmtId="0" fontId="6" fillId="3" borderId="4" xfId="14" applyFont="1" applyFill="1" applyBorder="1" applyAlignment="1">
      <alignment horizontal="left" vertical="top" wrapText="1"/>
    </xf>
    <xf numFmtId="0" fontId="6" fillId="3" borderId="3" xfId="14" applyFont="1" applyFill="1" applyBorder="1" applyAlignment="1">
      <alignment horizontal="left" vertical="top" wrapText="1"/>
    </xf>
    <xf numFmtId="0" fontId="6" fillId="3" borderId="2" xfId="14" applyFont="1" applyFill="1" applyBorder="1" applyAlignment="1">
      <alignment horizontal="left" vertical="top" wrapText="1"/>
    </xf>
    <xf numFmtId="0" fontId="6" fillId="0" borderId="19" xfId="14" applyFont="1" applyBorder="1" applyAlignment="1">
      <alignment horizontal="left" vertical="center" wrapText="1"/>
    </xf>
    <xf numFmtId="0" fontId="6" fillId="0" borderId="0" xfId="14" applyFont="1" applyAlignment="1">
      <alignment horizontal="left" vertical="center" wrapText="1"/>
    </xf>
    <xf numFmtId="0" fontId="6" fillId="0" borderId="18" xfId="14" applyFont="1" applyBorder="1" applyAlignment="1">
      <alignment horizontal="left" vertical="center" wrapText="1"/>
    </xf>
    <xf numFmtId="0" fontId="6" fillId="0" borderId="8" xfId="14" applyFont="1" applyBorder="1" applyAlignment="1">
      <alignment horizontal="left" vertical="center" wrapText="1"/>
    </xf>
    <xf numFmtId="0" fontId="6" fillId="0" borderId="7" xfId="14" applyFont="1" applyBorder="1" applyAlignment="1">
      <alignment horizontal="left" vertical="center" wrapText="1"/>
    </xf>
    <xf numFmtId="0" fontId="6" fillId="0" borderId="6" xfId="14" applyFont="1" applyBorder="1" applyAlignment="1">
      <alignment horizontal="left" vertical="center" wrapText="1"/>
    </xf>
    <xf numFmtId="0" fontId="6" fillId="0" borderId="4" xfId="14" applyFont="1" applyBorder="1" applyAlignment="1">
      <alignment horizontal="left" vertical="center" wrapText="1"/>
    </xf>
    <xf numFmtId="0" fontId="6" fillId="0" borderId="3" xfId="14" applyFont="1" applyBorder="1" applyAlignment="1">
      <alignment horizontal="left" vertical="center" wrapText="1"/>
    </xf>
    <xf numFmtId="0" fontId="6" fillId="0" borderId="2" xfId="14" applyFont="1" applyBorder="1" applyAlignment="1">
      <alignment horizontal="left" vertical="center" wrapText="1"/>
    </xf>
    <xf numFmtId="49" fontId="6" fillId="0" borderId="30" xfId="14" applyNumberFormat="1" applyFont="1" applyBorder="1" applyAlignment="1">
      <alignment horizontal="center" vertical="top"/>
    </xf>
    <xf numFmtId="49" fontId="6" fillId="0" borderId="13" xfId="14" applyNumberFormat="1" applyFont="1" applyBorder="1" applyAlignment="1">
      <alignment horizontal="center" vertical="top"/>
    </xf>
    <xf numFmtId="49" fontId="6" fillId="0" borderId="24" xfId="14" applyNumberFormat="1" applyFont="1" applyBorder="1" applyAlignment="1">
      <alignment horizontal="center" vertical="top"/>
    </xf>
    <xf numFmtId="0" fontId="6" fillId="0" borderId="37" xfId="14" applyFont="1" applyBorder="1" applyAlignment="1">
      <alignment horizontal="justify" vertical="center"/>
    </xf>
    <xf numFmtId="0" fontId="6" fillId="0" borderId="26" xfId="14" applyFont="1" applyBorder="1" applyAlignment="1">
      <alignment horizontal="justify" vertical="center"/>
    </xf>
    <xf numFmtId="0" fontId="6" fillId="0" borderId="78" xfId="14" applyFont="1" applyBorder="1" applyAlignment="1">
      <alignment horizontal="center" vertical="center"/>
    </xf>
    <xf numFmtId="0" fontId="6" fillId="0" borderId="25" xfId="14" applyFont="1" applyBorder="1" applyAlignment="1">
      <alignment horizontal="center" vertical="center"/>
    </xf>
    <xf numFmtId="49" fontId="6" fillId="0" borderId="36" xfId="14" applyNumberFormat="1" applyFont="1" applyBorder="1" applyAlignment="1">
      <alignment horizontal="center" vertical="center" wrapText="1"/>
    </xf>
    <xf numFmtId="0" fontId="9" fillId="11" borderId="30" xfId="14" applyFont="1" applyFill="1" applyBorder="1" applyAlignment="1">
      <alignment horizontal="center" vertical="center" textRotation="90" wrapText="1"/>
    </xf>
    <xf numFmtId="0" fontId="9" fillId="11" borderId="13" xfId="14" applyFont="1" applyFill="1" applyBorder="1" applyAlignment="1">
      <alignment horizontal="center" vertical="center" textRotation="90" wrapText="1"/>
    </xf>
    <xf numFmtId="0" fontId="9" fillId="11" borderId="24" xfId="14" applyFont="1" applyFill="1" applyBorder="1" applyAlignment="1">
      <alignment horizontal="center" vertical="center" textRotation="90" wrapText="1"/>
    </xf>
    <xf numFmtId="49" fontId="6" fillId="0" borderId="22" xfId="14" applyNumberFormat="1" applyFont="1" applyBorder="1" applyAlignment="1">
      <alignment horizontal="center" vertical="top" textRotation="90"/>
    </xf>
    <xf numFmtId="49" fontId="6" fillId="0" borderId="19" xfId="14" applyNumberFormat="1" applyFont="1" applyBorder="1" applyAlignment="1">
      <alignment horizontal="center" vertical="top" textRotation="90"/>
    </xf>
    <xf numFmtId="49" fontId="6" fillId="0" borderId="39" xfId="14" applyNumberFormat="1" applyFont="1" applyBorder="1" applyAlignment="1">
      <alignment horizontal="center" vertical="top" textRotation="90"/>
    </xf>
    <xf numFmtId="49" fontId="6" fillId="0" borderId="8" xfId="14" applyNumberFormat="1" applyFont="1" applyBorder="1" applyAlignment="1">
      <alignment horizontal="center" vertical="top" textRotation="90"/>
    </xf>
    <xf numFmtId="49" fontId="9" fillId="8" borderId="30" xfId="14" applyNumberFormat="1" applyFont="1" applyFill="1" applyBorder="1" applyAlignment="1">
      <alignment horizontal="center" vertical="top"/>
    </xf>
    <xf numFmtId="49" fontId="9" fillId="8" borderId="13" xfId="14" applyNumberFormat="1" applyFont="1" applyFill="1" applyBorder="1" applyAlignment="1">
      <alignment horizontal="center" vertical="top"/>
    </xf>
    <xf numFmtId="49" fontId="9" fillId="8" borderId="24" xfId="14" applyNumberFormat="1" applyFont="1" applyFill="1" applyBorder="1" applyAlignment="1">
      <alignment horizontal="center" vertical="top"/>
    </xf>
    <xf numFmtId="49" fontId="9" fillId="13" borderId="5" xfId="14" applyNumberFormat="1" applyFont="1" applyFill="1" applyBorder="1" applyAlignment="1">
      <alignment horizontal="center" vertical="top"/>
    </xf>
    <xf numFmtId="49" fontId="9" fillId="13" borderId="13" xfId="14" applyNumberFormat="1" applyFont="1" applyFill="1" applyBorder="1" applyAlignment="1">
      <alignment horizontal="center" vertical="top"/>
    </xf>
    <xf numFmtId="49" fontId="9" fillId="13" borderId="1" xfId="14" applyNumberFormat="1" applyFont="1" applyFill="1" applyBorder="1" applyAlignment="1">
      <alignment horizontal="center" vertical="top"/>
    </xf>
    <xf numFmtId="49" fontId="9" fillId="8" borderId="22" xfId="14" applyNumberFormat="1" applyFont="1" applyFill="1" applyBorder="1" applyAlignment="1">
      <alignment horizontal="center" vertical="top"/>
    </xf>
    <xf numFmtId="49" fontId="9" fillId="8" borderId="19" xfId="14" applyNumberFormat="1" applyFont="1" applyFill="1" applyBorder="1" applyAlignment="1">
      <alignment horizontal="center" vertical="top"/>
    </xf>
    <xf numFmtId="49" fontId="9" fillId="8" borderId="39" xfId="14" applyNumberFormat="1" applyFont="1" applyFill="1" applyBorder="1" applyAlignment="1">
      <alignment horizontal="center" vertical="top"/>
    </xf>
    <xf numFmtId="49" fontId="9" fillId="7" borderId="30" xfId="14" applyNumberFormat="1" applyFont="1" applyFill="1" applyBorder="1" applyAlignment="1">
      <alignment horizontal="center" vertical="top"/>
    </xf>
    <xf numFmtId="49" fontId="9" fillId="7" borderId="13" xfId="14" applyNumberFormat="1" applyFont="1" applyFill="1" applyBorder="1" applyAlignment="1">
      <alignment horizontal="center" vertical="top"/>
    </xf>
    <xf numFmtId="49" fontId="9" fillId="7" borderId="24" xfId="14" applyNumberFormat="1" applyFont="1" applyFill="1" applyBorder="1" applyAlignment="1">
      <alignment horizontal="center" vertical="top"/>
    </xf>
    <xf numFmtId="49" fontId="9" fillId="11" borderId="0" xfId="14" applyNumberFormat="1" applyFont="1" applyFill="1" applyAlignment="1">
      <alignment horizontal="center" vertical="top" wrapText="1"/>
    </xf>
    <xf numFmtId="0" fontId="4" fillId="11" borderId="3" xfId="14" applyFont="1" applyFill="1" applyBorder="1" applyAlignment="1">
      <alignment horizontal="center" vertical="top" wrapText="1"/>
    </xf>
    <xf numFmtId="49" fontId="9" fillId="11" borderId="30" xfId="14" applyNumberFormat="1" applyFont="1" applyFill="1" applyBorder="1" applyAlignment="1">
      <alignment horizontal="center" vertical="top" wrapText="1"/>
    </xf>
    <xf numFmtId="49" fontId="9" fillId="11" borderId="24" xfId="14" applyNumberFormat="1" applyFont="1" applyFill="1" applyBorder="1" applyAlignment="1">
      <alignment horizontal="center" vertical="top" wrapText="1"/>
    </xf>
    <xf numFmtId="0" fontId="30" fillId="0" borderId="0" xfId="14" applyFont="1" applyAlignment="1">
      <alignment horizontal="center" vertical="center" wrapText="1"/>
    </xf>
    <xf numFmtId="49" fontId="9" fillId="11" borderId="30" xfId="14" applyNumberFormat="1" applyFont="1" applyFill="1" applyBorder="1" applyAlignment="1">
      <alignment horizontal="center" vertical="top"/>
    </xf>
    <xf numFmtId="49" fontId="9" fillId="11" borderId="13" xfId="14" applyNumberFormat="1" applyFont="1" applyFill="1" applyBorder="1" applyAlignment="1">
      <alignment horizontal="center" vertical="top"/>
    </xf>
    <xf numFmtId="49" fontId="9" fillId="11" borderId="24" xfId="14" applyNumberFormat="1" applyFont="1" applyFill="1" applyBorder="1" applyAlignment="1">
      <alignment horizontal="center" vertical="top"/>
    </xf>
    <xf numFmtId="0" fontId="6" fillId="3" borderId="44" xfId="14" applyFont="1" applyFill="1" applyBorder="1" applyAlignment="1">
      <alignment vertical="center" wrapText="1"/>
    </xf>
    <xf numFmtId="0" fontId="6" fillId="3" borderId="26" xfId="14" applyFont="1" applyFill="1" applyBorder="1" applyAlignment="1">
      <alignment vertical="center" wrapText="1"/>
    </xf>
    <xf numFmtId="0" fontId="6" fillId="3" borderId="58" xfId="14" applyFont="1" applyFill="1" applyBorder="1" applyAlignment="1">
      <alignment horizontal="center" vertical="center"/>
    </xf>
    <xf numFmtId="0" fontId="6" fillId="3" borderId="25" xfId="14" applyFont="1" applyFill="1" applyBorder="1" applyAlignment="1">
      <alignment horizontal="center" vertical="center"/>
    </xf>
    <xf numFmtId="0" fontId="6" fillId="3" borderId="53" xfId="14" applyFont="1" applyFill="1" applyBorder="1" applyAlignment="1">
      <alignment vertical="center" wrapText="1"/>
    </xf>
    <xf numFmtId="0" fontId="6" fillId="3" borderId="44" xfId="14" applyFont="1" applyFill="1" applyBorder="1" applyAlignment="1">
      <alignment horizontal="left" vertical="center" wrapText="1"/>
    </xf>
    <xf numFmtId="0" fontId="6" fillId="3" borderId="53" xfId="14" applyFont="1" applyFill="1" applyBorder="1" applyAlignment="1">
      <alignment horizontal="left" vertical="center" wrapText="1"/>
    </xf>
    <xf numFmtId="0" fontId="6" fillId="3" borderId="26" xfId="14" applyFont="1" applyFill="1" applyBorder="1" applyAlignment="1">
      <alignment horizontal="left" vertical="center" wrapText="1"/>
    </xf>
    <xf numFmtId="0" fontId="6" fillId="0" borderId="52" xfId="14" applyFont="1" applyBorder="1" applyAlignment="1">
      <alignment horizontal="justify" vertical="center"/>
    </xf>
    <xf numFmtId="0" fontId="6" fillId="0" borderId="47" xfId="14" applyFont="1" applyBorder="1" applyAlignment="1">
      <alignment horizontal="justify" vertical="center"/>
    </xf>
    <xf numFmtId="49" fontId="6" fillId="0" borderId="30" xfId="14" applyNumberFormat="1" applyFont="1" applyBorder="1" applyAlignment="1">
      <alignment horizontal="center" vertical="center" textRotation="90"/>
    </xf>
    <xf numFmtId="49" fontId="6" fillId="0" borderId="13" xfId="14" applyNumberFormat="1" applyFont="1" applyBorder="1" applyAlignment="1">
      <alignment horizontal="center" vertical="center" textRotation="90"/>
    </xf>
    <xf numFmtId="49" fontId="6" fillId="0" borderId="24" xfId="14" applyNumberFormat="1" applyFont="1" applyBorder="1" applyAlignment="1">
      <alignment horizontal="center" vertical="center" textRotation="90"/>
    </xf>
    <xf numFmtId="49" fontId="6" fillId="0" borderId="35" xfId="14" applyNumberFormat="1" applyFont="1" applyBorder="1" applyAlignment="1">
      <alignment horizontal="center" vertical="center" textRotation="90"/>
    </xf>
    <xf numFmtId="49" fontId="6" fillId="0" borderId="19" xfId="14" applyNumberFormat="1" applyFont="1" applyBorder="1" applyAlignment="1">
      <alignment horizontal="center" vertical="center" textRotation="90"/>
    </xf>
    <xf numFmtId="49" fontId="6" fillId="0" borderId="22" xfId="14" applyNumberFormat="1" applyFont="1" applyBorder="1" applyAlignment="1">
      <alignment horizontal="center" vertical="center" textRotation="90"/>
    </xf>
    <xf numFmtId="49" fontId="6" fillId="0" borderId="39" xfId="14" applyNumberFormat="1" applyFont="1" applyBorder="1" applyAlignment="1">
      <alignment horizontal="center" vertical="center" textRotation="90"/>
    </xf>
    <xf numFmtId="0" fontId="70" fillId="12" borderId="34" xfId="5" applyFont="1" applyFill="1" applyBorder="1" applyAlignment="1">
      <alignment horizontal="left" vertical="top" wrapText="1"/>
    </xf>
    <xf numFmtId="0" fontId="70" fillId="12" borderId="18" xfId="5" applyFont="1" applyFill="1" applyBorder="1" applyAlignment="1">
      <alignment horizontal="left" vertical="top" wrapText="1"/>
    </xf>
    <xf numFmtId="0" fontId="70" fillId="12" borderId="2" xfId="5" applyFont="1" applyFill="1" applyBorder="1" applyAlignment="1">
      <alignment horizontal="left" vertical="top" wrapText="1"/>
    </xf>
    <xf numFmtId="49" fontId="9" fillId="11" borderId="23" xfId="14" applyNumberFormat="1" applyFont="1" applyFill="1" applyBorder="1" applyAlignment="1">
      <alignment horizontal="center" vertical="top" wrapText="1"/>
    </xf>
    <xf numFmtId="0" fontId="69" fillId="12" borderId="34" xfId="5" applyFont="1" applyFill="1" applyBorder="1" applyAlignment="1">
      <alignment horizontal="left" vertical="top"/>
    </xf>
    <xf numFmtId="0" fontId="69" fillId="12" borderId="18" xfId="5" applyFont="1" applyFill="1" applyBorder="1" applyAlignment="1">
      <alignment horizontal="left" vertical="top"/>
    </xf>
    <xf numFmtId="0" fontId="69" fillId="12" borderId="2" xfId="5" applyFont="1" applyFill="1" applyBorder="1" applyAlignment="1">
      <alignment horizontal="left" vertical="top"/>
    </xf>
    <xf numFmtId="0" fontId="69" fillId="12" borderId="34" xfId="5" applyFont="1" applyFill="1" applyBorder="1" applyAlignment="1">
      <alignment horizontal="left" vertical="top" wrapText="1"/>
    </xf>
    <xf numFmtId="0" fontId="69" fillId="12" borderId="18" xfId="5" applyFont="1" applyFill="1" applyBorder="1" applyAlignment="1">
      <alignment horizontal="left" vertical="top" wrapText="1"/>
    </xf>
    <xf numFmtId="0" fontId="69" fillId="12" borderId="2" xfId="5" applyFont="1" applyFill="1" applyBorder="1" applyAlignment="1">
      <alignment horizontal="left" vertical="top" wrapText="1"/>
    </xf>
    <xf numFmtId="49" fontId="9" fillId="12" borderId="30" xfId="14" applyNumberFormat="1" applyFont="1" applyFill="1" applyBorder="1" applyAlignment="1">
      <alignment horizontal="center" vertical="top" wrapText="1"/>
    </xf>
    <xf numFmtId="49" fontId="9" fillId="12" borderId="13" xfId="14" applyNumberFormat="1" applyFont="1" applyFill="1" applyBorder="1" applyAlignment="1">
      <alignment horizontal="center" vertical="top" wrapText="1"/>
    </xf>
    <xf numFmtId="49" fontId="9" fillId="12" borderId="24" xfId="14" applyNumberFormat="1" applyFont="1" applyFill="1" applyBorder="1" applyAlignment="1">
      <alignment horizontal="center" vertical="top" wrapText="1"/>
    </xf>
    <xf numFmtId="0" fontId="9" fillId="11" borderId="35" xfId="14" applyFont="1" applyFill="1" applyBorder="1" applyAlignment="1">
      <alignment horizontal="center" vertical="top" wrapText="1"/>
    </xf>
    <xf numFmtId="0" fontId="9" fillId="11" borderId="23" xfId="14" applyFont="1" applyFill="1" applyBorder="1" applyAlignment="1">
      <alignment horizontal="center" vertical="top" wrapText="1"/>
    </xf>
    <xf numFmtId="0" fontId="9" fillId="11" borderId="34" xfId="14" applyFont="1" applyFill="1" applyBorder="1" applyAlignment="1">
      <alignment horizontal="center" vertical="top" wrapText="1"/>
    </xf>
    <xf numFmtId="0" fontId="9" fillId="11" borderId="19" xfId="14" applyFont="1" applyFill="1" applyBorder="1" applyAlignment="1">
      <alignment horizontal="center" vertical="top" wrapText="1"/>
    </xf>
    <xf numFmtId="0" fontId="9" fillId="11" borderId="0" xfId="14" applyFont="1" applyFill="1" applyAlignment="1">
      <alignment horizontal="center" vertical="top" wrapText="1"/>
    </xf>
    <xf numFmtId="0" fontId="9" fillId="11" borderId="18" xfId="14" applyFont="1" applyFill="1" applyBorder="1" applyAlignment="1">
      <alignment horizontal="center" vertical="top" wrapText="1"/>
    </xf>
    <xf numFmtId="0" fontId="9" fillId="11" borderId="4" xfId="14" applyFont="1" applyFill="1" applyBorder="1" applyAlignment="1">
      <alignment horizontal="center" vertical="top" wrapText="1"/>
    </xf>
    <xf numFmtId="0" fontId="9" fillId="11" borderId="3" xfId="14" applyFont="1" applyFill="1" applyBorder="1" applyAlignment="1">
      <alignment horizontal="center" vertical="top" wrapText="1"/>
    </xf>
    <xf numFmtId="0" fontId="9" fillId="11" borderId="2" xfId="14" applyFont="1" applyFill="1" applyBorder="1" applyAlignment="1">
      <alignment horizontal="center" vertical="top" wrapText="1"/>
    </xf>
    <xf numFmtId="0" fontId="69" fillId="12" borderId="30" xfId="5" applyFont="1" applyFill="1" applyBorder="1" applyAlignment="1">
      <alignment horizontal="left" vertical="top"/>
    </xf>
    <xf numFmtId="0" fontId="69" fillId="12" borderId="13" xfId="5" applyFont="1" applyFill="1" applyBorder="1" applyAlignment="1">
      <alignment horizontal="left" vertical="top"/>
    </xf>
    <xf numFmtId="0" fontId="69" fillId="12" borderId="24" xfId="5" applyFont="1" applyFill="1" applyBorder="1" applyAlignment="1">
      <alignment horizontal="left" vertical="top"/>
    </xf>
    <xf numFmtId="0" fontId="6" fillId="12" borderId="30" xfId="14" applyFont="1" applyFill="1" applyBorder="1" applyAlignment="1">
      <alignment vertical="top" wrapText="1"/>
    </xf>
    <xf numFmtId="0" fontId="6" fillId="12" borderId="13" xfId="14" applyFont="1" applyFill="1" applyBorder="1" applyAlignment="1">
      <alignment vertical="top" wrapText="1"/>
    </xf>
    <xf numFmtId="0" fontId="6" fillId="12" borderId="24" xfId="14" applyFont="1" applyFill="1" applyBorder="1" applyAlignment="1">
      <alignment vertical="top" wrapText="1"/>
    </xf>
    <xf numFmtId="49" fontId="9" fillId="8" borderId="8" xfId="14" applyNumberFormat="1" applyFont="1" applyFill="1" applyBorder="1" applyAlignment="1">
      <alignment horizontal="center" vertical="top"/>
    </xf>
    <xf numFmtId="49" fontId="9" fillId="13" borderId="29" xfId="14" applyNumberFormat="1" applyFont="1" applyFill="1" applyBorder="1" applyAlignment="1">
      <alignment horizontal="center" vertical="top"/>
    </xf>
    <xf numFmtId="49" fontId="9" fillId="11" borderId="13" xfId="14" applyNumberFormat="1" applyFont="1" applyFill="1" applyBorder="1" applyAlignment="1">
      <alignment horizontal="center" vertical="top" wrapText="1"/>
    </xf>
    <xf numFmtId="0" fontId="69" fillId="12" borderId="30" xfId="5" applyFont="1" applyFill="1" applyBorder="1" applyAlignment="1">
      <alignment horizontal="left" vertical="top" wrapText="1"/>
    </xf>
    <xf numFmtId="0" fontId="69" fillId="12" borderId="13" xfId="5" applyFont="1" applyFill="1" applyBorder="1" applyAlignment="1">
      <alignment horizontal="left" vertical="top" wrapText="1"/>
    </xf>
    <xf numFmtId="0" fontId="69" fillId="12" borderId="24" xfId="5" applyFont="1" applyFill="1" applyBorder="1" applyAlignment="1">
      <alignment horizontal="left" vertical="top" wrapText="1"/>
    </xf>
    <xf numFmtId="49" fontId="9" fillId="12" borderId="34" xfId="14" applyNumberFormat="1" applyFont="1" applyFill="1" applyBorder="1" applyAlignment="1">
      <alignment horizontal="center" vertical="top" wrapText="1"/>
    </xf>
    <xf numFmtId="49" fontId="9" fillId="12" borderId="2" xfId="14" applyNumberFormat="1" applyFont="1" applyFill="1" applyBorder="1" applyAlignment="1">
      <alignment horizontal="center" vertical="top" wrapText="1"/>
    </xf>
    <xf numFmtId="0" fontId="5" fillId="9" borderId="29" xfId="14" applyFont="1" applyFill="1" applyBorder="1" applyAlignment="1">
      <alignment horizontal="center" vertical="center" textRotation="90" wrapText="1"/>
    </xf>
    <xf numFmtId="0" fontId="5" fillId="9" borderId="14" xfId="14" applyFont="1" applyFill="1" applyBorder="1" applyAlignment="1">
      <alignment horizontal="center" vertical="center" textRotation="90" wrapText="1"/>
    </xf>
    <xf numFmtId="0" fontId="5" fillId="9" borderId="1" xfId="14" applyFont="1" applyFill="1" applyBorder="1" applyAlignment="1">
      <alignment horizontal="center" vertical="center" textRotation="90" wrapText="1"/>
    </xf>
    <xf numFmtId="0" fontId="5" fillId="7" borderId="29" xfId="14" applyFont="1" applyFill="1" applyBorder="1" applyAlignment="1">
      <alignment horizontal="center" vertical="center" textRotation="90" wrapText="1"/>
    </xf>
    <xf numFmtId="0" fontId="5" fillId="7" borderId="14" xfId="14" applyFont="1" applyFill="1" applyBorder="1" applyAlignment="1">
      <alignment horizontal="center" vertical="center" textRotation="90" wrapText="1"/>
    </xf>
    <xf numFmtId="0" fontId="5" fillId="7" borderId="1" xfId="14" applyFont="1" applyFill="1" applyBorder="1" applyAlignment="1">
      <alignment horizontal="center" vertical="center" textRotation="90" wrapText="1"/>
    </xf>
    <xf numFmtId="0" fontId="5" fillId="11" borderId="7" xfId="14" applyFont="1" applyFill="1" applyBorder="1" applyAlignment="1">
      <alignment horizontal="center" vertical="center" textRotation="90" wrapText="1"/>
    </xf>
    <xf numFmtId="0" fontId="5" fillId="11" borderId="16" xfId="14" applyFont="1" applyFill="1" applyBorder="1" applyAlignment="1">
      <alignment horizontal="center" vertical="center" textRotation="90" wrapText="1"/>
    </xf>
    <xf numFmtId="0" fontId="5" fillId="11" borderId="61" xfId="14" applyFont="1" applyFill="1" applyBorder="1" applyAlignment="1">
      <alignment horizontal="center" vertical="center" textRotation="90" wrapText="1"/>
    </xf>
    <xf numFmtId="0" fontId="5" fillId="0" borderId="53" xfId="14" applyFont="1" applyBorder="1" applyAlignment="1">
      <alignment horizontal="center" vertical="center" wrapText="1"/>
    </xf>
    <xf numFmtId="0" fontId="5" fillId="0" borderId="26" xfId="14" applyFont="1" applyBorder="1" applyAlignment="1">
      <alignment horizontal="center" vertical="center" wrapText="1"/>
    </xf>
    <xf numFmtId="0" fontId="5" fillId="0" borderId="50" xfId="14" applyFont="1" applyBorder="1" applyAlignment="1">
      <alignment horizontal="center" vertical="center" wrapText="1"/>
    </xf>
    <xf numFmtId="0" fontId="5" fillId="0" borderId="25" xfId="14" applyFont="1" applyBorder="1" applyAlignment="1">
      <alignment horizontal="center" vertical="center" wrapText="1"/>
    </xf>
    <xf numFmtId="0" fontId="5" fillId="0" borderId="30" xfId="14" applyFont="1" applyBorder="1" applyAlignment="1">
      <alignment horizontal="center" vertical="center" textRotation="90" wrapText="1"/>
    </xf>
    <xf numFmtId="0" fontId="5" fillId="0" borderId="13" xfId="14" applyFont="1" applyBorder="1" applyAlignment="1">
      <alignment horizontal="center" vertical="center" textRotation="90" wrapText="1"/>
    </xf>
    <xf numFmtId="0" fontId="5" fillId="0" borderId="24" xfId="14" applyFont="1" applyBorder="1" applyAlignment="1">
      <alignment horizontal="center" vertical="center" textRotation="90" wrapText="1"/>
    </xf>
    <xf numFmtId="0" fontId="6" fillId="3" borderId="50" xfId="14" applyFont="1" applyFill="1" applyBorder="1" applyAlignment="1">
      <alignment horizontal="center" vertical="center"/>
    </xf>
    <xf numFmtId="0" fontId="5" fillId="0" borderId="29" xfId="14" applyFont="1" applyBorder="1" applyAlignment="1">
      <alignment horizontal="center" vertical="center" textRotation="90" wrapText="1"/>
    </xf>
    <xf numFmtId="0" fontId="5" fillId="0" borderId="14" xfId="14" applyFont="1" applyBorder="1" applyAlignment="1">
      <alignment horizontal="center" vertical="center" textRotation="90" wrapText="1"/>
    </xf>
    <xf numFmtId="0" fontId="5" fillId="0" borderId="1" xfId="14" applyFont="1" applyBorder="1" applyAlignment="1">
      <alignment horizontal="center" vertical="center" textRotation="90" wrapText="1"/>
    </xf>
    <xf numFmtId="0" fontId="5" fillId="0" borderId="34" xfId="14" applyFont="1" applyBorder="1" applyAlignment="1">
      <alignment horizontal="center" vertical="center" wrapText="1"/>
    </xf>
    <xf numFmtId="0" fontId="5" fillId="0" borderId="18" xfId="14" applyFont="1" applyBorder="1" applyAlignment="1">
      <alignment horizontal="center" vertical="center" wrapText="1"/>
    </xf>
    <xf numFmtId="0" fontId="5" fillId="0" borderId="2" xfId="14" applyFont="1" applyBorder="1" applyAlignment="1">
      <alignment horizontal="center" vertical="center" wrapText="1"/>
    </xf>
    <xf numFmtId="0" fontId="5" fillId="12" borderId="30" xfId="14" applyFont="1" applyFill="1" applyBorder="1" applyAlignment="1">
      <alignment horizontal="center" vertical="center" textRotation="90" wrapText="1"/>
    </xf>
    <xf numFmtId="0" fontId="5" fillId="12" borderId="13" xfId="14" applyFont="1" applyFill="1" applyBorder="1" applyAlignment="1">
      <alignment horizontal="center" vertical="center" textRotation="90" wrapText="1"/>
    </xf>
    <xf numFmtId="0" fontId="5" fillId="12" borderId="24" xfId="14" applyFont="1" applyFill="1" applyBorder="1" applyAlignment="1">
      <alignment horizontal="center" vertical="center" textRotation="90" wrapText="1"/>
    </xf>
    <xf numFmtId="0" fontId="5" fillId="11" borderId="30" xfId="14" applyFont="1" applyFill="1" applyBorder="1" applyAlignment="1">
      <alignment horizontal="center" vertical="center" textRotation="90" wrapText="1"/>
    </xf>
    <xf numFmtId="0" fontId="5" fillId="11" borderId="13" xfId="14" applyFont="1" applyFill="1" applyBorder="1" applyAlignment="1">
      <alignment horizontal="center" vertical="center" textRotation="90" wrapText="1"/>
    </xf>
    <xf numFmtId="0" fontId="5" fillId="11" borderId="24" xfId="14" applyFont="1" applyFill="1" applyBorder="1" applyAlignment="1">
      <alignment horizontal="center" vertical="center" textRotation="90" wrapText="1"/>
    </xf>
    <xf numFmtId="0" fontId="6" fillId="0" borderId="18" xfId="14" applyFont="1" applyBorder="1" applyAlignment="1">
      <alignment horizontal="center" vertical="center" textRotation="90"/>
    </xf>
    <xf numFmtId="0" fontId="6" fillId="0" borderId="2" xfId="14" applyFont="1" applyBorder="1" applyAlignment="1">
      <alignment horizontal="center" vertical="center" textRotation="90"/>
    </xf>
    <xf numFmtId="0" fontId="5" fillId="0" borderId="7" xfId="14" applyFont="1" applyBorder="1" applyAlignment="1">
      <alignment horizontal="center" vertical="center" textRotation="90" wrapText="1"/>
    </xf>
    <xf numFmtId="0" fontId="5" fillId="0" borderId="16" xfId="14" applyFont="1" applyBorder="1" applyAlignment="1">
      <alignment horizontal="center" vertical="center" textRotation="90" wrapText="1"/>
    </xf>
    <xf numFmtId="0" fontId="5" fillId="0" borderId="61" xfId="14" applyFont="1" applyBorder="1" applyAlignment="1">
      <alignment horizontal="center" vertical="center" textRotation="90" wrapText="1"/>
    </xf>
    <xf numFmtId="49" fontId="6" fillId="0" borderId="30" xfId="14" applyNumberFormat="1" applyFont="1" applyBorder="1" applyAlignment="1">
      <alignment vertical="top" wrapText="1"/>
    </xf>
    <xf numFmtId="49" fontId="6" fillId="0" borderId="13" xfId="14" applyNumberFormat="1" applyFont="1" applyBorder="1" applyAlignment="1">
      <alignment vertical="top" wrapText="1"/>
    </xf>
    <xf numFmtId="0" fontId="6" fillId="3" borderId="49" xfId="14" applyFont="1" applyFill="1" applyBorder="1" applyAlignment="1">
      <alignment vertical="center" wrapText="1"/>
    </xf>
    <xf numFmtId="0" fontId="6" fillId="3" borderId="52" xfId="14" applyFont="1" applyFill="1" applyBorder="1" applyAlignment="1">
      <alignment vertical="center" wrapText="1"/>
    </xf>
    <xf numFmtId="0" fontId="70" fillId="12" borderId="34" xfId="5" applyFont="1" applyFill="1" applyBorder="1" applyAlignment="1">
      <alignment horizontal="left" vertical="top"/>
    </xf>
    <xf numFmtId="0" fontId="70" fillId="12" borderId="18" xfId="5" applyFont="1" applyFill="1" applyBorder="1" applyAlignment="1">
      <alignment horizontal="left" vertical="top"/>
    </xf>
    <xf numFmtId="0" fontId="70" fillId="12" borderId="2" xfId="5" applyFont="1" applyFill="1" applyBorder="1" applyAlignment="1">
      <alignment horizontal="left" vertical="top"/>
    </xf>
    <xf numFmtId="0" fontId="4" fillId="11" borderId="24" xfId="14" applyFont="1" applyFill="1" applyBorder="1" applyAlignment="1">
      <alignment horizontal="center" vertical="top" wrapText="1"/>
    </xf>
    <xf numFmtId="0" fontId="6" fillId="0" borderId="36" xfId="14" applyFont="1" applyBorder="1" applyAlignment="1">
      <alignment horizontal="center" vertical="center" wrapText="1"/>
    </xf>
    <xf numFmtId="0" fontId="6" fillId="0" borderId="51" xfId="14" applyFont="1" applyBorder="1" applyAlignment="1">
      <alignment horizontal="center" vertical="center" wrapText="1"/>
    </xf>
    <xf numFmtId="0" fontId="6" fillId="0" borderId="44" xfId="14" applyFont="1" applyBorder="1" applyAlignment="1">
      <alignment horizontal="left" vertical="top" wrapText="1"/>
    </xf>
    <xf numFmtId="0" fontId="6" fillId="0" borderId="53" xfId="14" applyFont="1" applyBorder="1" applyAlignment="1">
      <alignment horizontal="left" vertical="top" wrapText="1"/>
    </xf>
    <xf numFmtId="0" fontId="6" fillId="0" borderId="26" xfId="14" applyFont="1" applyBorder="1" applyAlignment="1">
      <alignment horizontal="left" vertical="top" wrapText="1"/>
    </xf>
    <xf numFmtId="164" fontId="6" fillId="14" borderId="78" xfId="14" applyNumberFormat="1" applyFont="1" applyFill="1" applyBorder="1" applyAlignment="1">
      <alignment horizontal="center" vertical="center" wrapText="1"/>
    </xf>
    <xf numFmtId="164" fontId="6" fillId="14" borderId="58" xfId="14" applyNumberFormat="1" applyFont="1" applyFill="1" applyBorder="1" applyAlignment="1">
      <alignment horizontal="center" vertical="center" wrapText="1"/>
    </xf>
    <xf numFmtId="0" fontId="9" fillId="7" borderId="12" xfId="14" applyFont="1" applyFill="1" applyBorder="1" applyAlignment="1">
      <alignment horizontal="right" vertical="top" wrapText="1"/>
    </xf>
    <xf numFmtId="0" fontId="9" fillId="7" borderId="11" xfId="14" applyFont="1" applyFill="1" applyBorder="1" applyAlignment="1">
      <alignment horizontal="right" vertical="top" wrapText="1"/>
    </xf>
    <xf numFmtId="0" fontId="9" fillId="7" borderId="3" xfId="14" applyFont="1" applyFill="1" applyBorder="1" applyAlignment="1">
      <alignment horizontal="right" vertical="top" wrapText="1"/>
    </xf>
    <xf numFmtId="0" fontId="9" fillId="7" borderId="10" xfId="14" applyFont="1" applyFill="1" applyBorder="1" applyAlignment="1">
      <alignment horizontal="right" vertical="top" wrapText="1"/>
    </xf>
    <xf numFmtId="0" fontId="6" fillId="0" borderId="48" xfId="14" applyFont="1" applyBorder="1" applyAlignment="1">
      <alignment horizontal="center" vertical="center"/>
    </xf>
    <xf numFmtId="0" fontId="6" fillId="0" borderId="75" xfId="14" applyFont="1" applyBorder="1" applyAlignment="1">
      <alignment horizontal="center" vertical="center"/>
    </xf>
    <xf numFmtId="0" fontId="6" fillId="0" borderId="44" xfId="14" applyFont="1" applyBorder="1" applyAlignment="1">
      <alignment horizontal="justify" vertical="center"/>
    </xf>
    <xf numFmtId="0" fontId="6" fillId="0" borderId="28" xfId="14" applyFont="1" applyBorder="1" applyAlignment="1">
      <alignment horizontal="justify" vertical="center"/>
    </xf>
    <xf numFmtId="164" fontId="6" fillId="14" borderId="50" xfId="14" applyNumberFormat="1" applyFont="1" applyFill="1" applyBorder="1" applyAlignment="1">
      <alignment horizontal="center" vertical="center" wrapText="1"/>
    </xf>
    <xf numFmtId="164" fontId="6" fillId="14" borderId="27" xfId="14" applyNumberFormat="1" applyFont="1" applyFill="1" applyBorder="1" applyAlignment="1">
      <alignment horizontal="center" vertical="center" wrapText="1"/>
    </xf>
    <xf numFmtId="0" fontId="6" fillId="0" borderId="3" xfId="14" applyFont="1" applyBorder="1" applyAlignment="1">
      <alignment horizontal="center"/>
    </xf>
    <xf numFmtId="164" fontId="6" fillId="0" borderId="0" xfId="14" applyNumberFormat="1" applyFont="1" applyAlignment="1">
      <alignment horizontal="center" vertical="top"/>
    </xf>
    <xf numFmtId="0" fontId="6" fillId="0" borderId="58" xfId="14" applyFont="1" applyBorder="1" applyAlignment="1">
      <alignment horizontal="center" vertical="center"/>
    </xf>
    <xf numFmtId="0" fontId="6" fillId="0" borderId="0" xfId="14" applyFont="1" applyAlignment="1">
      <alignment horizontal="center" vertical="top"/>
    </xf>
    <xf numFmtId="0" fontId="6" fillId="0" borderId="46" xfId="14" applyFont="1" applyBorder="1" applyAlignment="1">
      <alignment horizontal="center" vertical="center" wrapText="1"/>
    </xf>
    <xf numFmtId="0" fontId="6" fillId="0" borderId="0" xfId="14" applyFont="1" applyAlignment="1">
      <alignment horizontal="center" vertical="center"/>
    </xf>
    <xf numFmtId="0" fontId="6" fillId="14" borderId="0" xfId="14" applyFont="1" applyFill="1" applyAlignment="1">
      <alignment horizontal="center" vertical="top" wrapText="1"/>
    </xf>
    <xf numFmtId="49" fontId="6" fillId="0" borderId="8" xfId="14" applyNumberFormat="1" applyFont="1" applyBorder="1" applyAlignment="1">
      <alignment horizontal="center" vertical="center" textRotation="90"/>
    </xf>
    <xf numFmtId="2" fontId="6" fillId="14" borderId="0" xfId="14" applyNumberFormat="1" applyFont="1" applyFill="1" applyAlignment="1">
      <alignment horizontal="center" vertical="center" wrapText="1"/>
    </xf>
    <xf numFmtId="49" fontId="6" fillId="0" borderId="4" xfId="14" applyNumberFormat="1" applyFont="1" applyBorder="1" applyAlignment="1">
      <alignment horizontal="center" vertical="center" textRotation="90"/>
    </xf>
    <xf numFmtId="0" fontId="6" fillId="11" borderId="30" xfId="14" applyFont="1" applyFill="1" applyBorder="1" applyAlignment="1">
      <alignment horizontal="center" vertical="top"/>
    </xf>
    <xf numFmtId="0" fontId="6" fillId="11" borderId="5" xfId="14" applyFont="1" applyFill="1" applyBorder="1" applyAlignment="1">
      <alignment horizontal="center" vertical="top"/>
    </xf>
    <xf numFmtId="164" fontId="6" fillId="11" borderId="30" xfId="14" applyNumberFormat="1" applyFont="1" applyFill="1" applyBorder="1" applyAlignment="1">
      <alignment horizontal="center" vertical="top"/>
    </xf>
    <xf numFmtId="164" fontId="6" fillId="11" borderId="5" xfId="14" applyNumberFormat="1" applyFont="1" applyFill="1" applyBorder="1" applyAlignment="1">
      <alignment horizontal="center" vertical="top"/>
    </xf>
    <xf numFmtId="0" fontId="6" fillId="0" borderId="38" xfId="14" applyFont="1" applyBorder="1" applyAlignment="1">
      <alignment horizontal="left" vertical="top" wrapText="1"/>
    </xf>
    <xf numFmtId="164" fontId="6" fillId="14" borderId="25" xfId="14" applyNumberFormat="1" applyFont="1" applyFill="1" applyBorder="1" applyAlignment="1">
      <alignment horizontal="center" vertical="center" wrapText="1"/>
    </xf>
    <xf numFmtId="0" fontId="6" fillId="3" borderId="36" xfId="14" applyFont="1" applyFill="1" applyBorder="1" applyAlignment="1">
      <alignment horizontal="center" vertical="center"/>
    </xf>
    <xf numFmtId="0" fontId="6" fillId="3" borderId="46" xfId="14" applyFont="1" applyFill="1" applyBorder="1" applyAlignment="1">
      <alignment horizontal="center" vertical="center"/>
    </xf>
    <xf numFmtId="0" fontId="6" fillId="0" borderId="38" xfId="14" applyFont="1" applyBorder="1" applyAlignment="1">
      <alignment vertical="center" wrapText="1"/>
    </xf>
    <xf numFmtId="0" fontId="6" fillId="0" borderId="53" xfId="14" applyFont="1" applyBorder="1" applyAlignment="1">
      <alignment vertical="center" wrapText="1"/>
    </xf>
    <xf numFmtId="0" fontId="6" fillId="0" borderId="26" xfId="14" applyFont="1" applyBorder="1" applyAlignment="1">
      <alignment vertical="center" wrapText="1"/>
    </xf>
    <xf numFmtId="49" fontId="9" fillId="8" borderId="30" xfId="14" applyNumberFormat="1" applyFont="1" applyFill="1" applyBorder="1" applyAlignment="1">
      <alignment vertical="top"/>
    </xf>
    <xf numFmtId="49" fontId="9" fillId="8" borderId="13" xfId="14" applyNumberFormat="1" applyFont="1" applyFill="1" applyBorder="1" applyAlignment="1">
      <alignment vertical="top"/>
    </xf>
    <xf numFmtId="49" fontId="9" fillId="8" borderId="24" xfId="14" applyNumberFormat="1" applyFont="1" applyFill="1" applyBorder="1" applyAlignment="1">
      <alignment vertical="top"/>
    </xf>
    <xf numFmtId="49" fontId="9" fillId="13" borderId="30" xfId="14" applyNumberFormat="1" applyFont="1" applyFill="1" applyBorder="1" applyAlignment="1">
      <alignment vertical="top"/>
    </xf>
    <xf numFmtId="49" fontId="9" fillId="13" borderId="13" xfId="14" applyNumberFormat="1" applyFont="1" applyFill="1" applyBorder="1" applyAlignment="1">
      <alignment vertical="top"/>
    </xf>
    <xf numFmtId="49" fontId="9" fillId="13" borderId="24" xfId="14" applyNumberFormat="1" applyFont="1" applyFill="1" applyBorder="1" applyAlignment="1">
      <alignment vertical="top"/>
    </xf>
    <xf numFmtId="0" fontId="30" fillId="0" borderId="0" xfId="14" applyFont="1" applyAlignment="1">
      <alignment horizontal="center" vertical="top" wrapText="1"/>
    </xf>
    <xf numFmtId="0" fontId="13" fillId="0" borderId="0" xfId="14" applyFont="1" applyAlignment="1">
      <alignment horizontal="center" vertical="center"/>
    </xf>
    <xf numFmtId="49" fontId="9" fillId="13" borderId="30" xfId="14" applyNumberFormat="1" applyFont="1" applyFill="1" applyBorder="1" applyAlignment="1">
      <alignment horizontal="center" vertical="top"/>
    </xf>
    <xf numFmtId="49" fontId="9" fillId="13" borderId="24" xfId="14" applyNumberFormat="1" applyFont="1" applyFill="1" applyBorder="1" applyAlignment="1">
      <alignment horizontal="center" vertical="top"/>
    </xf>
    <xf numFmtId="0" fontId="9" fillId="11" borderId="23" xfId="14" applyFont="1" applyFill="1" applyBorder="1" applyAlignment="1">
      <alignment horizontal="left" vertical="top" wrapText="1"/>
    </xf>
    <xf numFmtId="0" fontId="9" fillId="11" borderId="34" xfId="14" applyFont="1" applyFill="1" applyBorder="1" applyAlignment="1">
      <alignment horizontal="left" vertical="top" wrapText="1"/>
    </xf>
    <xf numFmtId="0" fontId="9" fillId="11" borderId="0" xfId="14" applyFont="1" applyFill="1" applyAlignment="1">
      <alignment horizontal="left" vertical="top" wrapText="1"/>
    </xf>
    <xf numFmtId="0" fontId="9" fillId="11" borderId="18" xfId="14" applyFont="1" applyFill="1" applyBorder="1" applyAlignment="1">
      <alignment horizontal="left" vertical="top" wrapText="1"/>
    </xf>
    <xf numFmtId="0" fontId="9" fillId="11" borderId="3" xfId="14" applyFont="1" applyFill="1" applyBorder="1" applyAlignment="1">
      <alignment horizontal="left" vertical="top" wrapText="1"/>
    </xf>
    <xf numFmtId="0" fontId="9" fillId="11" borderId="2" xfId="14" applyFont="1" applyFill="1" applyBorder="1" applyAlignment="1">
      <alignment horizontal="left" vertical="top" wrapText="1"/>
    </xf>
    <xf numFmtId="0" fontId="4" fillId="3" borderId="30" xfId="14" applyFont="1" applyFill="1" applyBorder="1" applyAlignment="1">
      <alignment horizontal="center" vertical="top" wrapText="1"/>
    </xf>
    <xf numFmtId="0" fontId="4" fillId="3" borderId="13" xfId="14" applyFont="1" applyFill="1" applyBorder="1" applyAlignment="1">
      <alignment horizontal="center" vertical="top" wrapText="1"/>
    </xf>
    <xf numFmtId="0" fontId="4" fillId="3" borderId="24" xfId="14" applyFont="1" applyFill="1" applyBorder="1" applyAlignment="1">
      <alignment horizontal="center" vertical="top" wrapText="1"/>
    </xf>
    <xf numFmtId="0" fontId="6" fillId="12" borderId="30" xfId="14" applyFont="1" applyFill="1" applyBorder="1" applyAlignment="1">
      <alignment horizontal="left" vertical="top" wrapText="1"/>
    </xf>
    <xf numFmtId="0" fontId="6" fillId="12" borderId="24" xfId="14" applyFont="1" applyFill="1" applyBorder="1" applyAlignment="1">
      <alignment horizontal="left" vertical="top" wrapText="1"/>
    </xf>
    <xf numFmtId="0" fontId="32" fillId="0" borderId="0" xfId="0" applyFont="1" applyAlignment="1">
      <alignment vertical="top" wrapText="1"/>
    </xf>
    <xf numFmtId="0" fontId="32" fillId="0" borderId="0" xfId="0" applyFont="1" applyAlignment="1">
      <alignment horizontal="center" vertical="top" wrapText="1"/>
    </xf>
  </cellXfs>
  <cellStyles count="16">
    <cellStyle name="Geras" xfId="7" builtinId="26"/>
    <cellStyle name="Įprastas" xfId="0" builtinId="0"/>
    <cellStyle name="Įprastas 2" xfId="9" xr:uid="{5740F71A-D327-4B2B-A26A-64F9C2746E3D}"/>
    <cellStyle name="Įprastas 2 2" xfId="5" xr:uid="{AD253654-90D4-4315-BEF1-4ADCA9EE5AAD}"/>
    <cellStyle name="Įprastas 2 2 2 2 2" xfId="13" xr:uid="{47A2674D-9544-47C8-B29A-7EA1BDB160DE}"/>
    <cellStyle name="Įprastas 3" xfId="12" xr:uid="{390893F8-856B-43FB-AD79-305604957F68}"/>
    <cellStyle name="Įprastas 3 2" xfId="10" xr:uid="{53FBCDCD-6C12-4E28-8E49-86C3ECDA7D63}"/>
    <cellStyle name="Įprastas 4" xfId="2" xr:uid="{61FCD69D-836A-4DA1-87B7-59EF6EE31BB3}"/>
    <cellStyle name="Įprastas 5" xfId="3" xr:uid="{6083B939-AAEF-420C-8E10-BF88EC272107}"/>
    <cellStyle name="Įprastas 6" xfId="4" xr:uid="{5F249564-D378-4B47-A5FD-82FEBE4885C3}"/>
    <cellStyle name="Įprastas 7" xfId="8" xr:uid="{7CBF6948-0640-4D6D-9F47-7DCAF6BF7E92}"/>
    <cellStyle name="Įprastas 8" xfId="14" xr:uid="{6632CC52-3185-4C80-BE32-F3108274C18C}"/>
    <cellStyle name="Kablelis" xfId="1" builtinId="3"/>
    <cellStyle name="Kablelis 2" xfId="11" xr:uid="{618384B6-3754-484F-885D-A5C0883CD728}"/>
    <cellStyle name="Procentai" xfId="6" builtinId="5"/>
    <cellStyle name="Valiuta 2" xfId="15" xr:uid="{B343692F-325C-44BF-9734-0F1AFEBB2A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D3CB6-4B69-4158-9E88-BFD4E376EFA5}">
  <sheetPr>
    <pageSetUpPr fitToPage="1"/>
  </sheetPr>
  <dimension ref="A1:W146"/>
  <sheetViews>
    <sheetView tabSelected="1" zoomScale="90" zoomScaleNormal="90" zoomScaleSheetLayoutView="100" workbookViewId="0">
      <selection activeCell="N1" sqref="N1:O2"/>
    </sheetView>
  </sheetViews>
  <sheetFormatPr defaultRowHeight="15" x14ac:dyDescent="0.25"/>
  <cols>
    <col min="1" max="1" width="2.7109375" style="2" customWidth="1"/>
    <col min="2" max="4" width="3.140625" customWidth="1"/>
    <col min="5" max="5" width="3.5703125" customWidth="1"/>
    <col min="6" max="6" width="38.28515625" customWidth="1"/>
    <col min="7" max="7" width="4.7109375" customWidth="1"/>
    <col min="8" max="8" width="4.28515625" customWidth="1"/>
    <col min="9" max="9" width="6.140625" customWidth="1"/>
    <col min="10" max="10" width="29.85546875" style="1" customWidth="1"/>
    <col min="11" max="11" width="7.7109375" customWidth="1"/>
    <col min="12" max="12" width="12" customWidth="1"/>
    <col min="13" max="13" width="41.85546875" customWidth="1"/>
    <col min="14" max="14" width="11.5703125" customWidth="1"/>
    <col min="15" max="15" width="20.28515625" customWidth="1"/>
  </cols>
  <sheetData>
    <row r="1" spans="1:16" ht="42.75" customHeight="1" x14ac:dyDescent="0.25">
      <c r="L1" s="348"/>
      <c r="M1" s="348"/>
      <c r="N1" s="2647" t="s">
        <v>930</v>
      </c>
      <c r="O1" s="2647"/>
      <c r="P1" s="349"/>
    </row>
    <row r="2" spans="1:16" ht="24.75" customHeight="1" x14ac:dyDescent="0.25">
      <c r="L2" s="348"/>
      <c r="M2" s="348"/>
      <c r="N2" s="2647"/>
      <c r="O2" s="2647"/>
    </row>
    <row r="3" spans="1:16" ht="15" customHeight="1" x14ac:dyDescent="0.25">
      <c r="A3" s="2648" t="s">
        <v>190</v>
      </c>
      <c r="B3" s="2648"/>
      <c r="C3" s="2648"/>
      <c r="D3" s="2648"/>
      <c r="E3" s="2648"/>
      <c r="F3" s="2648"/>
      <c r="G3" s="2648"/>
      <c r="H3" s="2648"/>
      <c r="I3" s="2648"/>
      <c r="J3" s="2648"/>
      <c r="K3" s="2648"/>
      <c r="L3" s="2648"/>
      <c r="M3" s="2648"/>
      <c r="N3" s="2648"/>
      <c r="O3" s="2648"/>
    </row>
    <row r="4" spans="1:16" x14ac:dyDescent="0.25">
      <c r="A4" s="2511" t="s">
        <v>189</v>
      </c>
      <c r="B4" s="2511"/>
      <c r="C4" s="2511"/>
      <c r="D4" s="2511"/>
      <c r="E4" s="2511"/>
      <c r="F4" s="2511"/>
      <c r="G4" s="2511"/>
      <c r="H4" s="2511"/>
      <c r="I4" s="2511"/>
      <c r="J4" s="2511"/>
      <c r="K4" s="2511"/>
      <c r="L4" s="2511"/>
      <c r="M4" s="2511"/>
      <c r="N4" s="2511"/>
      <c r="O4" s="2511"/>
    </row>
    <row r="5" spans="1:16" x14ac:dyDescent="0.25">
      <c r="A5" s="2511" t="s">
        <v>188</v>
      </c>
      <c r="B5" s="2511"/>
      <c r="C5" s="2511"/>
      <c r="D5" s="2511"/>
      <c r="E5" s="2511"/>
      <c r="F5" s="2511"/>
      <c r="G5" s="2511"/>
      <c r="H5" s="2511"/>
      <c r="I5" s="2511"/>
      <c r="J5" s="2511"/>
      <c r="K5" s="2511"/>
      <c r="L5" s="2511"/>
      <c r="M5" s="2511"/>
      <c r="N5" s="2511"/>
      <c r="O5" s="2511"/>
    </row>
    <row r="6" spans="1:16" ht="16.5" thickBot="1" x14ac:dyDescent="0.3">
      <c r="A6" s="347"/>
      <c r="B6" s="345"/>
      <c r="C6" s="345"/>
      <c r="D6" s="345"/>
      <c r="E6" s="345"/>
      <c r="F6" s="345"/>
      <c r="G6" s="345"/>
      <c r="H6" s="345"/>
      <c r="I6" s="345"/>
      <c r="J6" s="346"/>
      <c r="K6" s="345"/>
      <c r="L6" s="345"/>
      <c r="M6" s="344"/>
      <c r="N6" s="2682" t="s">
        <v>30</v>
      </c>
      <c r="O6" s="2682"/>
    </row>
    <row r="7" spans="1:16" ht="29.25" customHeight="1" thickBot="1" x14ac:dyDescent="0.3">
      <c r="A7" s="2663" t="s">
        <v>187</v>
      </c>
      <c r="B7" s="2666" t="s">
        <v>186</v>
      </c>
      <c r="C7" s="2669" t="s">
        <v>182</v>
      </c>
      <c r="D7" s="2603" t="s">
        <v>185</v>
      </c>
      <c r="E7" s="2512" t="s">
        <v>184</v>
      </c>
      <c r="F7" s="2606" t="s">
        <v>183</v>
      </c>
      <c r="G7" s="2515" t="s">
        <v>182</v>
      </c>
      <c r="H7" s="2565" t="s">
        <v>181</v>
      </c>
      <c r="I7" s="2679" t="s">
        <v>180</v>
      </c>
      <c r="J7" s="2518" t="s">
        <v>179</v>
      </c>
      <c r="K7" s="2565" t="s">
        <v>178</v>
      </c>
      <c r="L7" s="2568" t="s">
        <v>177</v>
      </c>
      <c r="M7" s="2520" t="s">
        <v>176</v>
      </c>
      <c r="N7" s="2521"/>
      <c r="O7" s="2522"/>
    </row>
    <row r="8" spans="1:16" x14ac:dyDescent="0.25">
      <c r="A8" s="2664"/>
      <c r="B8" s="2667"/>
      <c r="C8" s="2670"/>
      <c r="D8" s="2604"/>
      <c r="E8" s="2513"/>
      <c r="F8" s="2607"/>
      <c r="G8" s="2516"/>
      <c r="H8" s="2566"/>
      <c r="I8" s="2680"/>
      <c r="J8" s="2519"/>
      <c r="K8" s="2566"/>
      <c r="L8" s="2569"/>
      <c r="M8" s="2571" t="s">
        <v>175</v>
      </c>
      <c r="N8" s="2588" t="s">
        <v>174</v>
      </c>
      <c r="O8" s="2590" t="s">
        <v>173</v>
      </c>
    </row>
    <row r="9" spans="1:16" ht="125.25" customHeight="1" thickBot="1" x14ac:dyDescent="0.3">
      <c r="A9" s="2665"/>
      <c r="B9" s="2668"/>
      <c r="C9" s="2671"/>
      <c r="D9" s="2605"/>
      <c r="E9" s="2514"/>
      <c r="F9" s="2608"/>
      <c r="G9" s="2517"/>
      <c r="H9" s="2567"/>
      <c r="I9" s="2681"/>
      <c r="J9" s="2519"/>
      <c r="K9" s="2567"/>
      <c r="L9" s="2570"/>
      <c r="M9" s="2572"/>
      <c r="N9" s="2589"/>
      <c r="O9" s="2591"/>
    </row>
    <row r="10" spans="1:16" ht="17.25" customHeight="1" thickBot="1" x14ac:dyDescent="0.3">
      <c r="A10" s="343" t="s">
        <v>37</v>
      </c>
      <c r="B10" s="2598" t="s">
        <v>172</v>
      </c>
      <c r="C10" s="2599"/>
      <c r="D10" s="2599"/>
      <c r="E10" s="2599"/>
      <c r="F10" s="2599"/>
      <c r="G10" s="2599"/>
      <c r="H10" s="2599"/>
      <c r="I10" s="2599"/>
      <c r="J10" s="2599"/>
      <c r="K10" s="342"/>
      <c r="L10" s="341"/>
      <c r="M10" s="340"/>
      <c r="N10" s="340"/>
      <c r="O10" s="339"/>
    </row>
    <row r="11" spans="1:16" ht="39.75" customHeight="1" thickBot="1" x14ac:dyDescent="0.3">
      <c r="A11" s="338"/>
      <c r="B11" s="337"/>
      <c r="C11" s="334"/>
      <c r="D11" s="334"/>
      <c r="E11" s="334"/>
      <c r="F11" s="336"/>
      <c r="G11" s="336"/>
      <c r="H11" s="334"/>
      <c r="I11" s="334"/>
      <c r="J11" s="335"/>
      <c r="K11" s="334"/>
      <c r="L11" s="333"/>
      <c r="M11" s="332" t="s">
        <v>171</v>
      </c>
      <c r="N11" s="331" t="s">
        <v>170</v>
      </c>
      <c r="O11" s="330" t="s">
        <v>169</v>
      </c>
    </row>
    <row r="12" spans="1:16" ht="16.5" customHeight="1" thickBot="1" x14ac:dyDescent="0.3">
      <c r="A12" s="175" t="s">
        <v>37</v>
      </c>
      <c r="B12" s="174" t="s">
        <v>37</v>
      </c>
      <c r="C12" s="2609" t="s">
        <v>168</v>
      </c>
      <c r="D12" s="2610"/>
      <c r="E12" s="2610"/>
      <c r="F12" s="2610"/>
      <c r="G12" s="2610"/>
      <c r="H12" s="2610"/>
      <c r="I12" s="2610"/>
      <c r="J12" s="2610"/>
      <c r="K12" s="2610"/>
      <c r="L12" s="2610"/>
      <c r="M12" s="2610"/>
      <c r="N12" s="2610"/>
      <c r="O12" s="2611"/>
    </row>
    <row r="13" spans="1:16" ht="39" thickBot="1" x14ac:dyDescent="0.3">
      <c r="A13" s="137"/>
      <c r="B13" s="2563"/>
      <c r="C13" s="2592"/>
      <c r="D13" s="2593"/>
      <c r="E13" s="2593"/>
      <c r="F13" s="2593"/>
      <c r="G13" s="2593"/>
      <c r="H13" s="2593"/>
      <c r="I13" s="2593"/>
      <c r="J13" s="2593"/>
      <c r="K13" s="2593"/>
      <c r="L13" s="2594"/>
      <c r="M13" s="329" t="s">
        <v>167</v>
      </c>
      <c r="N13" s="328" t="s">
        <v>166</v>
      </c>
      <c r="O13" s="146">
        <v>60</v>
      </c>
    </row>
    <row r="14" spans="1:16" ht="30.75" customHeight="1" thickBot="1" x14ac:dyDescent="0.3">
      <c r="A14" s="137"/>
      <c r="B14" s="2564"/>
      <c r="C14" s="2595"/>
      <c r="D14" s="2596"/>
      <c r="E14" s="2596"/>
      <c r="F14" s="2596"/>
      <c r="G14" s="2596"/>
      <c r="H14" s="2596"/>
      <c r="I14" s="2596"/>
      <c r="J14" s="2596"/>
      <c r="K14" s="2596"/>
      <c r="L14" s="2597"/>
      <c r="M14" s="329" t="s">
        <v>165</v>
      </c>
      <c r="N14" s="328" t="s">
        <v>66</v>
      </c>
      <c r="O14" s="146">
        <v>58</v>
      </c>
    </row>
    <row r="15" spans="1:16" ht="22.5" customHeight="1" x14ac:dyDescent="0.25">
      <c r="A15" s="2528" t="s">
        <v>37</v>
      </c>
      <c r="B15" s="2472" t="s">
        <v>37</v>
      </c>
      <c r="C15" s="2551" t="s">
        <v>37</v>
      </c>
      <c r="D15" s="2484" t="s">
        <v>164</v>
      </c>
      <c r="E15" s="2485"/>
      <c r="F15" s="2486"/>
      <c r="G15" s="2468" t="s">
        <v>163</v>
      </c>
      <c r="H15" s="2481" t="s">
        <v>44</v>
      </c>
      <c r="I15" s="2478" t="s">
        <v>43</v>
      </c>
      <c r="J15" s="2475" t="s">
        <v>42</v>
      </c>
      <c r="K15" s="75" t="s">
        <v>124</v>
      </c>
      <c r="L15" s="327">
        <f>L22+L26+L27+L29+L30</f>
        <v>8805.5</v>
      </c>
      <c r="M15" s="276" t="s">
        <v>162</v>
      </c>
      <c r="N15" s="196" t="s">
        <v>80</v>
      </c>
      <c r="O15" s="88">
        <v>130</v>
      </c>
    </row>
    <row r="16" spans="1:16" ht="18.75" customHeight="1" x14ac:dyDescent="0.25">
      <c r="A16" s="2561"/>
      <c r="B16" s="2524"/>
      <c r="C16" s="2562"/>
      <c r="D16" s="2600"/>
      <c r="E16" s="2601"/>
      <c r="F16" s="2602"/>
      <c r="G16" s="2469"/>
      <c r="H16" s="2482"/>
      <c r="I16" s="2479"/>
      <c r="J16" s="2476"/>
      <c r="K16" s="275" t="s">
        <v>161</v>
      </c>
      <c r="L16" s="274"/>
      <c r="M16" s="326" t="s">
        <v>160</v>
      </c>
      <c r="N16" s="187" t="s">
        <v>119</v>
      </c>
      <c r="O16" s="319">
        <v>16</v>
      </c>
    </row>
    <row r="17" spans="1:21" ht="25.5" x14ac:dyDescent="0.25">
      <c r="A17" s="2561"/>
      <c r="B17" s="2524"/>
      <c r="C17" s="2562"/>
      <c r="D17" s="2600"/>
      <c r="E17" s="2601"/>
      <c r="F17" s="2602"/>
      <c r="G17" s="2469"/>
      <c r="H17" s="2482"/>
      <c r="I17" s="2479"/>
      <c r="J17" s="2476"/>
      <c r="K17" s="275" t="s">
        <v>140</v>
      </c>
      <c r="L17" s="325">
        <f>L23</f>
        <v>82.4</v>
      </c>
      <c r="M17" s="320" t="s">
        <v>159</v>
      </c>
      <c r="N17" s="187" t="s">
        <v>80</v>
      </c>
      <c r="O17" s="321">
        <v>153</v>
      </c>
      <c r="R17" s="80"/>
      <c r="T17" s="80"/>
    </row>
    <row r="18" spans="1:21" ht="33.75" customHeight="1" thickBot="1" x14ac:dyDescent="0.3">
      <c r="A18" s="2561"/>
      <c r="B18" s="2524"/>
      <c r="C18" s="2562"/>
      <c r="D18" s="2600"/>
      <c r="E18" s="2601"/>
      <c r="F18" s="2602"/>
      <c r="G18" s="2469"/>
      <c r="H18" s="2482"/>
      <c r="I18" s="2479"/>
      <c r="J18" s="2476"/>
      <c r="K18" s="275" t="s">
        <v>141</v>
      </c>
      <c r="L18" s="322">
        <f>L25</f>
        <v>0</v>
      </c>
      <c r="M18" s="324" t="s">
        <v>158</v>
      </c>
      <c r="N18" s="206" t="s">
        <v>119</v>
      </c>
      <c r="O18" s="323">
        <v>4</v>
      </c>
    </row>
    <row r="19" spans="1:21" ht="29.25" customHeight="1" x14ac:dyDescent="0.25">
      <c r="A19" s="2561"/>
      <c r="B19" s="2524"/>
      <c r="C19" s="2562"/>
      <c r="D19" s="2600"/>
      <c r="E19" s="2601"/>
      <c r="F19" s="2602"/>
      <c r="G19" s="2469"/>
      <c r="H19" s="2482"/>
      <c r="I19" s="2479"/>
      <c r="J19" s="2476"/>
      <c r="K19" s="275" t="s">
        <v>40</v>
      </c>
      <c r="L19" s="322">
        <f>L24</f>
        <v>24.6</v>
      </c>
      <c r="M19" s="320" t="s">
        <v>157</v>
      </c>
      <c r="N19" s="187" t="s">
        <v>80</v>
      </c>
      <c r="O19" s="321">
        <v>173</v>
      </c>
    </row>
    <row r="20" spans="1:21" ht="32.25" customHeight="1" x14ac:dyDescent="0.25">
      <c r="A20" s="2561"/>
      <c r="B20" s="2524"/>
      <c r="C20" s="2562"/>
      <c r="D20" s="2600"/>
      <c r="E20" s="2601"/>
      <c r="F20" s="2602"/>
      <c r="G20" s="2469"/>
      <c r="H20" s="2482"/>
      <c r="I20" s="2479"/>
      <c r="J20" s="2476"/>
      <c r="K20" s="275"/>
      <c r="L20" s="274"/>
      <c r="M20" s="320" t="s">
        <v>156</v>
      </c>
      <c r="N20" s="187" t="s">
        <v>119</v>
      </c>
      <c r="O20" s="319">
        <v>71</v>
      </c>
    </row>
    <row r="21" spans="1:21" ht="16.5" customHeight="1" thickBot="1" x14ac:dyDescent="0.3">
      <c r="A21" s="2529"/>
      <c r="B21" s="2473"/>
      <c r="C21" s="2552"/>
      <c r="D21" s="2600"/>
      <c r="E21" s="2601"/>
      <c r="F21" s="2602"/>
      <c r="G21" s="2469"/>
      <c r="H21" s="2483"/>
      <c r="I21" s="2480"/>
      <c r="J21" s="2477"/>
      <c r="K21" s="318" t="s">
        <v>33</v>
      </c>
      <c r="L21" s="70">
        <f>SUM(L15:L20)</f>
        <v>8912.5</v>
      </c>
      <c r="M21" s="278"/>
      <c r="N21" s="55"/>
      <c r="O21" s="277"/>
      <c r="P21" s="80"/>
      <c r="R21" s="80"/>
    </row>
    <row r="22" spans="1:21" ht="15" customHeight="1" x14ac:dyDescent="0.25">
      <c r="A22" s="2439" t="s">
        <v>37</v>
      </c>
      <c r="B22" s="2583" t="s">
        <v>37</v>
      </c>
      <c r="C22" s="2443" t="s">
        <v>37</v>
      </c>
      <c r="D22" s="2585"/>
      <c r="E22" s="2555" t="s">
        <v>37</v>
      </c>
      <c r="F22" s="2673" t="s">
        <v>155</v>
      </c>
      <c r="G22" s="2469"/>
      <c r="H22" s="77"/>
      <c r="I22" s="142"/>
      <c r="J22" s="106"/>
      <c r="K22" s="66" t="s">
        <v>124</v>
      </c>
      <c r="L22" s="317">
        <v>8715.2000000000007</v>
      </c>
      <c r="M22" s="304"/>
      <c r="N22" s="303"/>
      <c r="O22" s="302"/>
      <c r="P22" s="104"/>
      <c r="Q22" s="104"/>
      <c r="R22" s="104"/>
      <c r="S22" s="104"/>
      <c r="T22" s="80"/>
      <c r="U22" s="80"/>
    </row>
    <row r="23" spans="1:21" ht="15" customHeight="1" x14ac:dyDescent="0.25">
      <c r="A23" s="2523"/>
      <c r="B23" s="2675"/>
      <c r="C23" s="2543"/>
      <c r="D23" s="2586"/>
      <c r="E23" s="2672"/>
      <c r="F23" s="2674"/>
      <c r="G23" s="2469"/>
      <c r="H23" s="67"/>
      <c r="I23" s="133"/>
      <c r="J23" s="314"/>
      <c r="K23" s="316" t="s">
        <v>140</v>
      </c>
      <c r="L23" s="315">
        <v>82.4</v>
      </c>
      <c r="M23" s="295"/>
      <c r="N23" s="294"/>
      <c r="O23" s="293"/>
      <c r="P23" s="104"/>
      <c r="Q23" s="80"/>
      <c r="R23" s="80"/>
      <c r="S23" s="80"/>
      <c r="T23" s="80"/>
      <c r="U23" s="104"/>
    </row>
    <row r="24" spans="1:21" ht="13.5" customHeight="1" x14ac:dyDescent="0.25">
      <c r="A24" s="2523"/>
      <c r="B24" s="2675"/>
      <c r="C24" s="2543"/>
      <c r="D24" s="2586"/>
      <c r="E24" s="2672"/>
      <c r="F24" s="2674"/>
      <c r="G24" s="2469"/>
      <c r="H24" s="67"/>
      <c r="I24" s="133"/>
      <c r="J24" s="314"/>
      <c r="K24" s="313" t="s">
        <v>40</v>
      </c>
      <c r="L24" s="312">
        <v>24.6</v>
      </c>
      <c r="M24" s="295"/>
      <c r="N24" s="294"/>
      <c r="O24" s="293"/>
      <c r="P24" s="80"/>
      <c r="Q24" s="80"/>
      <c r="S24" s="80"/>
      <c r="U24" s="80"/>
    </row>
    <row r="25" spans="1:21" ht="15" customHeight="1" thickBot="1" x14ac:dyDescent="0.3">
      <c r="A25" s="2440"/>
      <c r="B25" s="2584"/>
      <c r="C25" s="2444"/>
      <c r="D25" s="2586"/>
      <c r="E25" s="2556"/>
      <c r="F25" s="2674"/>
      <c r="G25" s="2469"/>
      <c r="H25" s="59"/>
      <c r="I25" s="124"/>
      <c r="J25" s="311"/>
      <c r="K25" s="310" t="s">
        <v>141</v>
      </c>
      <c r="L25" s="309"/>
      <c r="M25" s="308"/>
      <c r="N25" s="55"/>
      <c r="O25" s="277"/>
      <c r="Q25" s="80"/>
      <c r="R25" s="80"/>
    </row>
    <row r="26" spans="1:21" ht="15.75" thickBot="1" x14ac:dyDescent="0.3">
      <c r="A26" s="166" t="s">
        <v>37</v>
      </c>
      <c r="B26" s="301" t="s">
        <v>37</v>
      </c>
      <c r="C26" s="190" t="s">
        <v>37</v>
      </c>
      <c r="D26" s="2586"/>
      <c r="E26" s="300" t="s">
        <v>39</v>
      </c>
      <c r="F26" s="299" t="s">
        <v>154</v>
      </c>
      <c r="G26" s="2469"/>
      <c r="H26" s="67"/>
      <c r="I26" s="133"/>
      <c r="J26" s="298"/>
      <c r="K26" s="307" t="s">
        <v>124</v>
      </c>
      <c r="L26" s="306">
        <v>1.8</v>
      </c>
      <c r="M26" s="304"/>
      <c r="N26" s="303"/>
      <c r="O26" s="302"/>
      <c r="Q26" s="80"/>
    </row>
    <row r="27" spans="1:21" ht="19.5" hidden="1" customHeight="1" thickBot="1" x14ac:dyDescent="0.3">
      <c r="A27" s="166" t="s">
        <v>37</v>
      </c>
      <c r="B27" s="301" t="s">
        <v>37</v>
      </c>
      <c r="C27" s="190" t="s">
        <v>37</v>
      </c>
      <c r="D27" s="2586"/>
      <c r="E27" s="300" t="s">
        <v>109</v>
      </c>
      <c r="F27" s="299" t="s">
        <v>153</v>
      </c>
      <c r="G27" s="2469"/>
      <c r="H27" s="67"/>
      <c r="I27" s="133"/>
      <c r="J27" s="298"/>
      <c r="K27" s="305" t="s">
        <v>124</v>
      </c>
      <c r="L27" s="296"/>
      <c r="M27" s="295"/>
      <c r="N27" s="294"/>
      <c r="O27" s="293"/>
    </row>
    <row r="28" spans="1:21" ht="15.75" thickBot="1" x14ac:dyDescent="0.3">
      <c r="A28" s="166" t="s">
        <v>37</v>
      </c>
      <c r="B28" s="301" t="s">
        <v>37</v>
      </c>
      <c r="C28" s="190" t="s">
        <v>37</v>
      </c>
      <c r="D28" s="2586"/>
      <c r="E28" s="300" t="s">
        <v>107</v>
      </c>
      <c r="F28" s="299" t="s">
        <v>152</v>
      </c>
      <c r="G28" s="2469"/>
      <c r="H28" s="67"/>
      <c r="I28" s="133"/>
      <c r="J28" s="298"/>
      <c r="K28" s="307" t="s">
        <v>124</v>
      </c>
      <c r="L28" s="306"/>
      <c r="M28" s="295"/>
      <c r="N28" s="294"/>
      <c r="O28" s="293"/>
    </row>
    <row r="29" spans="1:21" ht="15.75" thickBot="1" x14ac:dyDescent="0.3">
      <c r="A29" s="166" t="s">
        <v>37</v>
      </c>
      <c r="B29" s="301" t="s">
        <v>37</v>
      </c>
      <c r="C29" s="190" t="s">
        <v>37</v>
      </c>
      <c r="D29" s="2586"/>
      <c r="E29" s="300" t="s">
        <v>102</v>
      </c>
      <c r="F29" s="299" t="s">
        <v>151</v>
      </c>
      <c r="G29" s="2469"/>
      <c r="H29" s="67"/>
      <c r="I29" s="133"/>
      <c r="J29" s="298"/>
      <c r="K29" s="305" t="s">
        <v>124</v>
      </c>
      <c r="L29" s="296">
        <v>29.5</v>
      </c>
      <c r="M29" s="304"/>
      <c r="N29" s="303"/>
      <c r="O29" s="302"/>
    </row>
    <row r="30" spans="1:21" ht="15.75" thickBot="1" x14ac:dyDescent="0.3">
      <c r="A30" s="166" t="s">
        <v>37</v>
      </c>
      <c r="B30" s="301" t="s">
        <v>37</v>
      </c>
      <c r="C30" s="190" t="s">
        <v>37</v>
      </c>
      <c r="D30" s="2586"/>
      <c r="E30" s="300" t="s">
        <v>96</v>
      </c>
      <c r="F30" s="299" t="s">
        <v>150</v>
      </c>
      <c r="G30" s="2469"/>
      <c r="H30" s="67"/>
      <c r="I30" s="133"/>
      <c r="J30" s="298"/>
      <c r="K30" s="297" t="s">
        <v>124</v>
      </c>
      <c r="L30" s="296">
        <v>59</v>
      </c>
      <c r="M30" s="295"/>
      <c r="N30" s="294"/>
      <c r="O30" s="293"/>
    </row>
    <row r="31" spans="1:21" ht="28.5" hidden="1" customHeight="1" thickBot="1" x14ac:dyDescent="0.3">
      <c r="A31" s="2612" t="s">
        <v>37</v>
      </c>
      <c r="B31" s="2583" t="s">
        <v>37</v>
      </c>
      <c r="C31" s="2443" t="s">
        <v>37</v>
      </c>
      <c r="D31" s="2586"/>
      <c r="E31" s="292" t="s">
        <v>92</v>
      </c>
      <c r="F31" s="291" t="s">
        <v>149</v>
      </c>
      <c r="G31" s="2469"/>
      <c r="H31" s="290"/>
      <c r="I31" s="289"/>
      <c r="J31" s="288"/>
      <c r="K31" s="287" t="s">
        <v>124</v>
      </c>
      <c r="L31" s="286">
        <v>0</v>
      </c>
      <c r="M31" s="285"/>
      <c r="N31" s="284"/>
      <c r="O31" s="283"/>
    </row>
    <row r="32" spans="1:21" ht="15.75" thickBot="1" x14ac:dyDescent="0.3">
      <c r="A32" s="2613"/>
      <c r="B32" s="2584"/>
      <c r="C32" s="2444"/>
      <c r="D32" s="2587"/>
      <c r="E32" s="282"/>
      <c r="F32" s="281"/>
      <c r="G32" s="2470"/>
      <c r="H32" s="59"/>
      <c r="I32" s="124"/>
      <c r="J32" s="103"/>
      <c r="K32" s="280" t="s">
        <v>33</v>
      </c>
      <c r="L32" s="279">
        <f>SUM(L22:L31)</f>
        <v>8912.5</v>
      </c>
      <c r="M32" s="278"/>
      <c r="N32" s="55"/>
      <c r="O32" s="277"/>
    </row>
    <row r="33" spans="1:19" ht="21.75" customHeight="1" x14ac:dyDescent="0.25">
      <c r="A33" s="2439" t="s">
        <v>37</v>
      </c>
      <c r="B33" s="2524" t="s">
        <v>37</v>
      </c>
      <c r="C33" s="255" t="s">
        <v>39</v>
      </c>
      <c r="D33" s="2614" t="s">
        <v>148</v>
      </c>
      <c r="E33" s="2615"/>
      <c r="F33" s="2553"/>
      <c r="G33" s="2468" t="s">
        <v>147</v>
      </c>
      <c r="H33" s="2481" t="s">
        <v>44</v>
      </c>
      <c r="I33" s="2478" t="s">
        <v>43</v>
      </c>
      <c r="J33" s="2475" t="s">
        <v>42</v>
      </c>
      <c r="K33" s="75" t="s">
        <v>124</v>
      </c>
      <c r="L33" s="91">
        <f>+L38+L39+L40+L43</f>
        <v>1234.3</v>
      </c>
      <c r="M33" s="276" t="s">
        <v>146</v>
      </c>
      <c r="N33" s="196" t="s">
        <v>80</v>
      </c>
      <c r="O33" s="195">
        <v>27</v>
      </c>
      <c r="R33" s="80"/>
    </row>
    <row r="34" spans="1:19" ht="21" customHeight="1" x14ac:dyDescent="0.25">
      <c r="A34" s="2523"/>
      <c r="B34" s="2524"/>
      <c r="C34" s="255"/>
      <c r="D34" s="2616"/>
      <c r="E34" s="2617"/>
      <c r="F34" s="2618"/>
      <c r="G34" s="2469"/>
      <c r="H34" s="2482"/>
      <c r="I34" s="2479"/>
      <c r="J34" s="2476"/>
      <c r="K34" s="275" t="s">
        <v>141</v>
      </c>
      <c r="L34" s="274">
        <f>L41</f>
        <v>0</v>
      </c>
      <c r="M34" s="269"/>
      <c r="N34" s="219"/>
      <c r="O34" s="191"/>
    </row>
    <row r="35" spans="1:19" ht="29.25" customHeight="1" x14ac:dyDescent="0.25">
      <c r="A35" s="2523"/>
      <c r="B35" s="2524"/>
      <c r="C35" s="255"/>
      <c r="D35" s="2616"/>
      <c r="E35" s="2617"/>
      <c r="F35" s="2618"/>
      <c r="G35" s="2469"/>
      <c r="H35" s="2482"/>
      <c r="I35" s="2479"/>
      <c r="J35" s="2476"/>
      <c r="K35" s="275" t="s">
        <v>140</v>
      </c>
      <c r="L35" s="274">
        <f>L42</f>
        <v>0</v>
      </c>
      <c r="M35" s="263" t="s">
        <v>145</v>
      </c>
      <c r="N35" s="273" t="s">
        <v>80</v>
      </c>
      <c r="O35" s="272">
        <v>6</v>
      </c>
    </row>
    <row r="36" spans="1:19" ht="20.25" customHeight="1" x14ac:dyDescent="0.25">
      <c r="A36" s="2523"/>
      <c r="B36" s="2524"/>
      <c r="C36" s="255"/>
      <c r="D36" s="2616"/>
      <c r="E36" s="2617"/>
      <c r="F36" s="2618"/>
      <c r="G36" s="2469"/>
      <c r="H36" s="2482"/>
      <c r="I36" s="2479"/>
      <c r="J36" s="2476"/>
      <c r="K36" s="271"/>
      <c r="L36" s="270"/>
      <c r="M36" s="269"/>
      <c r="N36" s="187"/>
      <c r="O36" s="191"/>
    </row>
    <row r="37" spans="1:19" ht="22.5" customHeight="1" thickBot="1" x14ac:dyDescent="0.3">
      <c r="A37" s="2440"/>
      <c r="B37" s="2442"/>
      <c r="C37" s="268"/>
      <c r="D37" s="2616"/>
      <c r="E37" s="2617"/>
      <c r="F37" s="2618"/>
      <c r="G37" s="2469"/>
      <c r="H37" s="2482"/>
      <c r="I37" s="2479"/>
      <c r="J37" s="2476"/>
      <c r="K37" s="71" t="s">
        <v>33</v>
      </c>
      <c r="L37" s="86">
        <f>SUM(L33:L35)</f>
        <v>1234.3</v>
      </c>
      <c r="M37" s="263"/>
      <c r="N37" s="267"/>
      <c r="O37" s="266"/>
      <c r="P37" s="80"/>
      <c r="R37" s="80"/>
    </row>
    <row r="38" spans="1:19" ht="16.5" customHeight="1" thickBot="1" x14ac:dyDescent="0.3">
      <c r="A38" s="254" t="s">
        <v>37</v>
      </c>
      <c r="B38" s="253" t="s">
        <v>37</v>
      </c>
      <c r="C38" s="260" t="s">
        <v>39</v>
      </c>
      <c r="D38" s="265"/>
      <c r="E38" s="259" t="s">
        <v>39</v>
      </c>
      <c r="F38" s="258" t="s">
        <v>144</v>
      </c>
      <c r="G38" s="2469"/>
      <c r="H38" s="2482"/>
      <c r="I38" s="2479"/>
      <c r="J38" s="2476"/>
      <c r="K38" s="264" t="s">
        <v>124</v>
      </c>
      <c r="L38" s="82">
        <v>20</v>
      </c>
      <c r="M38" s="263"/>
      <c r="N38" s="262"/>
      <c r="O38" s="261"/>
    </row>
    <row r="39" spans="1:19" ht="16.5" customHeight="1" thickBot="1" x14ac:dyDescent="0.3">
      <c r="A39" s="254" t="s">
        <v>37</v>
      </c>
      <c r="B39" s="253" t="s">
        <v>37</v>
      </c>
      <c r="C39" s="260" t="s">
        <v>39</v>
      </c>
      <c r="D39" s="251"/>
      <c r="E39" s="259" t="s">
        <v>109</v>
      </c>
      <c r="F39" s="258" t="s">
        <v>143</v>
      </c>
      <c r="G39" s="2469"/>
      <c r="H39" s="2482"/>
      <c r="I39" s="2479"/>
      <c r="J39" s="2476"/>
      <c r="K39" s="249" t="s">
        <v>124</v>
      </c>
      <c r="L39" s="65">
        <v>275.2</v>
      </c>
      <c r="M39" s="248"/>
      <c r="N39" s="247"/>
      <c r="O39" s="246"/>
      <c r="R39" s="80"/>
    </row>
    <row r="40" spans="1:19" ht="16.5" customHeight="1" thickBot="1" x14ac:dyDescent="0.3">
      <c r="A40" s="254" t="s">
        <v>37</v>
      </c>
      <c r="B40" s="253" t="s">
        <v>37</v>
      </c>
      <c r="C40" s="255" t="s">
        <v>39</v>
      </c>
      <c r="D40" s="251"/>
      <c r="E40" s="2621" t="s">
        <v>107</v>
      </c>
      <c r="F40" s="2624" t="s">
        <v>142</v>
      </c>
      <c r="G40" s="2469"/>
      <c r="H40" s="2482"/>
      <c r="I40" s="2479"/>
      <c r="J40" s="2476"/>
      <c r="K40" s="249" t="s">
        <v>124</v>
      </c>
      <c r="L40" s="65">
        <v>413.1</v>
      </c>
      <c r="M40" s="248"/>
      <c r="N40" s="247"/>
      <c r="O40" s="246"/>
      <c r="R40" s="80"/>
    </row>
    <row r="41" spans="1:19" ht="16.5" customHeight="1" thickBot="1" x14ac:dyDescent="0.3">
      <c r="A41" s="257"/>
      <c r="B41" s="256"/>
      <c r="C41" s="255"/>
      <c r="D41" s="251"/>
      <c r="E41" s="2622"/>
      <c r="F41" s="2625"/>
      <c r="G41" s="2469"/>
      <c r="H41" s="2482"/>
      <c r="I41" s="2479"/>
      <c r="J41" s="2476"/>
      <c r="K41" s="249" t="s">
        <v>141</v>
      </c>
      <c r="L41" s="65"/>
      <c r="M41" s="248"/>
      <c r="N41" s="247"/>
      <c r="O41" s="246"/>
      <c r="R41" s="80"/>
    </row>
    <row r="42" spans="1:19" ht="16.5" customHeight="1" thickBot="1" x14ac:dyDescent="0.3">
      <c r="A42" s="257"/>
      <c r="B42" s="256"/>
      <c r="C42" s="255"/>
      <c r="D42" s="251"/>
      <c r="E42" s="2623"/>
      <c r="F42" s="2626"/>
      <c r="G42" s="2469"/>
      <c r="H42" s="2482"/>
      <c r="I42" s="2479"/>
      <c r="J42" s="2476"/>
      <c r="K42" s="249" t="s">
        <v>140</v>
      </c>
      <c r="L42" s="65"/>
      <c r="M42" s="248"/>
      <c r="N42" s="247"/>
      <c r="O42" s="246"/>
      <c r="R42" s="80"/>
    </row>
    <row r="43" spans="1:19" ht="30.75" customHeight="1" thickBot="1" x14ac:dyDescent="0.3">
      <c r="A43" s="254" t="s">
        <v>37</v>
      </c>
      <c r="B43" s="253" t="s">
        <v>37</v>
      </c>
      <c r="C43" s="252" t="s">
        <v>39</v>
      </c>
      <c r="D43" s="251"/>
      <c r="E43" s="250" t="s">
        <v>102</v>
      </c>
      <c r="F43" s="222" t="s">
        <v>139</v>
      </c>
      <c r="G43" s="2469"/>
      <c r="H43" s="2482"/>
      <c r="I43" s="2479"/>
      <c r="J43" s="2476"/>
      <c r="K43" s="249" t="s">
        <v>124</v>
      </c>
      <c r="L43" s="65">
        <v>526</v>
      </c>
      <c r="M43" s="248"/>
      <c r="N43" s="247"/>
      <c r="O43" s="246"/>
      <c r="R43" s="80"/>
      <c r="S43" s="80"/>
    </row>
    <row r="44" spans="1:19" ht="16.5" customHeight="1" thickBot="1" x14ac:dyDescent="0.3">
      <c r="A44" s="245"/>
      <c r="B44" s="244"/>
      <c r="C44" s="243"/>
      <c r="D44" s="213"/>
      <c r="E44" s="2581"/>
      <c r="F44" s="2582"/>
      <c r="G44" s="2470"/>
      <c r="H44" s="2483"/>
      <c r="I44" s="2480"/>
      <c r="J44" s="2477"/>
      <c r="K44" s="242" t="s">
        <v>33</v>
      </c>
      <c r="L44" s="57">
        <f>SUM(L38:L43)</f>
        <v>1234.3</v>
      </c>
      <c r="M44" s="241"/>
      <c r="N44" s="109"/>
      <c r="O44" s="240"/>
    </row>
    <row r="45" spans="1:19" ht="25.5" customHeight="1" x14ac:dyDescent="0.25">
      <c r="A45" s="2528" t="s">
        <v>37</v>
      </c>
      <c r="B45" s="2472" t="s">
        <v>37</v>
      </c>
      <c r="C45" s="2551" t="s">
        <v>107</v>
      </c>
      <c r="D45" s="2484" t="s">
        <v>138</v>
      </c>
      <c r="E45" s="2485"/>
      <c r="F45" s="2486"/>
      <c r="G45" s="2468" t="s">
        <v>137</v>
      </c>
      <c r="H45" s="2481" t="s">
        <v>44</v>
      </c>
      <c r="I45" s="2478" t="s">
        <v>43</v>
      </c>
      <c r="J45" s="2475" t="s">
        <v>42</v>
      </c>
      <c r="K45" s="75" t="s">
        <v>124</v>
      </c>
      <c r="L45" s="91">
        <f>L52</f>
        <v>887.5</v>
      </c>
      <c r="M45" s="239" t="s">
        <v>136</v>
      </c>
      <c r="N45" s="196" t="s">
        <v>66</v>
      </c>
      <c r="O45" s="88">
        <v>100</v>
      </c>
    </row>
    <row r="46" spans="1:19" ht="21.75" customHeight="1" thickBot="1" x14ac:dyDescent="0.3">
      <c r="A46" s="2529"/>
      <c r="B46" s="2473"/>
      <c r="C46" s="2552"/>
      <c r="D46" s="2487"/>
      <c r="E46" s="2488"/>
      <c r="F46" s="2489"/>
      <c r="G46" s="2469"/>
      <c r="H46" s="2482"/>
      <c r="I46" s="2479"/>
      <c r="J46" s="2476"/>
      <c r="K46" s="71" t="s">
        <v>33</v>
      </c>
      <c r="L46" s="86">
        <f>SUM(L45:L45)</f>
        <v>887.5</v>
      </c>
      <c r="M46" s="238"/>
      <c r="N46" s="219"/>
      <c r="O46" s="218"/>
      <c r="Q46" s="80"/>
      <c r="R46" s="80"/>
    </row>
    <row r="47" spans="1:19" ht="21.75" hidden="1" customHeight="1" thickBot="1" x14ac:dyDescent="0.3">
      <c r="A47" s="235" t="s">
        <v>37</v>
      </c>
      <c r="B47" s="234" t="s">
        <v>37</v>
      </c>
      <c r="C47" s="233" t="s">
        <v>107</v>
      </c>
      <c r="D47" s="237"/>
      <c r="E47" s="232" t="s">
        <v>37</v>
      </c>
      <c r="F47" s="204" t="s">
        <v>135</v>
      </c>
      <c r="G47" s="2469"/>
      <c r="H47" s="2482"/>
      <c r="I47" s="2479"/>
      <c r="J47" s="2476"/>
      <c r="K47" s="221" t="s">
        <v>124</v>
      </c>
      <c r="L47" s="236">
        <v>0</v>
      </c>
      <c r="M47" s="220"/>
      <c r="N47" s="219"/>
      <c r="O47" s="218"/>
      <c r="P47" s="217"/>
    </row>
    <row r="48" spans="1:19" ht="21.75" hidden="1" customHeight="1" thickBot="1" x14ac:dyDescent="0.3">
      <c r="A48" s="235" t="s">
        <v>37</v>
      </c>
      <c r="B48" s="234" t="s">
        <v>37</v>
      </c>
      <c r="C48" s="233" t="s">
        <v>107</v>
      </c>
      <c r="D48" s="224"/>
      <c r="E48" s="232" t="s">
        <v>107</v>
      </c>
      <c r="F48" s="204" t="s">
        <v>134</v>
      </c>
      <c r="G48" s="2469"/>
      <c r="H48" s="2482"/>
      <c r="I48" s="2479"/>
      <c r="J48" s="2476"/>
      <c r="K48" s="231" t="s">
        <v>124</v>
      </c>
      <c r="L48" s="230">
        <v>0</v>
      </c>
      <c r="M48" s="220"/>
      <c r="N48" s="219"/>
      <c r="O48" s="218"/>
      <c r="P48" s="217"/>
    </row>
    <row r="49" spans="1:18" ht="21.75" hidden="1" customHeight="1" thickBot="1" x14ac:dyDescent="0.3">
      <c r="A49" s="235" t="s">
        <v>37</v>
      </c>
      <c r="B49" s="234" t="s">
        <v>37</v>
      </c>
      <c r="C49" s="233" t="s">
        <v>107</v>
      </c>
      <c r="D49" s="224"/>
      <c r="E49" s="232" t="s">
        <v>102</v>
      </c>
      <c r="F49" s="204" t="s">
        <v>133</v>
      </c>
      <c r="G49" s="2469"/>
      <c r="H49" s="2482"/>
      <c r="I49" s="2479"/>
      <c r="J49" s="2476"/>
      <c r="K49" s="231" t="s">
        <v>124</v>
      </c>
      <c r="L49" s="230">
        <v>0</v>
      </c>
      <c r="M49" s="220"/>
      <c r="N49" s="219"/>
      <c r="O49" s="218"/>
      <c r="P49" s="217"/>
      <c r="R49" s="229"/>
    </row>
    <row r="50" spans="1:18" ht="21.75" hidden="1" customHeight="1" thickBot="1" x14ac:dyDescent="0.3">
      <c r="A50" s="227" t="s">
        <v>37</v>
      </c>
      <c r="B50" s="226" t="s">
        <v>37</v>
      </c>
      <c r="C50" s="225" t="s">
        <v>107</v>
      </c>
      <c r="D50" s="224"/>
      <c r="E50" s="223" t="s">
        <v>96</v>
      </c>
      <c r="F50" s="222" t="s">
        <v>132</v>
      </c>
      <c r="G50" s="2469"/>
      <c r="H50" s="2482"/>
      <c r="I50" s="2479"/>
      <c r="J50" s="2476"/>
      <c r="K50" s="221" t="s">
        <v>124</v>
      </c>
      <c r="L50" s="228">
        <v>0</v>
      </c>
      <c r="M50" s="220"/>
      <c r="N50" s="219"/>
      <c r="O50" s="218"/>
      <c r="P50" s="217"/>
    </row>
    <row r="51" spans="1:18" ht="21.75" customHeight="1" thickBot="1" x14ac:dyDescent="0.3">
      <c r="A51" s="227" t="s">
        <v>37</v>
      </c>
      <c r="B51" s="226" t="s">
        <v>37</v>
      </c>
      <c r="C51" s="225" t="s">
        <v>107</v>
      </c>
      <c r="D51" s="224"/>
      <c r="E51" s="223" t="s">
        <v>92</v>
      </c>
      <c r="F51" s="222" t="s">
        <v>131</v>
      </c>
      <c r="G51" s="2469"/>
      <c r="H51" s="2482"/>
      <c r="I51" s="2479"/>
      <c r="J51" s="2476"/>
      <c r="K51" s="221" t="s">
        <v>124</v>
      </c>
      <c r="L51" s="119">
        <v>887.5</v>
      </c>
      <c r="M51" s="220"/>
      <c r="N51" s="219"/>
      <c r="O51" s="218"/>
      <c r="P51" s="217"/>
    </row>
    <row r="52" spans="1:18" ht="21" customHeight="1" thickBot="1" x14ac:dyDescent="0.3">
      <c r="A52" s="216"/>
      <c r="B52" s="215"/>
      <c r="C52" s="214"/>
      <c r="D52" s="213"/>
      <c r="E52" s="2557"/>
      <c r="F52" s="2558"/>
      <c r="G52" s="2470"/>
      <c r="H52" s="2483"/>
      <c r="I52" s="2480"/>
      <c r="J52" s="2477"/>
      <c r="K52" s="212" t="s">
        <v>33</v>
      </c>
      <c r="L52" s="211">
        <f>SUM(L47+L48+L49+L50+L51)</f>
        <v>887.5</v>
      </c>
      <c r="M52" s="210"/>
      <c r="N52" s="206"/>
      <c r="O52" s="107"/>
    </row>
    <row r="53" spans="1:18" ht="25.5" customHeight="1" x14ac:dyDescent="0.25">
      <c r="A53" s="2528" t="s">
        <v>37</v>
      </c>
      <c r="B53" s="2472" t="s">
        <v>37</v>
      </c>
      <c r="C53" s="2551" t="s">
        <v>102</v>
      </c>
      <c r="D53" s="2484" t="s">
        <v>128</v>
      </c>
      <c r="E53" s="2485"/>
      <c r="F53" s="2486"/>
      <c r="G53" s="2468" t="s">
        <v>130</v>
      </c>
      <c r="H53" s="2481" t="s">
        <v>44</v>
      </c>
      <c r="I53" s="209" t="s">
        <v>43</v>
      </c>
      <c r="J53" s="141" t="s">
        <v>42</v>
      </c>
      <c r="K53" s="75" t="s">
        <v>124</v>
      </c>
      <c r="L53" s="91">
        <f>L55</f>
        <v>300</v>
      </c>
      <c r="M53" s="2579" t="s">
        <v>129</v>
      </c>
      <c r="N53" s="208" t="s">
        <v>66</v>
      </c>
      <c r="O53" s="108">
        <v>100</v>
      </c>
    </row>
    <row r="54" spans="1:18" ht="17.25" customHeight="1" thickBot="1" x14ac:dyDescent="0.3">
      <c r="A54" s="2529"/>
      <c r="B54" s="2473"/>
      <c r="C54" s="2552"/>
      <c r="D54" s="2487"/>
      <c r="E54" s="2488"/>
      <c r="F54" s="2489"/>
      <c r="G54" s="2469"/>
      <c r="H54" s="2482"/>
      <c r="I54" s="124"/>
      <c r="J54" s="123"/>
      <c r="K54" s="168" t="s">
        <v>33</v>
      </c>
      <c r="L54" s="193">
        <f>SUM(L53:L53)</f>
        <v>300</v>
      </c>
      <c r="M54" s="2580"/>
      <c r="N54" s="206"/>
      <c r="O54" s="205"/>
    </row>
    <row r="55" spans="1:18" ht="15.75" customHeight="1" x14ac:dyDescent="0.25">
      <c r="A55" s="2528" t="s">
        <v>37</v>
      </c>
      <c r="B55" s="2472" t="s">
        <v>37</v>
      </c>
      <c r="C55" s="2551" t="s">
        <v>102</v>
      </c>
      <c r="D55" s="144"/>
      <c r="E55" s="2555" t="s">
        <v>37</v>
      </c>
      <c r="F55" s="2559" t="s">
        <v>128</v>
      </c>
      <c r="G55" s="2469"/>
      <c r="H55" s="2482"/>
      <c r="I55" s="142"/>
      <c r="J55" s="141"/>
      <c r="K55" s="66" t="s">
        <v>124</v>
      </c>
      <c r="L55" s="149">
        <v>300</v>
      </c>
      <c r="M55" s="203"/>
      <c r="N55" s="202"/>
      <c r="O55" s="201"/>
    </row>
    <row r="56" spans="1:18" ht="22.5" customHeight="1" thickBot="1" x14ac:dyDescent="0.3">
      <c r="A56" s="2529"/>
      <c r="B56" s="2473"/>
      <c r="C56" s="2552"/>
      <c r="D56" s="110"/>
      <c r="E56" s="2556"/>
      <c r="F56" s="2560"/>
      <c r="G56" s="2470"/>
      <c r="H56" s="2483"/>
      <c r="I56" s="124"/>
      <c r="J56" s="123"/>
      <c r="K56" s="58" t="s">
        <v>33</v>
      </c>
      <c r="L56" s="57">
        <f>SUM(L55)</f>
        <v>300</v>
      </c>
      <c r="M56" s="200"/>
      <c r="N56" s="199"/>
      <c r="O56" s="198"/>
    </row>
    <row r="57" spans="1:18" ht="17.25" hidden="1" customHeight="1" x14ac:dyDescent="0.25">
      <c r="A57" s="2439" t="s">
        <v>37</v>
      </c>
      <c r="B57" s="2441" t="s">
        <v>37</v>
      </c>
      <c r="C57" s="190" t="s">
        <v>96</v>
      </c>
      <c r="D57" s="2573" t="s">
        <v>125</v>
      </c>
      <c r="E57" s="2574"/>
      <c r="F57" s="2575"/>
      <c r="G57" s="2468" t="s">
        <v>127</v>
      </c>
      <c r="H57" s="2676" t="s">
        <v>44</v>
      </c>
      <c r="I57" s="2478" t="s">
        <v>43</v>
      </c>
      <c r="J57" s="2475" t="s">
        <v>42</v>
      </c>
      <c r="K57" s="75" t="s">
        <v>124</v>
      </c>
      <c r="L57" s="91">
        <v>0</v>
      </c>
      <c r="M57" s="197" t="s">
        <v>126</v>
      </c>
      <c r="N57" s="196" t="s">
        <v>119</v>
      </c>
      <c r="O57" s="195">
        <v>1</v>
      </c>
    </row>
    <row r="58" spans="1:18" ht="24.75" hidden="1" customHeight="1" thickBot="1" x14ac:dyDescent="0.3">
      <c r="A58" s="2440"/>
      <c r="B58" s="2442"/>
      <c r="C58" s="194"/>
      <c r="D58" s="2576"/>
      <c r="E58" s="2577"/>
      <c r="F58" s="2578"/>
      <c r="G58" s="2469"/>
      <c r="H58" s="2677"/>
      <c r="I58" s="2479"/>
      <c r="J58" s="2476"/>
      <c r="K58" s="168" t="s">
        <v>33</v>
      </c>
      <c r="L58" s="193">
        <f>SUM(L57:L57)</f>
        <v>0</v>
      </c>
      <c r="M58" s="188"/>
      <c r="N58" s="192"/>
      <c r="O58" s="191"/>
    </row>
    <row r="59" spans="1:18" ht="31.5" hidden="1" customHeight="1" thickBot="1" x14ac:dyDescent="0.3">
      <c r="A59" s="2439" t="s">
        <v>37</v>
      </c>
      <c r="B59" s="2441" t="s">
        <v>37</v>
      </c>
      <c r="C59" s="190" t="s">
        <v>96</v>
      </c>
      <c r="D59" s="189"/>
      <c r="E59" s="2555" t="s">
        <v>37</v>
      </c>
      <c r="F59" s="2619" t="s">
        <v>125</v>
      </c>
      <c r="G59" s="2469"/>
      <c r="H59" s="2677"/>
      <c r="I59" s="2479"/>
      <c r="J59" s="2476"/>
      <c r="K59" s="120" t="s">
        <v>124</v>
      </c>
      <c r="L59" s="57">
        <v>0</v>
      </c>
      <c r="M59" s="188"/>
      <c r="N59" s="187"/>
      <c r="O59" s="186"/>
    </row>
    <row r="60" spans="1:18" ht="18.75" hidden="1" customHeight="1" thickBot="1" x14ac:dyDescent="0.3">
      <c r="A60" s="2440"/>
      <c r="B60" s="2442"/>
      <c r="C60" s="87"/>
      <c r="D60" s="185"/>
      <c r="E60" s="2556"/>
      <c r="F60" s="2620"/>
      <c r="G60" s="2470"/>
      <c r="H60" s="2678"/>
      <c r="I60" s="2480"/>
      <c r="J60" s="2477"/>
      <c r="K60" s="116" t="s">
        <v>33</v>
      </c>
      <c r="L60" s="57">
        <v>0</v>
      </c>
      <c r="M60" s="184"/>
      <c r="N60" s="183"/>
      <c r="O60" s="182"/>
    </row>
    <row r="61" spans="1:18" ht="15.75" customHeight="1" thickBot="1" x14ac:dyDescent="0.3">
      <c r="A61" s="181" t="s">
        <v>37</v>
      </c>
      <c r="B61" s="180" t="s">
        <v>37</v>
      </c>
      <c r="C61" s="2496" t="s">
        <v>38</v>
      </c>
      <c r="D61" s="2497"/>
      <c r="E61" s="2497"/>
      <c r="F61" s="2497"/>
      <c r="G61" s="2497"/>
      <c r="H61" s="2497"/>
      <c r="I61" s="2497"/>
      <c r="J61" s="2498"/>
      <c r="K61" s="179" t="s">
        <v>33</v>
      </c>
      <c r="L61" s="178">
        <f>L21+L37+L46+L54+L58</f>
        <v>11334.3</v>
      </c>
      <c r="M61" s="177"/>
      <c r="N61" s="172"/>
      <c r="O61" s="176"/>
    </row>
    <row r="62" spans="1:18" ht="18" customHeight="1" thickBot="1" x14ac:dyDescent="0.3">
      <c r="A62" s="175" t="s">
        <v>37</v>
      </c>
      <c r="B62" s="174" t="s">
        <v>39</v>
      </c>
      <c r="C62" s="173" t="s">
        <v>123</v>
      </c>
      <c r="D62" s="171"/>
      <c r="E62" s="171"/>
      <c r="F62" s="171"/>
      <c r="G62" s="171"/>
      <c r="H62" s="171"/>
      <c r="I62" s="171"/>
      <c r="J62" s="172"/>
      <c r="K62" s="171"/>
      <c r="L62" s="171"/>
      <c r="M62" s="171"/>
      <c r="N62" s="171"/>
      <c r="O62" s="170"/>
    </row>
    <row r="63" spans="1:18" ht="16.5" customHeight="1" x14ac:dyDescent="0.25">
      <c r="A63" s="2528" t="s">
        <v>37</v>
      </c>
      <c r="B63" s="2472" t="s">
        <v>39</v>
      </c>
      <c r="C63" s="2551" t="s">
        <v>37</v>
      </c>
      <c r="D63" s="151"/>
      <c r="E63" s="150"/>
      <c r="F63" s="2553" t="s">
        <v>122</v>
      </c>
      <c r="G63" s="2468" t="s">
        <v>121</v>
      </c>
      <c r="H63" s="2507" t="s">
        <v>44</v>
      </c>
      <c r="I63" s="2478" t="s">
        <v>116</v>
      </c>
      <c r="J63" s="106" t="s">
        <v>115</v>
      </c>
      <c r="K63" s="66" t="s">
        <v>40</v>
      </c>
      <c r="L63" s="105">
        <v>1.49</v>
      </c>
      <c r="M63" s="2649" t="s">
        <v>120</v>
      </c>
      <c r="N63" s="2630" t="s">
        <v>119</v>
      </c>
      <c r="O63" s="2628">
        <v>1200</v>
      </c>
    </row>
    <row r="64" spans="1:18" ht="33.75" customHeight="1" thickBot="1" x14ac:dyDescent="0.3">
      <c r="A64" s="2529"/>
      <c r="B64" s="2473"/>
      <c r="C64" s="2552"/>
      <c r="D64" s="148"/>
      <c r="E64" s="147"/>
      <c r="F64" s="2554"/>
      <c r="G64" s="2470"/>
      <c r="H64" s="2508"/>
      <c r="I64" s="2480"/>
      <c r="J64" s="103"/>
      <c r="K64" s="58" t="s">
        <v>33</v>
      </c>
      <c r="L64" s="94">
        <f>SUM(L63:L63)</f>
        <v>1.49</v>
      </c>
      <c r="M64" s="2650"/>
      <c r="N64" s="2631"/>
      <c r="O64" s="2629"/>
    </row>
    <row r="65" spans="1:18" ht="26.25" customHeight="1" x14ac:dyDescent="0.25">
      <c r="A65" s="2528" t="s">
        <v>37</v>
      </c>
      <c r="B65" s="2472" t="s">
        <v>39</v>
      </c>
      <c r="C65" s="2551" t="s">
        <v>39</v>
      </c>
      <c r="D65" s="151"/>
      <c r="E65" s="150"/>
      <c r="F65" s="2636" t="s">
        <v>118</v>
      </c>
      <c r="G65" s="2468" t="s">
        <v>117</v>
      </c>
      <c r="H65" s="2507" t="s">
        <v>44</v>
      </c>
      <c r="I65" s="2478" t="s">
        <v>116</v>
      </c>
      <c r="J65" s="106" t="s">
        <v>115</v>
      </c>
      <c r="K65" s="66" t="s">
        <v>40</v>
      </c>
      <c r="L65" s="105">
        <v>54</v>
      </c>
      <c r="M65" s="2657" t="s">
        <v>114</v>
      </c>
      <c r="N65" s="89" t="s">
        <v>79</v>
      </c>
      <c r="O65" s="88">
        <v>74</v>
      </c>
    </row>
    <row r="66" spans="1:18" ht="22.15" customHeight="1" thickBot="1" x14ac:dyDescent="0.3">
      <c r="A66" s="2529"/>
      <c r="B66" s="2473"/>
      <c r="C66" s="2552"/>
      <c r="D66" s="148"/>
      <c r="E66" s="147"/>
      <c r="F66" s="2637"/>
      <c r="G66" s="2470"/>
      <c r="H66" s="2508"/>
      <c r="I66" s="2480"/>
      <c r="J66" s="103"/>
      <c r="K66" s="58" t="s">
        <v>33</v>
      </c>
      <c r="L66" s="94">
        <f>SUM(L65:L65)</f>
        <v>54</v>
      </c>
      <c r="M66" s="2658"/>
      <c r="N66" s="93"/>
      <c r="O66" s="92"/>
    </row>
    <row r="67" spans="1:18" ht="23.25" customHeight="1" x14ac:dyDescent="0.25">
      <c r="A67" s="2439" t="s">
        <v>37</v>
      </c>
      <c r="B67" s="2441" t="s">
        <v>39</v>
      </c>
      <c r="C67" s="2443" t="s">
        <v>109</v>
      </c>
      <c r="D67" s="2484" t="s">
        <v>113</v>
      </c>
      <c r="E67" s="2485"/>
      <c r="F67" s="2486"/>
      <c r="G67" s="2468" t="s">
        <v>112</v>
      </c>
      <c r="H67" s="2481" t="s">
        <v>44</v>
      </c>
      <c r="I67" s="2478" t="s">
        <v>43</v>
      </c>
      <c r="J67" s="2475" t="s">
        <v>42</v>
      </c>
      <c r="K67" s="75" t="s">
        <v>40</v>
      </c>
      <c r="L67" s="169">
        <f>L71</f>
        <v>105.5</v>
      </c>
      <c r="M67" s="2649" t="s">
        <v>111</v>
      </c>
      <c r="N67" s="2632" t="s">
        <v>79</v>
      </c>
      <c r="O67" s="2653">
        <v>87</v>
      </c>
    </row>
    <row r="68" spans="1:18" ht="16.5" customHeight="1" thickBot="1" x14ac:dyDescent="0.3">
      <c r="A68" s="2440"/>
      <c r="B68" s="2442"/>
      <c r="C68" s="2444"/>
      <c r="D68" s="2487"/>
      <c r="E68" s="2488"/>
      <c r="F68" s="2489"/>
      <c r="G68" s="2469"/>
      <c r="H68" s="2482"/>
      <c r="I68" s="2479"/>
      <c r="J68" s="2476"/>
      <c r="K68" s="168" t="s">
        <v>33</v>
      </c>
      <c r="L68" s="167">
        <f>SUM(L67:L67)</f>
        <v>105.5</v>
      </c>
      <c r="M68" s="2650"/>
      <c r="N68" s="2633"/>
      <c r="O68" s="2654"/>
      <c r="P68" s="80"/>
    </row>
    <row r="69" spans="1:18" ht="18.75" customHeight="1" thickBot="1" x14ac:dyDescent="0.3">
      <c r="A69" s="166" t="s">
        <v>37</v>
      </c>
      <c r="B69" s="165" t="s">
        <v>39</v>
      </c>
      <c r="C69" s="163" t="s">
        <v>109</v>
      </c>
      <c r="D69" s="136"/>
      <c r="E69" s="68" t="s">
        <v>37</v>
      </c>
      <c r="F69" s="164" t="s">
        <v>110</v>
      </c>
      <c r="G69" s="2469"/>
      <c r="H69" s="2482"/>
      <c r="I69" s="2479"/>
      <c r="J69" s="2476"/>
      <c r="K69" s="66" t="s">
        <v>40</v>
      </c>
      <c r="L69" s="149">
        <v>77.7</v>
      </c>
      <c r="M69" s="118"/>
      <c r="N69" s="139"/>
      <c r="O69" s="138"/>
      <c r="Q69" s="80"/>
    </row>
    <row r="70" spans="1:18" ht="16.5" customHeight="1" x14ac:dyDescent="0.25">
      <c r="A70" s="2439" t="s">
        <v>37</v>
      </c>
      <c r="B70" s="2441" t="s">
        <v>39</v>
      </c>
      <c r="C70" s="163" t="s">
        <v>109</v>
      </c>
      <c r="D70" s="136"/>
      <c r="E70" s="2555" t="s">
        <v>39</v>
      </c>
      <c r="F70" s="2627" t="s">
        <v>108</v>
      </c>
      <c r="G70" s="2469"/>
      <c r="H70" s="2482"/>
      <c r="I70" s="2479"/>
      <c r="J70" s="2476"/>
      <c r="K70" s="66" t="s">
        <v>40</v>
      </c>
      <c r="L70" s="162">
        <v>27.8</v>
      </c>
      <c r="M70" s="130"/>
      <c r="N70" s="129"/>
      <c r="O70" s="128"/>
    </row>
    <row r="71" spans="1:18" ht="20.25" customHeight="1" thickBot="1" x14ac:dyDescent="0.3">
      <c r="A71" s="2440"/>
      <c r="B71" s="2442"/>
      <c r="C71" s="161"/>
      <c r="D71" s="136"/>
      <c r="E71" s="2556"/>
      <c r="F71" s="2560"/>
      <c r="G71" s="2470"/>
      <c r="H71" s="2483"/>
      <c r="I71" s="2480"/>
      <c r="J71" s="2477"/>
      <c r="K71" s="58" t="s">
        <v>33</v>
      </c>
      <c r="L71" s="57">
        <f>SUM(L69:L70)</f>
        <v>105.5</v>
      </c>
      <c r="M71" s="114"/>
      <c r="N71" s="122"/>
      <c r="O71" s="121"/>
    </row>
    <row r="72" spans="1:18" ht="32.25" customHeight="1" x14ac:dyDescent="0.25">
      <c r="A72" s="2528" t="s">
        <v>37</v>
      </c>
      <c r="B72" s="2472" t="s">
        <v>39</v>
      </c>
      <c r="C72" s="2551" t="s">
        <v>107</v>
      </c>
      <c r="D72" s="151"/>
      <c r="E72" s="150"/>
      <c r="F72" s="2544" t="s">
        <v>106</v>
      </c>
      <c r="G72" s="2468" t="s">
        <v>105</v>
      </c>
      <c r="H72" s="2507" t="s">
        <v>44</v>
      </c>
      <c r="I72" s="2478" t="s">
        <v>75</v>
      </c>
      <c r="J72" s="2494" t="s">
        <v>74</v>
      </c>
      <c r="K72" s="159" t="s">
        <v>40</v>
      </c>
      <c r="L72" s="158">
        <v>17</v>
      </c>
      <c r="M72" s="157" t="s">
        <v>104</v>
      </c>
      <c r="N72" s="156" t="s">
        <v>50</v>
      </c>
      <c r="O72" s="96">
        <v>6</v>
      </c>
    </row>
    <row r="73" spans="1:18" ht="27.75" customHeight="1" thickBot="1" x14ac:dyDescent="0.3">
      <c r="A73" s="2529"/>
      <c r="B73" s="2473"/>
      <c r="C73" s="2552"/>
      <c r="D73" s="148"/>
      <c r="E73" s="147"/>
      <c r="F73" s="2545"/>
      <c r="G73" s="2470"/>
      <c r="H73" s="2508"/>
      <c r="I73" s="2480"/>
      <c r="J73" s="2495"/>
      <c r="K73" s="58" t="s">
        <v>33</v>
      </c>
      <c r="L73" s="94">
        <f>SUM(L72:L72)</f>
        <v>17</v>
      </c>
      <c r="M73" s="155" t="s">
        <v>103</v>
      </c>
      <c r="N73" s="154" t="s">
        <v>50</v>
      </c>
      <c r="O73" s="107">
        <v>32</v>
      </c>
    </row>
    <row r="74" spans="1:18" ht="21" customHeight="1" x14ac:dyDescent="0.25">
      <c r="A74" s="2528" t="s">
        <v>37</v>
      </c>
      <c r="B74" s="2472" t="s">
        <v>39</v>
      </c>
      <c r="C74" s="2551" t="s">
        <v>102</v>
      </c>
      <c r="D74" s="151"/>
      <c r="E74" s="150"/>
      <c r="F74" s="2544" t="s">
        <v>101</v>
      </c>
      <c r="G74" s="2468" t="s">
        <v>100</v>
      </c>
      <c r="H74" s="2507" t="s">
        <v>44</v>
      </c>
      <c r="I74" s="2478" t="s">
        <v>99</v>
      </c>
      <c r="J74" s="106" t="s">
        <v>98</v>
      </c>
      <c r="K74" s="66" t="s">
        <v>40</v>
      </c>
      <c r="L74" s="98">
        <v>8.6</v>
      </c>
      <c r="M74" s="2634" t="s">
        <v>97</v>
      </c>
      <c r="N74" s="2632" t="s">
        <v>79</v>
      </c>
      <c r="O74" s="2653">
        <v>100</v>
      </c>
    </row>
    <row r="75" spans="1:18" ht="16.5" customHeight="1" thickBot="1" x14ac:dyDescent="0.3">
      <c r="A75" s="2529"/>
      <c r="B75" s="2473"/>
      <c r="C75" s="2552"/>
      <c r="D75" s="148"/>
      <c r="E75" s="147"/>
      <c r="F75" s="2545"/>
      <c r="G75" s="2470"/>
      <c r="H75" s="2508"/>
      <c r="I75" s="2480"/>
      <c r="J75" s="103"/>
      <c r="K75" s="58" t="s">
        <v>33</v>
      </c>
      <c r="L75" s="94">
        <f>SUM(L74:L74)</f>
        <v>8.6</v>
      </c>
      <c r="M75" s="2635"/>
      <c r="N75" s="2633"/>
      <c r="O75" s="2654"/>
    </row>
    <row r="76" spans="1:18" ht="43.5" customHeight="1" x14ac:dyDescent="0.25">
      <c r="A76" s="2528" t="s">
        <v>37</v>
      </c>
      <c r="B76" s="2472" t="s">
        <v>39</v>
      </c>
      <c r="C76" s="2551" t="s">
        <v>96</v>
      </c>
      <c r="D76" s="151"/>
      <c r="E76" s="150"/>
      <c r="F76" s="2544" t="s">
        <v>95</v>
      </c>
      <c r="G76" s="2468" t="s">
        <v>94</v>
      </c>
      <c r="H76" s="2507" t="s">
        <v>44</v>
      </c>
      <c r="I76" s="2478" t="s">
        <v>75</v>
      </c>
      <c r="J76" s="2494" t="s">
        <v>74</v>
      </c>
      <c r="K76" s="66" t="s">
        <v>40</v>
      </c>
      <c r="L76" s="105">
        <v>64.7</v>
      </c>
      <c r="M76" s="153" t="s">
        <v>93</v>
      </c>
      <c r="N76" s="152" t="s">
        <v>79</v>
      </c>
      <c r="O76" s="88">
        <v>99.5</v>
      </c>
    </row>
    <row r="77" spans="1:18" ht="19.5" customHeight="1" thickBot="1" x14ac:dyDescent="0.3">
      <c r="A77" s="2529"/>
      <c r="B77" s="2473"/>
      <c r="C77" s="2552"/>
      <c r="D77" s="148"/>
      <c r="E77" s="147"/>
      <c r="F77" s="2545"/>
      <c r="G77" s="2470"/>
      <c r="H77" s="2508"/>
      <c r="I77" s="2480"/>
      <c r="J77" s="2495"/>
      <c r="K77" s="58" t="s">
        <v>33</v>
      </c>
      <c r="L77" s="94">
        <f>SUM(L76:L76)</f>
        <v>64.7</v>
      </c>
      <c r="M77" s="114"/>
      <c r="N77" s="109"/>
      <c r="O77" s="92"/>
    </row>
    <row r="78" spans="1:18" ht="20.25" customHeight="1" x14ac:dyDescent="0.25">
      <c r="A78" s="2528" t="s">
        <v>37</v>
      </c>
      <c r="B78" s="2472" t="s">
        <v>39</v>
      </c>
      <c r="C78" s="2551" t="s">
        <v>92</v>
      </c>
      <c r="D78" s="151"/>
      <c r="E78" s="150"/>
      <c r="F78" s="2544" t="s">
        <v>91</v>
      </c>
      <c r="G78" s="2468" t="s">
        <v>90</v>
      </c>
      <c r="H78" s="2507" t="s">
        <v>44</v>
      </c>
      <c r="I78" s="2478" t="s">
        <v>62</v>
      </c>
      <c r="J78" s="106" t="s">
        <v>61</v>
      </c>
      <c r="K78" s="66" t="s">
        <v>40</v>
      </c>
      <c r="L78" s="149">
        <v>7.3</v>
      </c>
      <c r="M78" s="90"/>
      <c r="N78" s="89"/>
      <c r="O78" s="88"/>
      <c r="R78" s="80"/>
    </row>
    <row r="79" spans="1:18" ht="22.5" customHeight="1" thickBot="1" x14ac:dyDescent="0.3">
      <c r="A79" s="2529"/>
      <c r="B79" s="2473"/>
      <c r="C79" s="2552"/>
      <c r="D79" s="148"/>
      <c r="E79" s="147"/>
      <c r="F79" s="2545"/>
      <c r="G79" s="2470"/>
      <c r="H79" s="2508"/>
      <c r="I79" s="2480"/>
      <c r="J79" s="103"/>
      <c r="K79" s="58" t="s">
        <v>33</v>
      </c>
      <c r="L79" s="94">
        <f>SUM(L78:L78)</f>
        <v>7.3</v>
      </c>
      <c r="M79" s="102"/>
      <c r="N79" s="93"/>
      <c r="O79" s="92"/>
    </row>
    <row r="80" spans="1:18" ht="24" customHeight="1" x14ac:dyDescent="0.25">
      <c r="A80" s="2528" t="s">
        <v>37</v>
      </c>
      <c r="B80" s="2472" t="s">
        <v>39</v>
      </c>
      <c r="C80" s="2551" t="s">
        <v>87</v>
      </c>
      <c r="D80" s="2484" t="s">
        <v>85</v>
      </c>
      <c r="E80" s="2485"/>
      <c r="F80" s="2486"/>
      <c r="G80" s="2468" t="s">
        <v>89</v>
      </c>
      <c r="H80" s="2481" t="s">
        <v>44</v>
      </c>
      <c r="I80" s="76" t="s">
        <v>43</v>
      </c>
      <c r="J80" s="141" t="s">
        <v>42</v>
      </c>
      <c r="K80" s="75" t="s">
        <v>40</v>
      </c>
      <c r="L80" s="91">
        <f>L84</f>
        <v>23.5</v>
      </c>
      <c r="M80" s="2509" t="s">
        <v>88</v>
      </c>
      <c r="N80" s="2632" t="s">
        <v>79</v>
      </c>
      <c r="O80" s="2628">
        <v>85</v>
      </c>
      <c r="P80" s="80"/>
      <c r="Q80" s="80"/>
      <c r="R80" s="80"/>
    </row>
    <row r="81" spans="1:20" ht="30" customHeight="1" thickBot="1" x14ac:dyDescent="0.3">
      <c r="A81" s="2529"/>
      <c r="B81" s="2473"/>
      <c r="C81" s="2552"/>
      <c r="D81" s="2487"/>
      <c r="E81" s="2488"/>
      <c r="F81" s="2489"/>
      <c r="G81" s="2469"/>
      <c r="H81" s="2482"/>
      <c r="I81" s="133"/>
      <c r="J81" s="132"/>
      <c r="K81" s="71" t="s">
        <v>33</v>
      </c>
      <c r="L81" s="86">
        <f>SUM(L80:L80)</f>
        <v>23.5</v>
      </c>
      <c r="M81" s="2510"/>
      <c r="N81" s="2633"/>
      <c r="O81" s="2629"/>
    </row>
    <row r="82" spans="1:20" ht="18" customHeight="1" thickBot="1" x14ac:dyDescent="0.3">
      <c r="A82" s="145" t="s">
        <v>37</v>
      </c>
      <c r="B82" s="78" t="s">
        <v>39</v>
      </c>
      <c r="C82" s="2443" t="s">
        <v>87</v>
      </c>
      <c r="D82" s="144"/>
      <c r="E82" s="135" t="s">
        <v>37</v>
      </c>
      <c r="F82" s="143" t="s">
        <v>86</v>
      </c>
      <c r="G82" s="2469"/>
      <c r="H82" s="2482"/>
      <c r="I82" s="142"/>
      <c r="J82" s="141"/>
      <c r="K82" s="66" t="s">
        <v>40</v>
      </c>
      <c r="L82" s="140">
        <v>0</v>
      </c>
      <c r="M82" s="118"/>
      <c r="N82" s="139"/>
      <c r="O82" s="138"/>
    </row>
    <row r="83" spans="1:20" ht="16.5" customHeight="1" x14ac:dyDescent="0.25">
      <c r="A83" s="137"/>
      <c r="B83" s="69"/>
      <c r="C83" s="2543"/>
      <c r="D83" s="136"/>
      <c r="E83" s="135" t="s">
        <v>39</v>
      </c>
      <c r="F83" s="134" t="s">
        <v>85</v>
      </c>
      <c r="G83" s="2469"/>
      <c r="H83" s="2482"/>
      <c r="I83" s="133"/>
      <c r="J83" s="132"/>
      <c r="K83" s="66" t="s">
        <v>40</v>
      </c>
      <c r="L83" s="131">
        <v>23.5</v>
      </c>
      <c r="M83" s="130"/>
      <c r="N83" s="129"/>
      <c r="O83" s="128"/>
    </row>
    <row r="84" spans="1:20" ht="14.25" customHeight="1" thickBot="1" x14ac:dyDescent="0.3">
      <c r="A84" s="127"/>
      <c r="B84" s="61"/>
      <c r="C84" s="2444"/>
      <c r="D84" s="110"/>
      <c r="E84" s="126"/>
      <c r="F84" s="125"/>
      <c r="G84" s="2470"/>
      <c r="H84" s="2483"/>
      <c r="I84" s="124"/>
      <c r="J84" s="123"/>
      <c r="K84" s="58" t="s">
        <v>33</v>
      </c>
      <c r="L84" s="57">
        <f>SUM(L82:L83)</f>
        <v>23.5</v>
      </c>
      <c r="M84" s="114"/>
      <c r="N84" s="122"/>
      <c r="O84" s="121"/>
    </row>
    <row r="85" spans="1:20" ht="27.75" customHeight="1" thickBot="1" x14ac:dyDescent="0.3">
      <c r="A85" s="2528" t="s">
        <v>37</v>
      </c>
      <c r="B85" s="2472" t="s">
        <v>39</v>
      </c>
      <c r="C85" s="2551" t="s">
        <v>84</v>
      </c>
      <c r="D85" s="111"/>
      <c r="E85" s="99"/>
      <c r="F85" s="2544" t="s">
        <v>83</v>
      </c>
      <c r="G85" s="2468" t="s">
        <v>82</v>
      </c>
      <c r="H85" s="2507" t="s">
        <v>44</v>
      </c>
      <c r="I85" s="2478" t="s">
        <v>69</v>
      </c>
      <c r="J85" s="106" t="s">
        <v>68</v>
      </c>
      <c r="K85" s="120" t="s">
        <v>40</v>
      </c>
      <c r="L85" s="119">
        <v>28.53</v>
      </c>
      <c r="M85" s="2649" t="s">
        <v>81</v>
      </c>
      <c r="N85" s="89" t="s">
        <v>80</v>
      </c>
      <c r="O85" s="117">
        <v>1500</v>
      </c>
    </row>
    <row r="86" spans="1:20" ht="49.5" customHeight="1" thickBot="1" x14ac:dyDescent="0.3">
      <c r="A86" s="2529"/>
      <c r="B86" s="2473"/>
      <c r="C86" s="2552"/>
      <c r="D86" s="110"/>
      <c r="E86" s="60"/>
      <c r="F86" s="2545"/>
      <c r="G86" s="2470"/>
      <c r="H86" s="2508"/>
      <c r="I86" s="2480"/>
      <c r="J86" s="103"/>
      <c r="K86" s="116" t="s">
        <v>33</v>
      </c>
      <c r="L86" s="115">
        <f>SUM(L85:L85)</f>
        <v>28.53</v>
      </c>
      <c r="M86" s="2650"/>
      <c r="N86" s="93" t="s">
        <v>79</v>
      </c>
      <c r="O86" s="113">
        <v>4.5999999999999996</v>
      </c>
      <c r="P86" s="112"/>
    </row>
    <row r="87" spans="1:20" ht="28.5" customHeight="1" x14ac:dyDescent="0.25">
      <c r="A87" s="2528" t="s">
        <v>37</v>
      </c>
      <c r="B87" s="2472" t="s">
        <v>39</v>
      </c>
      <c r="C87" s="2551" t="s">
        <v>78</v>
      </c>
      <c r="D87" s="111"/>
      <c r="E87" s="99"/>
      <c r="F87" s="2553" t="s">
        <v>77</v>
      </c>
      <c r="G87" s="2468" t="s">
        <v>76</v>
      </c>
      <c r="H87" s="2507" t="s">
        <v>44</v>
      </c>
      <c r="I87" s="2478" t="s">
        <v>75</v>
      </c>
      <c r="J87" s="2494" t="s">
        <v>74</v>
      </c>
      <c r="K87" s="66" t="s">
        <v>40</v>
      </c>
      <c r="L87" s="105">
        <v>9.1</v>
      </c>
      <c r="M87" s="2655" t="s">
        <v>73</v>
      </c>
      <c r="N87" s="2632" t="s">
        <v>66</v>
      </c>
      <c r="O87" s="2651">
        <v>40</v>
      </c>
    </row>
    <row r="88" spans="1:20" ht="15.75" thickBot="1" x14ac:dyDescent="0.3">
      <c r="A88" s="2529"/>
      <c r="B88" s="2473"/>
      <c r="C88" s="2552"/>
      <c r="D88" s="110"/>
      <c r="E88" s="60"/>
      <c r="F88" s="2554"/>
      <c r="G88" s="2470"/>
      <c r="H88" s="2508"/>
      <c r="I88" s="2480"/>
      <c r="J88" s="2495"/>
      <c r="K88" s="58" t="s">
        <v>33</v>
      </c>
      <c r="L88" s="94">
        <f>SUM(L87:L87)</f>
        <v>9.1</v>
      </c>
      <c r="M88" s="2656"/>
      <c r="N88" s="2633"/>
      <c r="O88" s="2652"/>
    </row>
    <row r="89" spans="1:20" ht="36.75" customHeight="1" x14ac:dyDescent="0.25">
      <c r="A89" s="2528" t="s">
        <v>37</v>
      </c>
      <c r="B89" s="2472" t="s">
        <v>39</v>
      </c>
      <c r="C89" s="2443" t="s">
        <v>72</v>
      </c>
      <c r="D89" s="100"/>
      <c r="E89" s="99"/>
      <c r="F89" s="2544" t="s">
        <v>71</v>
      </c>
      <c r="G89" s="2468" t="s">
        <v>70</v>
      </c>
      <c r="H89" s="2507" t="s">
        <v>44</v>
      </c>
      <c r="I89" s="2478" t="s">
        <v>69</v>
      </c>
      <c r="J89" s="106" t="s">
        <v>68</v>
      </c>
      <c r="K89" s="66" t="s">
        <v>40</v>
      </c>
      <c r="L89" s="98">
        <v>0.3</v>
      </c>
      <c r="M89" s="2659" t="s">
        <v>67</v>
      </c>
      <c r="N89" s="2661" t="s">
        <v>66</v>
      </c>
      <c r="O89" s="2653">
        <v>100</v>
      </c>
    </row>
    <row r="90" spans="1:20" ht="20.45" customHeight="1" thickBot="1" x14ac:dyDescent="0.3">
      <c r="A90" s="2529"/>
      <c r="B90" s="2473"/>
      <c r="C90" s="2474"/>
      <c r="D90" s="95"/>
      <c r="E90" s="60"/>
      <c r="F90" s="2545"/>
      <c r="G90" s="2470"/>
      <c r="H90" s="2508"/>
      <c r="I90" s="2480"/>
      <c r="J90" s="103"/>
      <c r="K90" s="58" t="s">
        <v>33</v>
      </c>
      <c r="L90" s="94">
        <f>SUM(L89:L89)</f>
        <v>0.3</v>
      </c>
      <c r="M90" s="2660"/>
      <c r="N90" s="2662"/>
      <c r="O90" s="2654"/>
    </row>
    <row r="91" spans="1:20" ht="24" customHeight="1" x14ac:dyDescent="0.25">
      <c r="A91" s="2528" t="s">
        <v>37</v>
      </c>
      <c r="B91" s="2472" t="s">
        <v>39</v>
      </c>
      <c r="C91" s="2443" t="s">
        <v>65</v>
      </c>
      <c r="D91" s="100"/>
      <c r="E91" s="99"/>
      <c r="F91" s="2544" t="s">
        <v>64</v>
      </c>
      <c r="G91" s="2468" t="s">
        <v>63</v>
      </c>
      <c r="H91" s="2507" t="s">
        <v>44</v>
      </c>
      <c r="I91" s="2478" t="s">
        <v>62</v>
      </c>
      <c r="J91" s="106" t="s">
        <v>61</v>
      </c>
      <c r="K91" s="66" t="s">
        <v>40</v>
      </c>
      <c r="L91" s="105">
        <v>218.2</v>
      </c>
      <c r="M91" s="90"/>
      <c r="N91" s="89"/>
      <c r="O91" s="88"/>
      <c r="P91" s="80"/>
      <c r="Q91" s="80"/>
      <c r="R91" s="104"/>
      <c r="T91" s="80"/>
    </row>
    <row r="92" spans="1:20" ht="19.5" customHeight="1" thickBot="1" x14ac:dyDescent="0.3">
      <c r="A92" s="2529"/>
      <c r="B92" s="2473"/>
      <c r="C92" s="2474"/>
      <c r="D92" s="95"/>
      <c r="E92" s="60"/>
      <c r="F92" s="2545"/>
      <c r="G92" s="2470"/>
      <c r="H92" s="2508"/>
      <c r="I92" s="2480"/>
      <c r="J92" s="103"/>
      <c r="K92" s="58" t="s">
        <v>33</v>
      </c>
      <c r="L92" s="94">
        <f>SUM(L91:L91)</f>
        <v>218.2</v>
      </c>
      <c r="M92" s="102"/>
      <c r="N92" s="93"/>
      <c r="O92" s="92"/>
    </row>
    <row r="93" spans="1:20" ht="17.25" customHeight="1" x14ac:dyDescent="0.25">
      <c r="A93" s="2528" t="s">
        <v>37</v>
      </c>
      <c r="B93" s="2472" t="s">
        <v>39</v>
      </c>
      <c r="C93" s="2443" t="s">
        <v>60</v>
      </c>
      <c r="D93" s="100"/>
      <c r="E93" s="99"/>
      <c r="F93" s="2544" t="s">
        <v>59</v>
      </c>
      <c r="G93" s="2468" t="s">
        <v>58</v>
      </c>
      <c r="H93" s="2507" t="s">
        <v>44</v>
      </c>
      <c r="I93" s="2478" t="s">
        <v>53</v>
      </c>
      <c r="J93" s="2475" t="s">
        <v>52</v>
      </c>
      <c r="K93" s="66" t="s">
        <v>40</v>
      </c>
      <c r="L93" s="98">
        <v>0</v>
      </c>
      <c r="M93" s="2509" t="s">
        <v>57</v>
      </c>
      <c r="N93" s="97" t="s">
        <v>50</v>
      </c>
      <c r="O93" s="101">
        <v>1447</v>
      </c>
    </row>
    <row r="94" spans="1:20" ht="73.5" customHeight="1" thickBot="1" x14ac:dyDescent="0.3">
      <c r="A94" s="2529"/>
      <c r="B94" s="2473"/>
      <c r="C94" s="2474"/>
      <c r="D94" s="95"/>
      <c r="E94" s="60"/>
      <c r="F94" s="2545"/>
      <c r="G94" s="2470"/>
      <c r="H94" s="2508"/>
      <c r="I94" s="2480"/>
      <c r="J94" s="2477"/>
      <c r="K94" s="58" t="s">
        <v>33</v>
      </c>
      <c r="L94" s="94">
        <f>SUM(L93:L93)</f>
        <v>0</v>
      </c>
      <c r="M94" s="2510"/>
      <c r="N94" s="93"/>
      <c r="O94" s="92"/>
    </row>
    <row r="95" spans="1:20" ht="19.5" customHeight="1" x14ac:dyDescent="0.25">
      <c r="A95" s="2528" t="s">
        <v>37</v>
      </c>
      <c r="B95" s="2472" t="s">
        <v>39</v>
      </c>
      <c r="C95" s="2443" t="s">
        <v>56</v>
      </c>
      <c r="D95" s="100"/>
      <c r="E95" s="99"/>
      <c r="F95" s="2549" t="s">
        <v>55</v>
      </c>
      <c r="G95" s="2468" t="s">
        <v>54</v>
      </c>
      <c r="H95" s="2507" t="s">
        <v>44</v>
      </c>
      <c r="I95" s="2478" t="s">
        <v>53</v>
      </c>
      <c r="J95" s="2475" t="s">
        <v>52</v>
      </c>
      <c r="K95" s="66" t="s">
        <v>40</v>
      </c>
      <c r="L95" s="98">
        <v>26.5</v>
      </c>
      <c r="M95" s="2509" t="s">
        <v>51</v>
      </c>
      <c r="N95" s="97" t="s">
        <v>50</v>
      </c>
      <c r="O95" s="96">
        <v>1300</v>
      </c>
      <c r="Q95" s="80"/>
    </row>
    <row r="96" spans="1:20" ht="25.9" customHeight="1" thickBot="1" x14ac:dyDescent="0.3">
      <c r="A96" s="2529"/>
      <c r="B96" s="2473"/>
      <c r="C96" s="2474"/>
      <c r="D96" s="95"/>
      <c r="E96" s="60"/>
      <c r="F96" s="2550"/>
      <c r="G96" s="2470"/>
      <c r="H96" s="2508"/>
      <c r="I96" s="2480"/>
      <c r="J96" s="2477"/>
      <c r="K96" s="58" t="s">
        <v>33</v>
      </c>
      <c r="L96" s="94">
        <f>SUM(L95:L95)</f>
        <v>26.5</v>
      </c>
      <c r="M96" s="2510"/>
      <c r="N96" s="93"/>
      <c r="O96" s="92"/>
    </row>
    <row r="97" spans="1:18" ht="22.5" customHeight="1" x14ac:dyDescent="0.25">
      <c r="A97" s="2528" t="s">
        <v>37</v>
      </c>
      <c r="B97" s="2472" t="s">
        <v>39</v>
      </c>
      <c r="C97" s="2443" t="s">
        <v>48</v>
      </c>
      <c r="D97" s="2484" t="s">
        <v>47</v>
      </c>
      <c r="E97" s="2485"/>
      <c r="F97" s="2486"/>
      <c r="G97" s="2468" t="s">
        <v>49</v>
      </c>
      <c r="H97" s="2481" t="s">
        <v>44</v>
      </c>
      <c r="I97" s="2478" t="s">
        <v>43</v>
      </c>
      <c r="J97" s="2475" t="s">
        <v>42</v>
      </c>
      <c r="K97" s="75" t="s">
        <v>40</v>
      </c>
      <c r="L97" s="91">
        <f>L99</f>
        <v>26.1</v>
      </c>
      <c r="M97" s="90"/>
      <c r="N97" s="89"/>
      <c r="O97" s="88"/>
    </row>
    <row r="98" spans="1:18" ht="24" customHeight="1" thickBot="1" x14ac:dyDescent="0.3">
      <c r="A98" s="2529"/>
      <c r="B98" s="2473"/>
      <c r="C98" s="2474"/>
      <c r="D98" s="2487"/>
      <c r="E98" s="2488"/>
      <c r="F98" s="2489"/>
      <c r="G98" s="2469"/>
      <c r="H98" s="2482"/>
      <c r="I98" s="2479"/>
      <c r="J98" s="2476"/>
      <c r="K98" s="71" t="s">
        <v>33</v>
      </c>
      <c r="L98" s="86">
        <f>SUM(L97:L97)</f>
        <v>26.1</v>
      </c>
      <c r="M98" s="85"/>
      <c r="N98" s="84"/>
      <c r="O98" s="83"/>
    </row>
    <row r="99" spans="1:18" ht="22.5" customHeight="1" thickBot="1" x14ac:dyDescent="0.3">
      <c r="A99" s="2439" t="s">
        <v>37</v>
      </c>
      <c r="B99" s="2441" t="s">
        <v>39</v>
      </c>
      <c r="C99" s="2443" t="s">
        <v>48</v>
      </c>
      <c r="D99" s="2445"/>
      <c r="E99" s="68" t="s">
        <v>37</v>
      </c>
      <c r="F99" s="2447" t="s">
        <v>47</v>
      </c>
      <c r="G99" s="2469"/>
      <c r="H99" s="2482"/>
      <c r="I99" s="2479"/>
      <c r="J99" s="2476"/>
      <c r="K99" s="66" t="s">
        <v>40</v>
      </c>
      <c r="L99" s="82">
        <v>26.1</v>
      </c>
      <c r="M99" s="81"/>
      <c r="N99" s="73"/>
      <c r="O99" s="72"/>
      <c r="R99" s="80"/>
    </row>
    <row r="100" spans="1:18" ht="15" customHeight="1" thickBot="1" x14ac:dyDescent="0.3">
      <c r="A100" s="2440"/>
      <c r="B100" s="2442"/>
      <c r="C100" s="2444"/>
      <c r="D100" s="2446"/>
      <c r="E100" s="60"/>
      <c r="F100" s="2448"/>
      <c r="G100" s="2470"/>
      <c r="H100" s="2483"/>
      <c r="I100" s="2480"/>
      <c r="J100" s="2477"/>
      <c r="K100" s="58" t="s">
        <v>33</v>
      </c>
      <c r="L100" s="57">
        <f>SUM(L99)</f>
        <v>26.1</v>
      </c>
      <c r="M100" s="79"/>
      <c r="N100" s="55"/>
      <c r="O100" s="54"/>
    </row>
    <row r="101" spans="1:18" ht="15" customHeight="1" thickBot="1" x14ac:dyDescent="0.3">
      <c r="A101" s="2439" t="s">
        <v>37</v>
      </c>
      <c r="B101" s="2441" t="s">
        <v>39</v>
      </c>
      <c r="C101" s="2525" t="s">
        <v>46</v>
      </c>
      <c r="D101" s="2484" t="s">
        <v>41</v>
      </c>
      <c r="E101" s="2485"/>
      <c r="F101" s="2486"/>
      <c r="G101" s="2468" t="s">
        <v>45</v>
      </c>
      <c r="H101" s="2481" t="s">
        <v>44</v>
      </c>
      <c r="I101" s="2478" t="s">
        <v>43</v>
      </c>
      <c r="J101" s="2475" t="s">
        <v>42</v>
      </c>
      <c r="K101" s="75" t="s">
        <v>40</v>
      </c>
      <c r="L101" s="70">
        <f>L103</f>
        <v>87.8</v>
      </c>
      <c r="M101" s="74"/>
      <c r="N101" s="73"/>
      <c r="O101" s="72"/>
    </row>
    <row r="102" spans="1:18" ht="22.5" customHeight="1" thickBot="1" x14ac:dyDescent="0.3">
      <c r="A102" s="2523"/>
      <c r="B102" s="2524"/>
      <c r="C102" s="2526"/>
      <c r="D102" s="2487"/>
      <c r="E102" s="2488"/>
      <c r="F102" s="2489"/>
      <c r="G102" s="2469"/>
      <c r="H102" s="2482"/>
      <c r="I102" s="2479"/>
      <c r="J102" s="2476"/>
      <c r="K102" s="71" t="s">
        <v>33</v>
      </c>
      <c r="L102" s="70">
        <f>SUM(L101)</f>
        <v>87.8</v>
      </c>
      <c r="M102" s="64"/>
      <c r="N102" s="63"/>
      <c r="O102" s="62"/>
    </row>
    <row r="103" spans="1:18" ht="27.75" customHeight="1" thickBot="1" x14ac:dyDescent="0.3">
      <c r="A103" s="2523"/>
      <c r="B103" s="2524"/>
      <c r="C103" s="2526"/>
      <c r="D103" s="2530"/>
      <c r="E103" s="68" t="s">
        <v>37</v>
      </c>
      <c r="F103" s="2447" t="s">
        <v>41</v>
      </c>
      <c r="G103" s="2469"/>
      <c r="H103" s="2482"/>
      <c r="I103" s="2479"/>
      <c r="J103" s="2476"/>
      <c r="K103" s="66" t="s">
        <v>40</v>
      </c>
      <c r="L103" s="65">
        <v>87.8</v>
      </c>
      <c r="M103" s="64"/>
      <c r="N103" s="63"/>
      <c r="O103" s="62"/>
    </row>
    <row r="104" spans="1:18" ht="15" customHeight="1" thickBot="1" x14ac:dyDescent="0.3">
      <c r="A104" s="2440"/>
      <c r="B104" s="2442"/>
      <c r="C104" s="2527"/>
      <c r="D104" s="2531"/>
      <c r="E104" s="60"/>
      <c r="F104" s="2448"/>
      <c r="G104" s="2470"/>
      <c r="H104" s="2483"/>
      <c r="I104" s="2480"/>
      <c r="J104" s="2477"/>
      <c r="K104" s="58" t="s">
        <v>33</v>
      </c>
      <c r="L104" s="57">
        <f>SUM(L103)</f>
        <v>87.8</v>
      </c>
      <c r="M104" s="56"/>
      <c r="N104" s="55"/>
      <c r="O104" s="54"/>
    </row>
    <row r="105" spans="1:18" ht="15.75" customHeight="1" thickBot="1" x14ac:dyDescent="0.3">
      <c r="A105" s="43" t="s">
        <v>37</v>
      </c>
      <c r="B105" s="53" t="s">
        <v>39</v>
      </c>
      <c r="C105" s="2496" t="s">
        <v>38</v>
      </c>
      <c r="D105" s="2497"/>
      <c r="E105" s="2497"/>
      <c r="F105" s="2497"/>
      <c r="G105" s="2497"/>
      <c r="H105" s="2497"/>
      <c r="I105" s="2497"/>
      <c r="J105" s="2498"/>
      <c r="K105" s="52" t="s">
        <v>33</v>
      </c>
      <c r="L105" s="51">
        <f>L64+L66+L68+L73+L75+L77+L79+L81+L86+L88+L90+L92+L94+L96+L98+L102</f>
        <v>678.62</v>
      </c>
      <c r="M105" s="50"/>
      <c r="N105" s="50"/>
      <c r="O105" s="49"/>
    </row>
    <row r="106" spans="1:18" ht="15.75" customHeight="1" thickBot="1" x14ac:dyDescent="0.3">
      <c r="A106" s="48" t="s">
        <v>37</v>
      </c>
      <c r="B106" s="48"/>
      <c r="C106" s="2499" t="s">
        <v>36</v>
      </c>
      <c r="D106" s="2500"/>
      <c r="E106" s="2500"/>
      <c r="F106" s="2500"/>
      <c r="G106" s="2500"/>
      <c r="H106" s="2500"/>
      <c r="I106" s="2500"/>
      <c r="J106" s="2501"/>
      <c r="K106" s="47" t="s">
        <v>33</v>
      </c>
      <c r="L106" s="46">
        <f>L105+L61</f>
        <v>12012.92</v>
      </c>
      <c r="M106" s="45"/>
      <c r="N106" s="45"/>
      <c r="O106" s="44"/>
    </row>
    <row r="107" spans="1:18" ht="15.75" hidden="1" thickBot="1" x14ac:dyDescent="0.3">
      <c r="A107" s="43"/>
      <c r="B107" s="42"/>
      <c r="C107" s="2505" t="s">
        <v>35</v>
      </c>
      <c r="D107" s="2505"/>
      <c r="E107" s="2505"/>
      <c r="F107" s="2505"/>
      <c r="G107" s="2505"/>
      <c r="H107" s="2505"/>
      <c r="I107" s="2506"/>
      <c r="J107" s="41"/>
      <c r="K107" s="40" t="s">
        <v>33</v>
      </c>
      <c r="L107" s="39">
        <f>L108-L18-L34</f>
        <v>12012.92</v>
      </c>
      <c r="M107" s="38"/>
      <c r="N107" s="38"/>
      <c r="O107" s="37"/>
    </row>
    <row r="108" spans="1:18" ht="15.75" thickBot="1" x14ac:dyDescent="0.3">
      <c r="A108" s="2502" t="s">
        <v>34</v>
      </c>
      <c r="B108" s="2503"/>
      <c r="C108" s="2503"/>
      <c r="D108" s="2503"/>
      <c r="E108" s="2503"/>
      <c r="F108" s="2503"/>
      <c r="G108" s="2503"/>
      <c r="H108" s="2503"/>
      <c r="I108" s="2503"/>
      <c r="J108" s="2504"/>
      <c r="K108" s="36" t="s">
        <v>33</v>
      </c>
      <c r="L108" s="35">
        <f>L106*1</f>
        <v>12012.92</v>
      </c>
      <c r="M108" s="2490"/>
      <c r="N108" s="2491"/>
      <c r="O108" s="2492"/>
    </row>
    <row r="109" spans="1:18" ht="55.9" customHeight="1" x14ac:dyDescent="0.25">
      <c r="A109" s="34" t="s">
        <v>32</v>
      </c>
      <c r="B109" s="32"/>
      <c r="C109" s="32"/>
      <c r="D109" s="32"/>
      <c r="E109" s="32"/>
      <c r="F109" s="32"/>
      <c r="G109" s="32"/>
      <c r="H109" s="33"/>
      <c r="I109" s="32"/>
      <c r="J109" s="32"/>
      <c r="K109" s="32"/>
      <c r="L109" s="32"/>
      <c r="M109" s="32"/>
      <c r="N109" s="31"/>
      <c r="O109" s="30"/>
    </row>
    <row r="110" spans="1:18" ht="20.25" customHeight="1" x14ac:dyDescent="0.25">
      <c r="A110" s="2493" t="s">
        <v>31</v>
      </c>
      <c r="B110" s="2493"/>
      <c r="C110" s="2493"/>
      <c r="D110" s="2493"/>
      <c r="E110" s="2493"/>
      <c r="F110" s="2493"/>
      <c r="G110" s="2493"/>
      <c r="H110" s="2493"/>
      <c r="I110" s="2493"/>
      <c r="J110" s="2493"/>
      <c r="K110" s="2493"/>
      <c r="L110" s="2493"/>
      <c r="M110" s="29"/>
      <c r="N110" s="29"/>
      <c r="O110" s="29"/>
      <c r="P110" s="17"/>
    </row>
    <row r="111" spans="1:18" ht="18.75" customHeight="1" thickBot="1" x14ac:dyDescent="0.3">
      <c r="A111" s="28"/>
      <c r="B111" s="26"/>
      <c r="C111" s="26"/>
      <c r="D111" s="26"/>
      <c r="E111" s="26"/>
      <c r="F111" s="26"/>
      <c r="G111" s="27"/>
      <c r="H111" s="26"/>
      <c r="I111" s="26"/>
      <c r="J111" s="25"/>
      <c r="K111" s="17"/>
      <c r="L111" s="24" t="s">
        <v>30</v>
      </c>
      <c r="M111" s="2435"/>
      <c r="N111" s="2435"/>
      <c r="O111" s="2435"/>
      <c r="P111" s="17"/>
    </row>
    <row r="112" spans="1:18" ht="26.25" customHeight="1" thickBot="1" x14ac:dyDescent="0.3">
      <c r="A112" s="22"/>
      <c r="B112" s="21"/>
      <c r="C112" s="2471" t="s">
        <v>29</v>
      </c>
      <c r="D112" s="2471"/>
      <c r="E112" s="2471"/>
      <c r="F112" s="2471"/>
      <c r="G112" s="2471"/>
      <c r="H112" s="2471"/>
      <c r="I112" s="2471"/>
      <c r="J112" s="2471"/>
      <c r="K112" s="2471"/>
      <c r="L112" s="20" t="s">
        <v>28</v>
      </c>
      <c r="M112" s="19"/>
      <c r="N112" s="18"/>
      <c r="O112" s="18"/>
      <c r="P112" s="17"/>
    </row>
    <row r="113" spans="1:23" ht="15.75" customHeight="1" thickBot="1" x14ac:dyDescent="0.3">
      <c r="A113" s="2436" t="s">
        <v>27</v>
      </c>
      <c r="B113" s="2437"/>
      <c r="C113" s="2437"/>
      <c r="D113" s="2437"/>
      <c r="E113" s="2437"/>
      <c r="F113" s="2437"/>
      <c r="G113" s="2437"/>
      <c r="H113" s="2437"/>
      <c r="I113" s="2437"/>
      <c r="J113" s="2437"/>
      <c r="K113" s="2438"/>
      <c r="L113" s="16">
        <f>L114+L118+L125+L127+L128+L129</f>
        <v>12012.92</v>
      </c>
      <c r="M113" s="15"/>
      <c r="N113" s="15"/>
      <c r="O113" s="15"/>
      <c r="P113" s="15"/>
      <c r="Q113" s="15"/>
      <c r="R113" s="15"/>
      <c r="S113" s="15"/>
      <c r="T113" s="15"/>
      <c r="U113" s="15"/>
      <c r="V113" s="15"/>
      <c r="W113" s="15"/>
    </row>
    <row r="114" spans="1:23" ht="15.75" customHeight="1" x14ac:dyDescent="0.25">
      <c r="A114" s="2452" t="s">
        <v>26</v>
      </c>
      <c r="B114" s="2453"/>
      <c r="C114" s="2453"/>
      <c r="D114" s="2453"/>
      <c r="E114" s="2453"/>
      <c r="F114" s="2453"/>
      <c r="G114" s="2453"/>
      <c r="H114" s="2453"/>
      <c r="I114" s="2453"/>
      <c r="J114" s="2453"/>
      <c r="K114" s="2546"/>
      <c r="L114" s="11">
        <f>L115+L116+L117</f>
        <v>11227.3</v>
      </c>
      <c r="M114" s="6"/>
      <c r="N114" s="14"/>
      <c r="O114" s="14"/>
      <c r="P114" s="3"/>
    </row>
    <row r="115" spans="1:23" ht="15.75" customHeight="1" x14ac:dyDescent="0.25">
      <c r="A115" s="2537" t="s">
        <v>25</v>
      </c>
      <c r="B115" s="2538"/>
      <c r="C115" s="2538"/>
      <c r="D115" s="2538"/>
      <c r="E115" s="2538"/>
      <c r="F115" s="2538"/>
      <c r="G115" s="2538"/>
      <c r="H115" s="2538"/>
      <c r="I115" s="2538"/>
      <c r="J115" s="2538"/>
      <c r="K115" s="2539"/>
      <c r="L115" s="11">
        <f>L15+L33+L45+L53</f>
        <v>11227.3</v>
      </c>
      <c r="M115" s="6"/>
      <c r="N115" s="4"/>
      <c r="O115" s="4"/>
      <c r="P115" s="3"/>
    </row>
    <row r="116" spans="1:23" ht="15.75" customHeight="1" x14ac:dyDescent="0.25">
      <c r="A116" s="2532" t="s">
        <v>24</v>
      </c>
      <c r="B116" s="2533"/>
      <c r="C116" s="2533"/>
      <c r="D116" s="2533"/>
      <c r="E116" s="2535"/>
      <c r="F116" s="2535"/>
      <c r="G116" s="2535"/>
      <c r="H116" s="2535"/>
      <c r="I116" s="2535"/>
      <c r="J116" s="2535"/>
      <c r="K116" s="2536"/>
      <c r="L116" s="11">
        <v>0</v>
      </c>
      <c r="M116" s="6"/>
      <c r="N116" s="4"/>
      <c r="O116" s="4"/>
      <c r="P116" s="3"/>
    </row>
    <row r="117" spans="1:23" ht="27.75" customHeight="1" x14ac:dyDescent="0.25">
      <c r="A117" s="2532" t="s">
        <v>23</v>
      </c>
      <c r="B117" s="2533"/>
      <c r="C117" s="2533"/>
      <c r="D117" s="2533"/>
      <c r="E117" s="2533"/>
      <c r="F117" s="2533"/>
      <c r="G117" s="2533"/>
      <c r="H117" s="2533"/>
      <c r="I117" s="2533"/>
      <c r="J117" s="2533"/>
      <c r="K117" s="2534"/>
      <c r="L117" s="11">
        <v>0</v>
      </c>
      <c r="M117" s="6"/>
      <c r="N117" s="4"/>
      <c r="O117" s="4"/>
      <c r="P117" s="3"/>
    </row>
    <row r="118" spans="1:23" ht="15.75" customHeight="1" x14ac:dyDescent="0.25">
      <c r="A118" s="2537" t="s">
        <v>22</v>
      </c>
      <c r="B118" s="2538"/>
      <c r="C118" s="2538"/>
      <c r="D118" s="2538"/>
      <c r="E118" s="2538"/>
      <c r="F118" s="2538"/>
      <c r="G118" s="2538"/>
      <c r="H118" s="2538"/>
      <c r="I118" s="2538"/>
      <c r="J118" s="2538"/>
      <c r="K118" s="2539"/>
      <c r="L118" s="13">
        <f>L119+L120</f>
        <v>785.62</v>
      </c>
      <c r="M118" s="6"/>
      <c r="N118" s="4"/>
      <c r="O118" s="4"/>
      <c r="P118" s="3"/>
    </row>
    <row r="119" spans="1:23" ht="15.75" customHeight="1" x14ac:dyDescent="0.25">
      <c r="A119" s="2532" t="s">
        <v>21</v>
      </c>
      <c r="B119" s="2533"/>
      <c r="C119" s="2533"/>
      <c r="D119" s="2533"/>
      <c r="E119" s="2535"/>
      <c r="F119" s="2535"/>
      <c r="G119" s="2535"/>
      <c r="H119" s="2535"/>
      <c r="I119" s="2535"/>
      <c r="J119" s="2535"/>
      <c r="K119" s="2536"/>
      <c r="L119" s="13">
        <f>L17+L35</f>
        <v>82.4</v>
      </c>
      <c r="M119" s="6"/>
      <c r="N119" s="4"/>
      <c r="O119" s="4"/>
      <c r="P119" s="3"/>
    </row>
    <row r="120" spans="1:23" ht="15.75" customHeight="1" x14ac:dyDescent="0.25">
      <c r="A120" s="2532" t="s">
        <v>20</v>
      </c>
      <c r="B120" s="2533"/>
      <c r="C120" s="2533"/>
      <c r="D120" s="2533"/>
      <c r="E120" s="2535"/>
      <c r="F120" s="2535"/>
      <c r="G120" s="2535"/>
      <c r="H120" s="2535"/>
      <c r="I120" s="2535"/>
      <c r="J120" s="2535"/>
      <c r="K120" s="2536"/>
      <c r="L120" s="13">
        <f>L19+L105</f>
        <v>703.22</v>
      </c>
      <c r="M120" s="6"/>
      <c r="N120" s="4"/>
      <c r="O120" s="4"/>
      <c r="P120" s="3"/>
    </row>
    <row r="121" spans="1:23" ht="15.75" customHeight="1" x14ac:dyDescent="0.25">
      <c r="A121" s="2532" t="s">
        <v>19</v>
      </c>
      <c r="B121" s="2533"/>
      <c r="C121" s="2533"/>
      <c r="D121" s="2533"/>
      <c r="E121" s="2535"/>
      <c r="F121" s="2535"/>
      <c r="G121" s="2535"/>
      <c r="H121" s="2535"/>
      <c r="I121" s="2535"/>
      <c r="J121" s="2535"/>
      <c r="K121" s="2536"/>
      <c r="L121" s="11"/>
      <c r="M121" s="6"/>
      <c r="N121" s="4"/>
      <c r="O121" s="4"/>
      <c r="P121" s="3"/>
    </row>
    <row r="122" spans="1:23" ht="15.75" customHeight="1" x14ac:dyDescent="0.25">
      <c r="A122" s="2532" t="s">
        <v>18</v>
      </c>
      <c r="B122" s="2535"/>
      <c r="C122" s="2535"/>
      <c r="D122" s="2535"/>
      <c r="E122" s="2535"/>
      <c r="F122" s="2535"/>
      <c r="G122" s="2535"/>
      <c r="H122" s="2535"/>
      <c r="I122" s="2535"/>
      <c r="J122" s="2535"/>
      <c r="K122" s="2536"/>
      <c r="L122" s="11"/>
      <c r="M122" s="6"/>
      <c r="N122" s="4"/>
      <c r="O122" s="4"/>
      <c r="P122" s="3"/>
    </row>
    <row r="123" spans="1:23" ht="15.75" customHeight="1" x14ac:dyDescent="0.25">
      <c r="A123" s="2532" t="s">
        <v>17</v>
      </c>
      <c r="B123" s="2533"/>
      <c r="C123" s="2533"/>
      <c r="D123" s="2533"/>
      <c r="E123" s="2535"/>
      <c r="F123" s="2535"/>
      <c r="G123" s="2535"/>
      <c r="H123" s="2535"/>
      <c r="I123" s="2535"/>
      <c r="J123" s="2535"/>
      <c r="K123" s="2536"/>
      <c r="L123" s="11"/>
      <c r="M123" s="6"/>
      <c r="N123" s="4"/>
      <c r="O123" s="4"/>
      <c r="P123" s="3"/>
    </row>
    <row r="124" spans="1:23" ht="15.75" customHeight="1" x14ac:dyDescent="0.25">
      <c r="A124" s="2547" t="s">
        <v>16</v>
      </c>
      <c r="B124" s="2548"/>
      <c r="C124" s="2548"/>
      <c r="D124" s="2548"/>
      <c r="E124" s="2535"/>
      <c r="F124" s="2535"/>
      <c r="G124" s="2535"/>
      <c r="H124" s="2535"/>
      <c r="I124" s="2535"/>
      <c r="J124" s="2535"/>
      <c r="K124" s="2536"/>
      <c r="L124" s="11"/>
      <c r="M124" s="6"/>
      <c r="N124" s="4"/>
      <c r="O124" s="4"/>
      <c r="P124" s="3"/>
    </row>
    <row r="125" spans="1:23" ht="15.75" customHeight="1" x14ac:dyDescent="0.25">
      <c r="A125" s="2532" t="s">
        <v>15</v>
      </c>
      <c r="B125" s="2535"/>
      <c r="C125" s="2535"/>
      <c r="D125" s="2535"/>
      <c r="E125" s="2535"/>
      <c r="F125" s="2535"/>
      <c r="G125" s="2535"/>
      <c r="H125" s="2535"/>
      <c r="I125" s="2535"/>
      <c r="J125" s="2535"/>
      <c r="K125" s="2536"/>
      <c r="L125" s="11"/>
      <c r="M125" s="6"/>
      <c r="N125" s="4"/>
      <c r="O125" s="4"/>
      <c r="P125" s="3"/>
    </row>
    <row r="126" spans="1:23" ht="15.75" customHeight="1" x14ac:dyDescent="0.25">
      <c r="A126" s="2532" t="s">
        <v>14</v>
      </c>
      <c r="B126" s="2533"/>
      <c r="C126" s="2533"/>
      <c r="D126" s="2533"/>
      <c r="E126" s="2533"/>
      <c r="F126" s="2533"/>
      <c r="G126" s="2533"/>
      <c r="H126" s="2533"/>
      <c r="I126" s="2533"/>
      <c r="J126" s="2533"/>
      <c r="K126" s="2534"/>
      <c r="L126" s="11"/>
      <c r="M126" s="6"/>
      <c r="N126" s="4"/>
      <c r="O126" s="4"/>
      <c r="P126" s="3"/>
    </row>
    <row r="127" spans="1:23" ht="15.75" customHeight="1" x14ac:dyDescent="0.25">
      <c r="A127" s="2540" t="s">
        <v>13</v>
      </c>
      <c r="B127" s="2541"/>
      <c r="C127" s="2541"/>
      <c r="D127" s="2541"/>
      <c r="E127" s="2541"/>
      <c r="F127" s="2541"/>
      <c r="G127" s="2541"/>
      <c r="H127" s="2541"/>
      <c r="I127" s="2541"/>
      <c r="J127" s="2541"/>
      <c r="K127" s="2542"/>
      <c r="L127" s="11"/>
      <c r="M127" s="6"/>
      <c r="N127" s="4"/>
      <c r="O127" s="4"/>
      <c r="P127" s="3"/>
    </row>
    <row r="128" spans="1:23" ht="15.75" customHeight="1" x14ac:dyDescent="0.25">
      <c r="A128" s="2537" t="s">
        <v>12</v>
      </c>
      <c r="B128" s="2538"/>
      <c r="C128" s="2538"/>
      <c r="D128" s="2538"/>
      <c r="E128" s="2538"/>
      <c r="F128" s="2538"/>
      <c r="G128" s="2538"/>
      <c r="H128" s="2538"/>
      <c r="I128" s="2538"/>
      <c r="J128" s="2538"/>
      <c r="K128" s="2539"/>
      <c r="L128" s="11"/>
      <c r="M128" s="6"/>
      <c r="N128" s="4"/>
      <c r="O128" s="4"/>
      <c r="P128" s="3"/>
    </row>
    <row r="129" spans="1:16" ht="15.75" customHeight="1" x14ac:dyDescent="0.25">
      <c r="A129" s="2532" t="s">
        <v>11</v>
      </c>
      <c r="B129" s="2533"/>
      <c r="C129" s="2533"/>
      <c r="D129" s="2533"/>
      <c r="E129" s="2535"/>
      <c r="F129" s="2535"/>
      <c r="G129" s="2535"/>
      <c r="H129" s="2535"/>
      <c r="I129" s="2535"/>
      <c r="J129" s="2535"/>
      <c r="K129" s="2536"/>
      <c r="L129" s="11"/>
      <c r="M129" s="6"/>
      <c r="N129" s="4"/>
      <c r="O129" s="4"/>
      <c r="P129" s="3"/>
    </row>
    <row r="130" spans="1:16" ht="15.75" customHeight="1" x14ac:dyDescent="0.25">
      <c r="A130" s="2532" t="s">
        <v>10</v>
      </c>
      <c r="B130" s="2533"/>
      <c r="C130" s="2533"/>
      <c r="D130" s="2533"/>
      <c r="E130" s="2535"/>
      <c r="F130" s="2535"/>
      <c r="G130" s="2535"/>
      <c r="H130" s="2535"/>
      <c r="I130" s="2535"/>
      <c r="J130" s="2535"/>
      <c r="K130" s="2536"/>
      <c r="L130" s="11"/>
      <c r="M130" s="6"/>
      <c r="N130" s="4"/>
      <c r="O130" s="4"/>
      <c r="P130" s="3"/>
    </row>
    <row r="131" spans="1:16" ht="15.75" customHeight="1" thickBot="1" x14ac:dyDescent="0.3">
      <c r="A131" s="2532" t="s">
        <v>9</v>
      </c>
      <c r="B131" s="2533"/>
      <c r="C131" s="2533"/>
      <c r="D131" s="2533"/>
      <c r="E131" s="2533"/>
      <c r="F131" s="2533"/>
      <c r="G131" s="2533"/>
      <c r="H131" s="2533"/>
      <c r="I131" s="2533"/>
      <c r="J131" s="2533"/>
      <c r="K131" s="2534"/>
      <c r="L131" s="7"/>
      <c r="M131" s="6"/>
      <c r="N131" s="4"/>
      <c r="O131" s="4"/>
      <c r="P131" s="3"/>
    </row>
    <row r="132" spans="1:16" ht="28.5" customHeight="1" thickBot="1" x14ac:dyDescent="0.3">
      <c r="A132" s="2449" t="s">
        <v>8</v>
      </c>
      <c r="B132" s="2450"/>
      <c r="C132" s="2450"/>
      <c r="D132" s="2450"/>
      <c r="E132" s="2450"/>
      <c r="F132" s="2450"/>
      <c r="G132" s="2450"/>
      <c r="H132" s="2450"/>
      <c r="I132" s="2450"/>
      <c r="J132" s="2450"/>
      <c r="K132" s="2451"/>
      <c r="L132" s="12">
        <v>0</v>
      </c>
      <c r="M132" s="6"/>
      <c r="N132" s="4"/>
      <c r="O132" s="4"/>
      <c r="P132" s="3"/>
    </row>
    <row r="133" spans="1:16" ht="15.75" customHeight="1" x14ac:dyDescent="0.25">
      <c r="A133" s="2452" t="s">
        <v>7</v>
      </c>
      <c r="B133" s="2453"/>
      <c r="C133" s="2453"/>
      <c r="D133" s="2453"/>
      <c r="E133" s="2454"/>
      <c r="F133" s="2454"/>
      <c r="G133" s="2454"/>
      <c r="H133" s="2454"/>
      <c r="I133" s="2454"/>
      <c r="J133" s="2454"/>
      <c r="K133" s="2455"/>
      <c r="L133" s="8"/>
      <c r="M133" s="6"/>
      <c r="N133" s="4"/>
      <c r="O133" s="4"/>
      <c r="P133" s="3"/>
    </row>
    <row r="134" spans="1:16" ht="15.75" customHeight="1" x14ac:dyDescent="0.25">
      <c r="A134" s="2456" t="s">
        <v>6</v>
      </c>
      <c r="B134" s="2457"/>
      <c r="C134" s="2457"/>
      <c r="D134" s="2457"/>
      <c r="E134" s="2457"/>
      <c r="F134" s="2457"/>
      <c r="G134" s="2457"/>
      <c r="H134" s="2457"/>
      <c r="I134" s="2457"/>
      <c r="J134" s="2457"/>
      <c r="K134" s="2458"/>
      <c r="L134" s="11"/>
      <c r="M134" s="6"/>
      <c r="N134" s="4"/>
      <c r="O134" s="4"/>
      <c r="P134" s="3"/>
    </row>
    <row r="135" spans="1:16" ht="15.75" customHeight="1" x14ac:dyDescent="0.25">
      <c r="A135" s="2638" t="s">
        <v>5</v>
      </c>
      <c r="B135" s="2639"/>
      <c r="C135" s="2639"/>
      <c r="D135" s="2639"/>
      <c r="E135" s="2639"/>
      <c r="F135" s="2639"/>
      <c r="G135" s="2639"/>
      <c r="H135" s="2639"/>
      <c r="I135" s="2639"/>
      <c r="J135" s="2639"/>
      <c r="K135" s="2640"/>
      <c r="L135" s="11"/>
      <c r="M135" s="6"/>
      <c r="N135" s="4"/>
      <c r="O135" s="4"/>
      <c r="P135" s="3"/>
    </row>
    <row r="136" spans="1:16" ht="15.75" customHeight="1" x14ac:dyDescent="0.25">
      <c r="A136" s="2641" t="s">
        <v>4</v>
      </c>
      <c r="B136" s="2642"/>
      <c r="C136" s="2642"/>
      <c r="D136" s="2642"/>
      <c r="E136" s="2642"/>
      <c r="F136" s="2642"/>
      <c r="G136" s="2642"/>
      <c r="H136" s="2642"/>
      <c r="I136" s="2642"/>
      <c r="J136" s="2642"/>
      <c r="K136" s="2643"/>
      <c r="L136" s="11"/>
      <c r="M136" s="6"/>
      <c r="N136" s="4"/>
      <c r="O136" s="4"/>
      <c r="P136" s="3"/>
    </row>
    <row r="137" spans="1:16" ht="15.75" customHeight="1" thickBot="1" x14ac:dyDescent="0.3">
      <c r="A137" s="2644" t="s">
        <v>3</v>
      </c>
      <c r="B137" s="2645"/>
      <c r="C137" s="2645"/>
      <c r="D137" s="2645"/>
      <c r="E137" s="2645"/>
      <c r="F137" s="2645"/>
      <c r="G137" s="2645"/>
      <c r="H137" s="2645"/>
      <c r="I137" s="2645"/>
      <c r="J137" s="2645"/>
      <c r="K137" s="2646"/>
      <c r="L137" s="10"/>
      <c r="M137" s="6"/>
      <c r="N137" s="4"/>
      <c r="O137" s="4"/>
      <c r="P137" s="3"/>
    </row>
    <row r="138" spans="1:16" ht="15.75" customHeight="1" thickBot="1" x14ac:dyDescent="0.3">
      <c r="A138" s="2459" t="s">
        <v>2</v>
      </c>
      <c r="B138" s="2460"/>
      <c r="C138" s="2460"/>
      <c r="D138" s="2460"/>
      <c r="E138" s="2460"/>
      <c r="F138" s="2460"/>
      <c r="G138" s="2460"/>
      <c r="H138" s="2460"/>
      <c r="I138" s="2460"/>
      <c r="J138" s="2460"/>
      <c r="K138" s="2461"/>
      <c r="L138" s="9">
        <f>L113+L132</f>
        <v>12012.92</v>
      </c>
      <c r="M138" s="6"/>
      <c r="N138" s="4"/>
      <c r="O138" s="4"/>
      <c r="P138" s="3"/>
    </row>
    <row r="139" spans="1:16" ht="15.75" customHeight="1" x14ac:dyDescent="0.25">
      <c r="A139" s="2462" t="s">
        <v>1</v>
      </c>
      <c r="B139" s="2463"/>
      <c r="C139" s="2463"/>
      <c r="D139" s="2463"/>
      <c r="E139" s="2463"/>
      <c r="F139" s="2463"/>
      <c r="G139" s="2463"/>
      <c r="H139" s="2463"/>
      <c r="I139" s="2463"/>
      <c r="J139" s="2463"/>
      <c r="K139" s="2464"/>
      <c r="L139" s="8"/>
      <c r="M139" s="6"/>
      <c r="N139" s="4"/>
      <c r="O139" s="4"/>
      <c r="P139" s="3"/>
    </row>
    <row r="140" spans="1:16" ht="15.75" customHeight="1" thickBot="1" x14ac:dyDescent="0.3">
      <c r="A140" s="2465" t="s">
        <v>0</v>
      </c>
      <c r="B140" s="2466"/>
      <c r="C140" s="2466"/>
      <c r="D140" s="2466"/>
      <c r="E140" s="2466"/>
      <c r="F140" s="2466"/>
      <c r="G140" s="2466"/>
      <c r="H140" s="2466"/>
      <c r="I140" s="2466"/>
      <c r="J140" s="2466"/>
      <c r="K140" s="2467"/>
      <c r="L140" s="7">
        <v>1663.5</v>
      </c>
      <c r="M140" s="6"/>
      <c r="N140" s="4"/>
      <c r="O140" s="4"/>
      <c r="P140" s="3"/>
    </row>
    <row r="141" spans="1:16" ht="0.75" customHeight="1" x14ac:dyDescent="0.25">
      <c r="A141" s="5"/>
      <c r="B141" s="4"/>
      <c r="C141" s="4"/>
      <c r="D141" s="3"/>
      <c r="J141"/>
    </row>
    <row r="146" spans="6:16" x14ac:dyDescent="0.25">
      <c r="F146" s="2434"/>
      <c r="G146" s="2434"/>
      <c r="H146" s="2434"/>
      <c r="I146" s="2434"/>
      <c r="J146" s="2434"/>
      <c r="K146" s="2434"/>
      <c r="L146" s="2434"/>
      <c r="M146" s="2434"/>
      <c r="N146" s="2434"/>
      <c r="O146" s="2434"/>
      <c r="P146" s="2434"/>
    </row>
  </sheetData>
  <mergeCells count="275">
    <mergeCell ref="A4:O4"/>
    <mergeCell ref="A7:A9"/>
    <mergeCell ref="B7:B9"/>
    <mergeCell ref="C7:C9"/>
    <mergeCell ref="C22:C25"/>
    <mergeCell ref="A33:A37"/>
    <mergeCell ref="B33:B37"/>
    <mergeCell ref="E22:E25"/>
    <mergeCell ref="F22:F25"/>
    <mergeCell ref="B22:B25"/>
    <mergeCell ref="J33:J44"/>
    <mergeCell ref="G15:G32"/>
    <mergeCell ref="H33:H44"/>
    <mergeCell ref="I7:I9"/>
    <mergeCell ref="N6:O6"/>
    <mergeCell ref="A135:K135"/>
    <mergeCell ref="A136:K136"/>
    <mergeCell ref="A137:K137"/>
    <mergeCell ref="N1:O2"/>
    <mergeCell ref="J57:J60"/>
    <mergeCell ref="G74:G75"/>
    <mergeCell ref="G80:G84"/>
    <mergeCell ref="H80:H84"/>
    <mergeCell ref="A3:O3"/>
    <mergeCell ref="M63:M64"/>
    <mergeCell ref="M67:M68"/>
    <mergeCell ref="N87:N88"/>
    <mergeCell ref="O87:O88"/>
    <mergeCell ref="I72:I73"/>
    <mergeCell ref="I65:I66"/>
    <mergeCell ref="O74:O75"/>
    <mergeCell ref="N67:N68"/>
    <mergeCell ref="O67:O68"/>
    <mergeCell ref="M85:M86"/>
    <mergeCell ref="M87:M88"/>
    <mergeCell ref="M65:M66"/>
    <mergeCell ref="M89:M90"/>
    <mergeCell ref="N89:N90"/>
    <mergeCell ref="O89:O90"/>
    <mergeCell ref="O63:O64"/>
    <mergeCell ref="N63:N64"/>
    <mergeCell ref="M80:M81"/>
    <mergeCell ref="N80:N81"/>
    <mergeCell ref="O80:O81"/>
    <mergeCell ref="N74:N75"/>
    <mergeCell ref="M74:M75"/>
    <mergeCell ref="A78:A79"/>
    <mergeCell ref="B78:B79"/>
    <mergeCell ref="C78:C79"/>
    <mergeCell ref="A76:A77"/>
    <mergeCell ref="I78:I79"/>
    <mergeCell ref="G78:G79"/>
    <mergeCell ref="A80:A81"/>
    <mergeCell ref="A72:A73"/>
    <mergeCell ref="B72:B73"/>
    <mergeCell ref="C72:C73"/>
    <mergeCell ref="C74:C75"/>
    <mergeCell ref="B80:B81"/>
    <mergeCell ref="C80:C81"/>
    <mergeCell ref="G72:G73"/>
    <mergeCell ref="B70:B71"/>
    <mergeCell ref="G67:G71"/>
    <mergeCell ref="F65:F66"/>
    <mergeCell ref="A65:A66"/>
    <mergeCell ref="A63:A64"/>
    <mergeCell ref="D33:F37"/>
    <mergeCell ref="F59:F60"/>
    <mergeCell ref="G33:G44"/>
    <mergeCell ref="E40:E42"/>
    <mergeCell ref="F40:F42"/>
    <mergeCell ref="C67:C68"/>
    <mergeCell ref="A67:A68"/>
    <mergeCell ref="B67:B68"/>
    <mergeCell ref="C65:C66"/>
    <mergeCell ref="B65:B66"/>
    <mergeCell ref="A57:A58"/>
    <mergeCell ref="B57:B58"/>
    <mergeCell ref="B59:B60"/>
    <mergeCell ref="A59:A60"/>
    <mergeCell ref="G45:G52"/>
    <mergeCell ref="A55:A56"/>
    <mergeCell ref="N8:N9"/>
    <mergeCell ref="O8:O9"/>
    <mergeCell ref="C13:L14"/>
    <mergeCell ref="J15:J21"/>
    <mergeCell ref="I15:I21"/>
    <mergeCell ref="B10:J10"/>
    <mergeCell ref="D15:F21"/>
    <mergeCell ref="D7:D9"/>
    <mergeCell ref="F7:F9"/>
    <mergeCell ref="H7:H9"/>
    <mergeCell ref="C12:O12"/>
    <mergeCell ref="B13:B14"/>
    <mergeCell ref="K7:K9"/>
    <mergeCell ref="L7:L9"/>
    <mergeCell ref="M8:M9"/>
    <mergeCell ref="I57:I60"/>
    <mergeCell ref="D57:F58"/>
    <mergeCell ref="A53:A54"/>
    <mergeCell ref="A45:A46"/>
    <mergeCell ref="D45:F46"/>
    <mergeCell ref="D53:F54"/>
    <mergeCell ref="M53:M54"/>
    <mergeCell ref="E44:F44"/>
    <mergeCell ref="B31:B32"/>
    <mergeCell ref="C31:C32"/>
    <mergeCell ref="D22:D32"/>
    <mergeCell ref="H53:H56"/>
    <mergeCell ref="I33:I44"/>
    <mergeCell ref="A22:A25"/>
    <mergeCell ref="A31:A32"/>
    <mergeCell ref="G57:G60"/>
    <mergeCell ref="H45:H52"/>
    <mergeCell ref="I45:I52"/>
    <mergeCell ref="H57:H60"/>
    <mergeCell ref="J45:J52"/>
    <mergeCell ref="B55:B56"/>
    <mergeCell ref="C55:C56"/>
    <mergeCell ref="B53:B54"/>
    <mergeCell ref="C53:C54"/>
    <mergeCell ref="E52:F52"/>
    <mergeCell ref="C61:J61"/>
    <mergeCell ref="F55:F56"/>
    <mergeCell ref="A15:A21"/>
    <mergeCell ref="B15:B21"/>
    <mergeCell ref="C15:C21"/>
    <mergeCell ref="H15:H21"/>
    <mergeCell ref="E59:E60"/>
    <mergeCell ref="I76:I77"/>
    <mergeCell ref="G76:G77"/>
    <mergeCell ref="H74:H75"/>
    <mergeCell ref="F72:F73"/>
    <mergeCell ref="B45:B46"/>
    <mergeCell ref="C45:C46"/>
    <mergeCell ref="G53:G56"/>
    <mergeCell ref="E55:E56"/>
    <mergeCell ref="I74:I75"/>
    <mergeCell ref="I67:I71"/>
    <mergeCell ref="H67:H71"/>
    <mergeCell ref="B63:B64"/>
    <mergeCell ref="C63:C64"/>
    <mergeCell ref="F63:F64"/>
    <mergeCell ref="D67:F68"/>
    <mergeCell ref="H65:H66"/>
    <mergeCell ref="H63:H64"/>
    <mergeCell ref="I63:I64"/>
    <mergeCell ref="H72:H73"/>
    <mergeCell ref="G63:G64"/>
    <mergeCell ref="G65:G66"/>
    <mergeCell ref="B76:B77"/>
    <mergeCell ref="C76:C77"/>
    <mergeCell ref="F78:F79"/>
    <mergeCell ref="H78:H79"/>
    <mergeCell ref="F74:F75"/>
    <mergeCell ref="A85:A86"/>
    <mergeCell ref="B85:B86"/>
    <mergeCell ref="F85:F86"/>
    <mergeCell ref="H85:H86"/>
    <mergeCell ref="D80:F81"/>
    <mergeCell ref="J67:J71"/>
    <mergeCell ref="F76:F77"/>
    <mergeCell ref="H76:H77"/>
    <mergeCell ref="A74:A75"/>
    <mergeCell ref="B74:B75"/>
    <mergeCell ref="A70:A71"/>
    <mergeCell ref="F70:F71"/>
    <mergeCell ref="E70:E71"/>
    <mergeCell ref="A89:A90"/>
    <mergeCell ref="D97:F98"/>
    <mergeCell ref="I85:I86"/>
    <mergeCell ref="C85:C86"/>
    <mergeCell ref="B87:B88"/>
    <mergeCell ref="C87:C88"/>
    <mergeCell ref="F87:F88"/>
    <mergeCell ref="H87:H88"/>
    <mergeCell ref="I87:I88"/>
    <mergeCell ref="G85:G86"/>
    <mergeCell ref="G87:G88"/>
    <mergeCell ref="B89:B90"/>
    <mergeCell ref="C89:C90"/>
    <mergeCell ref="F89:F90"/>
    <mergeCell ref="A115:K115"/>
    <mergeCell ref="A114:K114"/>
    <mergeCell ref="A117:K117"/>
    <mergeCell ref="A123:K123"/>
    <mergeCell ref="A124:K124"/>
    <mergeCell ref="A125:K125"/>
    <mergeCell ref="A95:A96"/>
    <mergeCell ref="B95:B96"/>
    <mergeCell ref="C95:C96"/>
    <mergeCell ref="F95:F96"/>
    <mergeCell ref="A131:K131"/>
    <mergeCell ref="A116:K116"/>
    <mergeCell ref="A118:K118"/>
    <mergeCell ref="A119:K119"/>
    <mergeCell ref="A120:K120"/>
    <mergeCell ref="A121:K121"/>
    <mergeCell ref="A122:K122"/>
    <mergeCell ref="A127:K127"/>
    <mergeCell ref="A128:K128"/>
    <mergeCell ref="A129:K129"/>
    <mergeCell ref="A130:K130"/>
    <mergeCell ref="A126:K126"/>
    <mergeCell ref="A5:O5"/>
    <mergeCell ref="E7:E9"/>
    <mergeCell ref="G7:G9"/>
    <mergeCell ref="J7:J9"/>
    <mergeCell ref="M7:O7"/>
    <mergeCell ref="H101:H104"/>
    <mergeCell ref="J101:J104"/>
    <mergeCell ref="I101:I104"/>
    <mergeCell ref="A101:A104"/>
    <mergeCell ref="B101:B104"/>
    <mergeCell ref="C101:C104"/>
    <mergeCell ref="I95:I96"/>
    <mergeCell ref="G95:G96"/>
    <mergeCell ref="A93:A94"/>
    <mergeCell ref="B93:B94"/>
    <mergeCell ref="I93:I94"/>
    <mergeCell ref="C93:C94"/>
    <mergeCell ref="G93:G94"/>
    <mergeCell ref="J95:J96"/>
    <mergeCell ref="H93:H94"/>
    <mergeCell ref="J93:J94"/>
    <mergeCell ref="H89:H90"/>
    <mergeCell ref="I89:I90"/>
    <mergeCell ref="G89:G90"/>
    <mergeCell ref="M108:O108"/>
    <mergeCell ref="A110:L110"/>
    <mergeCell ref="J76:J77"/>
    <mergeCell ref="J87:J88"/>
    <mergeCell ref="J72:J73"/>
    <mergeCell ref="C105:J105"/>
    <mergeCell ref="C106:J106"/>
    <mergeCell ref="A108:J108"/>
    <mergeCell ref="C107:I107"/>
    <mergeCell ref="H95:H96"/>
    <mergeCell ref="M93:M94"/>
    <mergeCell ref="M95:M96"/>
    <mergeCell ref="D103:D104"/>
    <mergeCell ref="A97:A98"/>
    <mergeCell ref="C82:C84"/>
    <mergeCell ref="A91:A92"/>
    <mergeCell ref="B91:B92"/>
    <mergeCell ref="C91:C92"/>
    <mergeCell ref="F91:F92"/>
    <mergeCell ref="H91:H92"/>
    <mergeCell ref="I91:I92"/>
    <mergeCell ref="A87:A88"/>
    <mergeCell ref="F93:F94"/>
    <mergeCell ref="G91:G92"/>
    <mergeCell ref="F146:P146"/>
    <mergeCell ref="M111:O111"/>
    <mergeCell ref="A113:K113"/>
    <mergeCell ref="A99:A100"/>
    <mergeCell ref="B99:B100"/>
    <mergeCell ref="C99:C100"/>
    <mergeCell ref="D99:D100"/>
    <mergeCell ref="F99:F100"/>
    <mergeCell ref="A132:K132"/>
    <mergeCell ref="A133:K133"/>
    <mergeCell ref="A134:K134"/>
    <mergeCell ref="A138:K138"/>
    <mergeCell ref="A139:K139"/>
    <mergeCell ref="A140:K140"/>
    <mergeCell ref="G97:G100"/>
    <mergeCell ref="C112:K112"/>
    <mergeCell ref="B97:B98"/>
    <mergeCell ref="C97:C98"/>
    <mergeCell ref="J97:J100"/>
    <mergeCell ref="I97:I100"/>
    <mergeCell ref="H97:H100"/>
    <mergeCell ref="G101:G104"/>
    <mergeCell ref="D101:F102"/>
    <mergeCell ref="F103:F104"/>
  </mergeCells>
  <pageMargins left="0.23622047244094491" right="0.23622047244094491" top="0.74803149606299213" bottom="0.74803149606299213" header="0.31496062992125984" footer="0.31496062992125984"/>
  <pageSetup paperSize="9" scale="74" firstPageNumber="3" fitToHeight="0" orientation="landscape"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4693D-1267-4ED8-B6A9-D274C505F610}">
  <sheetPr>
    <pageSetUpPr fitToPage="1"/>
  </sheetPr>
  <dimension ref="A1:T226"/>
  <sheetViews>
    <sheetView zoomScale="80" zoomScaleNormal="80" workbookViewId="0">
      <selection activeCell="W8" sqref="W8"/>
    </sheetView>
  </sheetViews>
  <sheetFormatPr defaultRowHeight="12.75" x14ac:dyDescent="0.2"/>
  <cols>
    <col min="1" max="1" width="3.5703125" style="350" customWidth="1"/>
    <col min="2" max="2" width="3.140625" style="350" customWidth="1"/>
    <col min="3" max="4" width="3.7109375" style="350" customWidth="1"/>
    <col min="5" max="5" width="2.5703125" style="350" customWidth="1"/>
    <col min="6" max="6" width="42.28515625" style="350" customWidth="1"/>
    <col min="7" max="7" width="5.5703125" style="350" customWidth="1"/>
    <col min="8" max="8" width="5.85546875" style="350" customWidth="1"/>
    <col min="9" max="9" width="4.42578125" style="350" customWidth="1"/>
    <col min="10" max="10" width="27.28515625" style="350" customWidth="1"/>
    <col min="11" max="11" width="7.28515625" style="350" customWidth="1"/>
    <col min="12" max="12" width="11.42578125" style="350" customWidth="1"/>
    <col min="13" max="13" width="41.28515625" style="350" customWidth="1"/>
    <col min="14" max="14" width="9.85546875" style="350" customWidth="1"/>
    <col min="15" max="15" width="16.85546875" style="350" customWidth="1"/>
    <col min="16" max="16384" width="9.140625" style="350"/>
  </cols>
  <sheetData>
    <row r="1" spans="1:20" ht="79.5" customHeight="1" x14ac:dyDescent="0.25">
      <c r="M1" s="2647" t="s">
        <v>936</v>
      </c>
      <c r="N1" s="2647"/>
      <c r="O1" s="3913"/>
      <c r="Q1" s="601"/>
      <c r="R1" s="601"/>
      <c r="T1" s="3913"/>
    </row>
    <row r="2" spans="1:20" ht="15.75" customHeight="1" x14ac:dyDescent="0.25">
      <c r="A2" s="2784" t="s">
        <v>298</v>
      </c>
      <c r="B2" s="2784"/>
      <c r="C2" s="2784"/>
      <c r="D2" s="2784"/>
      <c r="E2" s="2784"/>
      <c r="F2" s="2784"/>
      <c r="G2" s="2784"/>
      <c r="H2" s="2784"/>
      <c r="I2" s="2784"/>
      <c r="J2" s="2784"/>
      <c r="K2" s="2784"/>
      <c r="L2" s="2784"/>
      <c r="M2" s="2784"/>
      <c r="N2" s="2784"/>
      <c r="O2" s="2784"/>
      <c r="Q2" s="601"/>
      <c r="R2" s="601"/>
      <c r="S2" s="3913"/>
      <c r="T2" s="3913"/>
    </row>
    <row r="3" spans="1:20" ht="13.9" customHeight="1" x14ac:dyDescent="0.2">
      <c r="A3" s="2789" t="s">
        <v>297</v>
      </c>
      <c r="B3" s="2789"/>
      <c r="C3" s="2789"/>
      <c r="D3" s="2789"/>
      <c r="E3" s="2789"/>
      <c r="F3" s="2789"/>
      <c r="G3" s="2789"/>
      <c r="H3" s="2789"/>
      <c r="I3" s="2789"/>
      <c r="J3" s="2789"/>
      <c r="K3" s="2789"/>
      <c r="L3" s="2789"/>
      <c r="M3" s="2789"/>
      <c r="N3" s="2789"/>
      <c r="O3" s="2789"/>
    </row>
    <row r="4" spans="1:20" ht="14.25" x14ac:dyDescent="0.2">
      <c r="A4" s="2785" t="s">
        <v>296</v>
      </c>
      <c r="B4" s="2785"/>
      <c r="C4" s="2785"/>
      <c r="D4" s="2785"/>
      <c r="E4" s="2785"/>
      <c r="F4" s="2785"/>
      <c r="G4" s="2785"/>
      <c r="H4" s="2785"/>
      <c r="I4" s="2785"/>
      <c r="J4" s="2785"/>
      <c r="K4" s="2785"/>
      <c r="L4" s="2785"/>
      <c r="M4" s="2785"/>
      <c r="N4" s="2785"/>
      <c r="O4" s="2785"/>
    </row>
    <row r="5" spans="1:20" ht="24.75" customHeight="1" thickBot="1" x14ac:dyDescent="0.25">
      <c r="A5" s="599"/>
      <c r="B5" s="599"/>
      <c r="C5" s="599"/>
      <c r="D5" s="599"/>
      <c r="E5" s="599"/>
      <c r="F5" s="599"/>
      <c r="G5" s="599"/>
      <c r="H5" s="599"/>
      <c r="I5" s="599"/>
      <c r="J5" s="599"/>
      <c r="K5" s="599"/>
      <c r="L5" s="599"/>
      <c r="M5" s="600"/>
      <c r="N5" s="599"/>
      <c r="O5" s="598" t="s">
        <v>30</v>
      </c>
    </row>
    <row r="6" spans="1:20" ht="26.25" customHeight="1" thickBot="1" x14ac:dyDescent="0.25">
      <c r="A6" s="2790" t="s">
        <v>187</v>
      </c>
      <c r="B6" s="2793" t="s">
        <v>186</v>
      </c>
      <c r="C6" s="2796" t="s">
        <v>182</v>
      </c>
      <c r="D6" s="2826" t="s">
        <v>184</v>
      </c>
      <c r="E6" s="2786"/>
      <c r="F6" s="2799" t="s">
        <v>183</v>
      </c>
      <c r="G6" s="2817" t="s">
        <v>182</v>
      </c>
      <c r="H6" s="2786" t="s">
        <v>181</v>
      </c>
      <c r="I6" s="2833" t="s">
        <v>180</v>
      </c>
      <c r="J6" s="2829" t="s">
        <v>179</v>
      </c>
      <c r="K6" s="2786" t="s">
        <v>178</v>
      </c>
      <c r="L6" s="2805" t="s">
        <v>177</v>
      </c>
      <c r="M6" s="2520" t="s">
        <v>176</v>
      </c>
      <c r="N6" s="2521"/>
      <c r="O6" s="2522"/>
    </row>
    <row r="7" spans="1:20" ht="13.15" customHeight="1" x14ac:dyDescent="0.2">
      <c r="A7" s="2791"/>
      <c r="B7" s="2794"/>
      <c r="C7" s="2797"/>
      <c r="D7" s="2827"/>
      <c r="E7" s="2787"/>
      <c r="F7" s="2800"/>
      <c r="G7" s="2818"/>
      <c r="H7" s="2787"/>
      <c r="I7" s="2834"/>
      <c r="J7" s="2830"/>
      <c r="K7" s="2787"/>
      <c r="L7" s="2806"/>
      <c r="M7" s="2808" t="s">
        <v>175</v>
      </c>
      <c r="N7" s="2810" t="s">
        <v>174</v>
      </c>
      <c r="O7" s="2815" t="s">
        <v>173</v>
      </c>
    </row>
    <row r="8" spans="1:20" ht="122.25" customHeight="1" thickBot="1" x14ac:dyDescent="0.25">
      <c r="A8" s="2792"/>
      <c r="B8" s="2795"/>
      <c r="C8" s="2798"/>
      <c r="D8" s="2828"/>
      <c r="E8" s="2788"/>
      <c r="F8" s="2801"/>
      <c r="G8" s="2819"/>
      <c r="H8" s="2788"/>
      <c r="I8" s="2835"/>
      <c r="J8" s="2830"/>
      <c r="K8" s="2788"/>
      <c r="L8" s="2807"/>
      <c r="M8" s="2809"/>
      <c r="N8" s="2811"/>
      <c r="O8" s="2816"/>
    </row>
    <row r="9" spans="1:20" ht="13.5" thickBot="1" x14ac:dyDescent="0.25">
      <c r="A9" s="596" t="s">
        <v>37</v>
      </c>
      <c r="B9" s="2820" t="s">
        <v>295</v>
      </c>
      <c r="C9" s="2821"/>
      <c r="D9" s="2821"/>
      <c r="E9" s="2821"/>
      <c r="F9" s="2821"/>
      <c r="G9" s="2821"/>
      <c r="H9" s="2821"/>
      <c r="I9" s="2821"/>
      <c r="J9" s="2821"/>
      <c r="K9" s="2821"/>
      <c r="L9" s="2821"/>
      <c r="M9" s="2821"/>
      <c r="N9" s="2821"/>
      <c r="O9" s="2822"/>
    </row>
    <row r="10" spans="1:20" ht="13.5" thickBot="1" x14ac:dyDescent="0.25">
      <c r="A10" s="595"/>
      <c r="B10" s="594"/>
      <c r="C10" s="593"/>
      <c r="D10" s="593"/>
      <c r="E10" s="593"/>
      <c r="F10" s="593"/>
      <c r="G10" s="593"/>
      <c r="H10" s="593"/>
      <c r="I10" s="593"/>
      <c r="J10" s="593"/>
      <c r="K10" s="593"/>
      <c r="L10" s="593"/>
      <c r="M10" s="592" t="s">
        <v>294</v>
      </c>
      <c r="N10" s="591" t="s">
        <v>66</v>
      </c>
      <c r="O10" s="590">
        <v>76.25</v>
      </c>
    </row>
    <row r="11" spans="1:20" ht="21" customHeight="1" thickBot="1" x14ac:dyDescent="0.25">
      <c r="A11" s="481" t="s">
        <v>37</v>
      </c>
      <c r="B11" s="480" t="s">
        <v>37</v>
      </c>
      <c r="C11" s="2812" t="s">
        <v>293</v>
      </c>
      <c r="D11" s="2813"/>
      <c r="E11" s="2813"/>
      <c r="F11" s="2813"/>
      <c r="G11" s="2813"/>
      <c r="H11" s="2813"/>
      <c r="I11" s="2813"/>
      <c r="J11" s="2813"/>
      <c r="K11" s="2813"/>
      <c r="L11" s="2813"/>
      <c r="M11" s="2813"/>
      <c r="N11" s="2813"/>
      <c r="O11" s="2814"/>
    </row>
    <row r="12" spans="1:20" ht="28.5" customHeight="1" thickBot="1" x14ac:dyDescent="0.25">
      <c r="A12" s="589"/>
      <c r="B12" s="588"/>
      <c r="C12" s="587"/>
      <c r="D12" s="586"/>
      <c r="E12" s="586"/>
      <c r="F12" s="586"/>
      <c r="G12" s="586"/>
      <c r="H12" s="586"/>
      <c r="I12" s="586"/>
      <c r="J12" s="586"/>
      <c r="K12" s="586"/>
      <c r="L12" s="585"/>
      <c r="M12" s="584" t="s">
        <v>292</v>
      </c>
      <c r="N12" s="471" t="s">
        <v>66</v>
      </c>
      <c r="O12" s="583">
        <v>15</v>
      </c>
    </row>
    <row r="13" spans="1:20" x14ac:dyDescent="0.2">
      <c r="A13" s="524" t="s">
        <v>37</v>
      </c>
      <c r="B13" s="523" t="s">
        <v>37</v>
      </c>
      <c r="C13" s="532" t="s">
        <v>37</v>
      </c>
      <c r="D13" s="2763" t="s">
        <v>291</v>
      </c>
      <c r="E13" s="2742"/>
      <c r="F13" s="2743"/>
      <c r="G13" s="2717" t="s">
        <v>163</v>
      </c>
      <c r="H13" s="2831" t="s">
        <v>44</v>
      </c>
      <c r="I13" s="418" t="s">
        <v>221</v>
      </c>
      <c r="J13" s="582" t="s">
        <v>220</v>
      </c>
      <c r="K13" s="581" t="s">
        <v>217</v>
      </c>
      <c r="L13" s="580">
        <f>L18+L23+L28+L33+L38+L43+L48</f>
        <v>139.80000000000001</v>
      </c>
      <c r="M13" s="2823"/>
      <c r="N13" s="2698"/>
      <c r="O13" s="2722"/>
      <c r="P13" s="351"/>
      <c r="Q13" s="351"/>
    </row>
    <row r="14" spans="1:20" x14ac:dyDescent="0.2">
      <c r="A14" s="517"/>
      <c r="B14" s="516"/>
      <c r="C14" s="532"/>
      <c r="D14" s="2764"/>
      <c r="E14" s="2745"/>
      <c r="F14" s="2746"/>
      <c r="G14" s="2717"/>
      <c r="H14" s="2831"/>
      <c r="I14" s="400"/>
      <c r="J14" s="579"/>
      <c r="K14" s="540" t="s">
        <v>140</v>
      </c>
      <c r="L14" s="578">
        <f>L19+L24+L29+L34+L39+L44+L49</f>
        <v>0</v>
      </c>
      <c r="M14" s="2824"/>
      <c r="N14" s="2699"/>
      <c r="O14" s="2723"/>
    </row>
    <row r="15" spans="1:20" x14ac:dyDescent="0.2">
      <c r="A15" s="517"/>
      <c r="B15" s="516"/>
      <c r="C15" s="532"/>
      <c r="D15" s="2764"/>
      <c r="E15" s="2745"/>
      <c r="F15" s="2746"/>
      <c r="G15" s="2717"/>
      <c r="H15" s="2831"/>
      <c r="I15" s="400"/>
      <c r="J15" s="577"/>
      <c r="K15" s="538" t="s">
        <v>215</v>
      </c>
      <c r="L15" s="576">
        <f>SUM(L20,L25,L30,L35,L40,L45,L50)</f>
        <v>41</v>
      </c>
      <c r="M15" s="2824"/>
      <c r="N15" s="2699"/>
      <c r="O15" s="2723"/>
    </row>
    <row r="16" spans="1:20" ht="13.5" thickBot="1" x14ac:dyDescent="0.25">
      <c r="A16" s="517"/>
      <c r="B16" s="516"/>
      <c r="C16" s="532"/>
      <c r="D16" s="2764"/>
      <c r="E16" s="2745"/>
      <c r="F16" s="2746"/>
      <c r="G16" s="2717"/>
      <c r="H16" s="2831"/>
      <c r="I16" s="400"/>
      <c r="J16" s="577"/>
      <c r="K16" s="538" t="s">
        <v>141</v>
      </c>
      <c r="L16" s="576">
        <f>SUM(L21,L26,L31,L36,L41,L46,L51)</f>
        <v>0</v>
      </c>
      <c r="M16" s="2824"/>
      <c r="N16" s="2699"/>
      <c r="O16" s="2723"/>
    </row>
    <row r="17" spans="1:18" ht="13.5" thickBot="1" x14ac:dyDescent="0.25">
      <c r="A17" s="546"/>
      <c r="B17" s="545"/>
      <c r="C17" s="544"/>
      <c r="D17" s="2764"/>
      <c r="E17" s="2745"/>
      <c r="F17" s="2746"/>
      <c r="G17" s="2718"/>
      <c r="H17" s="2832"/>
      <c r="I17" s="391"/>
      <c r="J17" s="575"/>
      <c r="K17" s="534" t="s">
        <v>33</v>
      </c>
      <c r="L17" s="574">
        <f>SUM(L13:L16)</f>
        <v>180.8</v>
      </c>
      <c r="M17" s="2825"/>
      <c r="N17" s="2700"/>
      <c r="O17" s="2724"/>
      <c r="P17" s="351"/>
    </row>
    <row r="18" spans="1:18" x14ac:dyDescent="0.2">
      <c r="A18" s="524" t="s">
        <v>37</v>
      </c>
      <c r="B18" s="523" t="s">
        <v>37</v>
      </c>
      <c r="C18" s="522" t="s">
        <v>37</v>
      </c>
      <c r="D18" s="2753" t="s">
        <v>37</v>
      </c>
      <c r="E18" s="2713"/>
      <c r="F18" s="2758" t="s">
        <v>290</v>
      </c>
      <c r="G18" s="2716" t="s">
        <v>163</v>
      </c>
      <c r="H18" s="2683" t="s">
        <v>44</v>
      </c>
      <c r="I18" s="2686" t="s">
        <v>221</v>
      </c>
      <c r="J18" s="2719" t="s">
        <v>220</v>
      </c>
      <c r="K18" s="493" t="s">
        <v>217</v>
      </c>
      <c r="L18" s="553">
        <v>56</v>
      </c>
      <c r="M18" s="2781" t="s">
        <v>289</v>
      </c>
      <c r="N18" s="2698" t="s">
        <v>280</v>
      </c>
      <c r="O18" s="2701">
        <v>155</v>
      </c>
    </row>
    <row r="19" spans="1:18" x14ac:dyDescent="0.2">
      <c r="A19" s="517"/>
      <c r="B19" s="516"/>
      <c r="C19" s="532"/>
      <c r="D19" s="2754"/>
      <c r="E19" s="2714"/>
      <c r="F19" s="2759"/>
      <c r="G19" s="2717"/>
      <c r="H19" s="2684"/>
      <c r="I19" s="2687"/>
      <c r="J19" s="2720"/>
      <c r="K19" s="570" t="s">
        <v>140</v>
      </c>
      <c r="L19" s="573">
        <v>0</v>
      </c>
      <c r="M19" s="2782"/>
      <c r="N19" s="2699"/>
      <c r="O19" s="2702"/>
    </row>
    <row r="20" spans="1:18" x14ac:dyDescent="0.2">
      <c r="A20" s="517"/>
      <c r="B20" s="516"/>
      <c r="C20" s="532"/>
      <c r="D20" s="2754"/>
      <c r="E20" s="2714"/>
      <c r="F20" s="2759"/>
      <c r="G20" s="2717"/>
      <c r="H20" s="2684"/>
      <c r="I20" s="2687"/>
      <c r="J20" s="2720"/>
      <c r="K20" s="570" t="s">
        <v>215</v>
      </c>
      <c r="L20" s="547">
        <v>0</v>
      </c>
      <c r="M20" s="2782"/>
      <c r="N20" s="2699"/>
      <c r="O20" s="2702"/>
    </row>
    <row r="21" spans="1:18" ht="13.5" thickBot="1" x14ac:dyDescent="0.25">
      <c r="A21" s="517"/>
      <c r="B21" s="516"/>
      <c r="C21" s="532"/>
      <c r="D21" s="2754"/>
      <c r="E21" s="2714"/>
      <c r="F21" s="2759"/>
      <c r="G21" s="2717"/>
      <c r="H21" s="2684"/>
      <c r="I21" s="2687"/>
      <c r="J21" s="2720"/>
      <c r="K21" s="495" t="s">
        <v>141</v>
      </c>
      <c r="L21" s="547">
        <v>0</v>
      </c>
      <c r="M21" s="2782"/>
      <c r="N21" s="2699"/>
      <c r="O21" s="2702"/>
    </row>
    <row r="22" spans="1:18" ht="13.5" thickBot="1" x14ac:dyDescent="0.25">
      <c r="A22" s="517"/>
      <c r="B22" s="516"/>
      <c r="C22" s="532"/>
      <c r="D22" s="2755"/>
      <c r="E22" s="2715"/>
      <c r="F22" s="2760"/>
      <c r="G22" s="2718"/>
      <c r="H22" s="2685"/>
      <c r="I22" s="2687"/>
      <c r="J22" s="2766"/>
      <c r="K22" s="488" t="s">
        <v>33</v>
      </c>
      <c r="L22" s="388">
        <f>SUM(L18:L21)</f>
        <v>56</v>
      </c>
      <c r="M22" s="2783"/>
      <c r="N22" s="2768"/>
      <c r="O22" s="2777"/>
    </row>
    <row r="23" spans="1:18" x14ac:dyDescent="0.2">
      <c r="A23" s="524" t="s">
        <v>37</v>
      </c>
      <c r="B23" s="523" t="s">
        <v>37</v>
      </c>
      <c r="C23" s="522" t="s">
        <v>37</v>
      </c>
      <c r="D23" s="2753" t="s">
        <v>39</v>
      </c>
      <c r="E23" s="2713"/>
      <c r="F23" s="2761" t="s">
        <v>288</v>
      </c>
      <c r="G23" s="2716" t="s">
        <v>163</v>
      </c>
      <c r="H23" s="2683" t="s">
        <v>44</v>
      </c>
      <c r="I23" s="2686" t="s">
        <v>221</v>
      </c>
      <c r="J23" s="2767" t="s">
        <v>220</v>
      </c>
      <c r="K23" s="493" t="s">
        <v>217</v>
      </c>
      <c r="L23" s="571">
        <v>50</v>
      </c>
      <c r="M23" s="2778" t="s">
        <v>287</v>
      </c>
      <c r="N23" s="2698" t="s">
        <v>280</v>
      </c>
      <c r="O23" s="566">
        <v>200</v>
      </c>
      <c r="R23" s="351"/>
    </row>
    <row r="24" spans="1:18" x14ac:dyDescent="0.2">
      <c r="A24" s="517"/>
      <c r="B24" s="516"/>
      <c r="C24" s="532"/>
      <c r="D24" s="2754"/>
      <c r="E24" s="2714"/>
      <c r="F24" s="2762"/>
      <c r="G24" s="2717"/>
      <c r="H24" s="2684"/>
      <c r="I24" s="2687"/>
      <c r="J24" s="2720"/>
      <c r="K24" s="570" t="s">
        <v>140</v>
      </c>
      <c r="L24" s="549">
        <v>0</v>
      </c>
      <c r="M24" s="2696"/>
      <c r="N24" s="2699"/>
      <c r="O24" s="417"/>
    </row>
    <row r="25" spans="1:18" x14ac:dyDescent="0.2">
      <c r="A25" s="517"/>
      <c r="B25" s="516"/>
      <c r="C25" s="532"/>
      <c r="D25" s="2754"/>
      <c r="E25" s="2714"/>
      <c r="F25" s="2762"/>
      <c r="G25" s="2717"/>
      <c r="H25" s="2684"/>
      <c r="I25" s="2687"/>
      <c r="J25" s="2720"/>
      <c r="K25" s="570" t="s">
        <v>215</v>
      </c>
      <c r="L25" s="547">
        <v>0</v>
      </c>
      <c r="M25" s="2696"/>
      <c r="N25" s="2699"/>
      <c r="O25" s="417"/>
    </row>
    <row r="26" spans="1:18" ht="13.5" thickBot="1" x14ac:dyDescent="0.25">
      <c r="A26" s="517"/>
      <c r="B26" s="516"/>
      <c r="C26" s="532"/>
      <c r="D26" s="2754"/>
      <c r="E26" s="2714"/>
      <c r="F26" s="2762"/>
      <c r="G26" s="2717"/>
      <c r="H26" s="2684"/>
      <c r="I26" s="2687"/>
      <c r="J26" s="2720"/>
      <c r="K26" s="495" t="s">
        <v>141</v>
      </c>
      <c r="L26" s="547">
        <v>0</v>
      </c>
      <c r="M26" s="2696"/>
      <c r="N26" s="2699"/>
      <c r="O26" s="417"/>
    </row>
    <row r="27" spans="1:18" ht="13.5" thickBot="1" x14ac:dyDescent="0.25">
      <c r="A27" s="517"/>
      <c r="B27" s="516"/>
      <c r="C27" s="532"/>
      <c r="D27" s="2755"/>
      <c r="E27" s="2715"/>
      <c r="F27" s="569"/>
      <c r="G27" s="2718"/>
      <c r="H27" s="2685"/>
      <c r="I27" s="2687"/>
      <c r="J27" s="2766"/>
      <c r="K27" s="488" t="s">
        <v>33</v>
      </c>
      <c r="L27" s="388">
        <f>SUM(L23:L26)</f>
        <v>50</v>
      </c>
      <c r="M27" s="2779"/>
      <c r="N27" s="2768"/>
      <c r="O27" s="568"/>
    </row>
    <row r="28" spans="1:18" x14ac:dyDescent="0.2">
      <c r="A28" s="524" t="s">
        <v>37</v>
      </c>
      <c r="B28" s="523" t="s">
        <v>37</v>
      </c>
      <c r="C28" s="522" t="s">
        <v>37</v>
      </c>
      <c r="D28" s="2753" t="s">
        <v>109</v>
      </c>
      <c r="E28" s="2713"/>
      <c r="F28" s="2689" t="s">
        <v>286</v>
      </c>
      <c r="G28" s="2716" t="s">
        <v>163</v>
      </c>
      <c r="H28" s="2683" t="s">
        <v>44</v>
      </c>
      <c r="I28" s="2686" t="s">
        <v>221</v>
      </c>
      <c r="J28" s="2767" t="s">
        <v>220</v>
      </c>
      <c r="K28" s="493" t="s">
        <v>217</v>
      </c>
      <c r="L28" s="567">
        <v>11</v>
      </c>
      <c r="M28" s="2778" t="s">
        <v>285</v>
      </c>
      <c r="N28" s="2698" t="s">
        <v>280</v>
      </c>
      <c r="O28" s="2780">
        <v>50</v>
      </c>
    </row>
    <row r="29" spans="1:18" x14ac:dyDescent="0.2">
      <c r="A29" s="517"/>
      <c r="B29" s="516"/>
      <c r="C29" s="532"/>
      <c r="D29" s="2754"/>
      <c r="E29" s="2714"/>
      <c r="F29" s="2690"/>
      <c r="G29" s="2717"/>
      <c r="H29" s="2684"/>
      <c r="I29" s="2687"/>
      <c r="J29" s="2720"/>
      <c r="K29" s="420" t="s">
        <v>140</v>
      </c>
      <c r="L29" s="549">
        <v>0</v>
      </c>
      <c r="M29" s="2696"/>
      <c r="N29" s="2699"/>
      <c r="O29" s="2702"/>
    </row>
    <row r="30" spans="1:18" x14ac:dyDescent="0.2">
      <c r="A30" s="517"/>
      <c r="B30" s="516"/>
      <c r="C30" s="532"/>
      <c r="D30" s="2754"/>
      <c r="E30" s="2714"/>
      <c r="F30" s="401"/>
      <c r="G30" s="2717"/>
      <c r="H30" s="2684"/>
      <c r="I30" s="2687"/>
      <c r="J30" s="2720"/>
      <c r="K30" s="420" t="s">
        <v>215</v>
      </c>
      <c r="L30" s="549">
        <v>0</v>
      </c>
      <c r="M30" s="2696"/>
      <c r="N30" s="2699"/>
      <c r="O30" s="2702"/>
    </row>
    <row r="31" spans="1:18" ht="13.5" thickBot="1" x14ac:dyDescent="0.25">
      <c r="A31" s="517"/>
      <c r="B31" s="516"/>
      <c r="C31" s="532"/>
      <c r="D31" s="2754"/>
      <c r="E31" s="2714"/>
      <c r="F31" s="401"/>
      <c r="G31" s="2717"/>
      <c r="H31" s="2684"/>
      <c r="I31" s="2687"/>
      <c r="J31" s="2720"/>
      <c r="K31" s="490" t="s">
        <v>141</v>
      </c>
      <c r="L31" s="547">
        <v>0</v>
      </c>
      <c r="M31" s="2696"/>
      <c r="N31" s="2699"/>
      <c r="O31" s="2702"/>
    </row>
    <row r="32" spans="1:18" ht="13.5" thickBot="1" x14ac:dyDescent="0.25">
      <c r="A32" s="517"/>
      <c r="B32" s="516"/>
      <c r="C32" s="532"/>
      <c r="D32" s="2754"/>
      <c r="E32" s="2714"/>
      <c r="F32" s="565"/>
      <c r="G32" s="2717"/>
      <c r="H32" s="2684"/>
      <c r="I32" s="2687"/>
      <c r="J32" s="2720"/>
      <c r="K32" s="564" t="s">
        <v>33</v>
      </c>
      <c r="L32" s="563">
        <f>SUM(L28:L31)</f>
        <v>11</v>
      </c>
      <c r="M32" s="2696"/>
      <c r="N32" s="2768"/>
      <c r="O32" s="2702"/>
    </row>
    <row r="33" spans="1:18" x14ac:dyDescent="0.2">
      <c r="A33" s="524" t="s">
        <v>37</v>
      </c>
      <c r="B33" s="523" t="s">
        <v>37</v>
      </c>
      <c r="C33" s="522" t="s">
        <v>37</v>
      </c>
      <c r="D33" s="2769" t="s">
        <v>107</v>
      </c>
      <c r="E33" s="2713"/>
      <c r="F33" s="2775" t="s">
        <v>284</v>
      </c>
      <c r="G33" s="2716" t="s">
        <v>163</v>
      </c>
      <c r="H33" s="2683" t="s">
        <v>44</v>
      </c>
      <c r="I33" s="2686" t="s">
        <v>221</v>
      </c>
      <c r="J33" s="2719" t="s">
        <v>220</v>
      </c>
      <c r="K33" s="412" t="s">
        <v>217</v>
      </c>
      <c r="L33" s="562">
        <v>4</v>
      </c>
      <c r="M33" s="2695" t="s">
        <v>283</v>
      </c>
      <c r="N33" s="2698" t="s">
        <v>262</v>
      </c>
      <c r="O33" s="2722">
        <v>200</v>
      </c>
    </row>
    <row r="34" spans="1:18" x14ac:dyDescent="0.2">
      <c r="A34" s="517"/>
      <c r="B34" s="516"/>
      <c r="C34" s="532"/>
      <c r="D34" s="2770"/>
      <c r="E34" s="2714"/>
      <c r="F34" s="2776"/>
      <c r="G34" s="2717"/>
      <c r="H34" s="2684"/>
      <c r="I34" s="2687"/>
      <c r="J34" s="2720"/>
      <c r="K34" s="407" t="s">
        <v>140</v>
      </c>
      <c r="L34" s="559">
        <v>0</v>
      </c>
      <c r="M34" s="2696"/>
      <c r="N34" s="2699"/>
      <c r="O34" s="2723"/>
    </row>
    <row r="35" spans="1:18" x14ac:dyDescent="0.2">
      <c r="A35" s="517"/>
      <c r="B35" s="516"/>
      <c r="C35" s="532"/>
      <c r="D35" s="2770"/>
      <c r="E35" s="2714"/>
      <c r="F35" s="2776"/>
      <c r="G35" s="2717"/>
      <c r="H35" s="2684"/>
      <c r="I35" s="2687"/>
      <c r="J35" s="2720"/>
      <c r="K35" s="558" t="s">
        <v>215</v>
      </c>
      <c r="L35" s="556">
        <v>0</v>
      </c>
      <c r="M35" s="2696"/>
      <c r="N35" s="2699"/>
      <c r="O35" s="2723"/>
    </row>
    <row r="36" spans="1:18" ht="13.5" thickBot="1" x14ac:dyDescent="0.25">
      <c r="A36" s="517"/>
      <c r="B36" s="516"/>
      <c r="C36" s="532"/>
      <c r="D36" s="2770"/>
      <c r="E36" s="2714"/>
      <c r="F36" s="2776"/>
      <c r="G36" s="2717"/>
      <c r="H36" s="2684"/>
      <c r="I36" s="2687"/>
      <c r="J36" s="2720"/>
      <c r="K36" s="557" t="s">
        <v>141</v>
      </c>
      <c r="L36" s="556">
        <v>0</v>
      </c>
      <c r="M36" s="2696"/>
      <c r="N36" s="2699"/>
      <c r="O36" s="2723"/>
    </row>
    <row r="37" spans="1:18" ht="20.25" customHeight="1" thickBot="1" x14ac:dyDescent="0.25">
      <c r="A37" s="546"/>
      <c r="B37" s="545"/>
      <c r="C37" s="544"/>
      <c r="D37" s="2771"/>
      <c r="E37" s="2715"/>
      <c r="F37" s="561"/>
      <c r="G37" s="2718"/>
      <c r="H37" s="2685"/>
      <c r="I37" s="2688"/>
      <c r="J37" s="2721"/>
      <c r="K37" s="555" t="s">
        <v>33</v>
      </c>
      <c r="L37" s="388">
        <f>SUM(L33:L36)</f>
        <v>4</v>
      </c>
      <c r="M37" s="2697"/>
      <c r="N37" s="2700"/>
      <c r="O37" s="2724"/>
    </row>
    <row r="38" spans="1:18" x14ac:dyDescent="0.2">
      <c r="A38" s="524" t="s">
        <v>37</v>
      </c>
      <c r="B38" s="523" t="s">
        <v>37</v>
      </c>
      <c r="C38" s="522" t="s">
        <v>37</v>
      </c>
      <c r="D38" s="2756" t="s">
        <v>102</v>
      </c>
      <c r="E38" s="2713"/>
      <c r="F38" s="2689" t="s">
        <v>282</v>
      </c>
      <c r="G38" s="2716" t="s">
        <v>163</v>
      </c>
      <c r="H38" s="2683" t="s">
        <v>44</v>
      </c>
      <c r="I38" s="2686" t="s">
        <v>221</v>
      </c>
      <c r="J38" s="2719" t="s">
        <v>220</v>
      </c>
      <c r="K38" s="412" t="s">
        <v>217</v>
      </c>
      <c r="L38" s="560">
        <v>18.8</v>
      </c>
      <c r="M38" s="2695" t="s">
        <v>281</v>
      </c>
      <c r="N38" s="2698" t="s">
        <v>280</v>
      </c>
      <c r="O38" s="2802">
        <v>75</v>
      </c>
      <c r="R38" s="351"/>
    </row>
    <row r="39" spans="1:18" x14ac:dyDescent="0.2">
      <c r="A39" s="517"/>
      <c r="B39" s="516"/>
      <c r="C39" s="532"/>
      <c r="D39" s="2754"/>
      <c r="E39" s="2714"/>
      <c r="F39" s="2690"/>
      <c r="G39" s="2717"/>
      <c r="H39" s="2684"/>
      <c r="I39" s="2687"/>
      <c r="J39" s="2720"/>
      <c r="K39" s="407" t="s">
        <v>140</v>
      </c>
      <c r="L39" s="559">
        <v>0</v>
      </c>
      <c r="M39" s="2696"/>
      <c r="N39" s="2699"/>
      <c r="O39" s="2803"/>
    </row>
    <row r="40" spans="1:18" x14ac:dyDescent="0.2">
      <c r="A40" s="517"/>
      <c r="B40" s="516"/>
      <c r="C40" s="532"/>
      <c r="D40" s="2754"/>
      <c r="E40" s="2714"/>
      <c r="F40" s="2690"/>
      <c r="G40" s="2717"/>
      <c r="H40" s="2684"/>
      <c r="I40" s="2687"/>
      <c r="J40" s="2720"/>
      <c r="K40" s="558" t="s">
        <v>215</v>
      </c>
      <c r="L40" s="556">
        <v>0</v>
      </c>
      <c r="M40" s="2696"/>
      <c r="N40" s="2699"/>
      <c r="O40" s="2803"/>
    </row>
    <row r="41" spans="1:18" ht="13.5" thickBot="1" x14ac:dyDescent="0.25">
      <c r="A41" s="517"/>
      <c r="B41" s="516"/>
      <c r="C41" s="532"/>
      <c r="D41" s="2754"/>
      <c r="E41" s="2714"/>
      <c r="F41" s="2690"/>
      <c r="G41" s="2717"/>
      <c r="H41" s="2684"/>
      <c r="I41" s="2687"/>
      <c r="J41" s="2720"/>
      <c r="K41" s="557" t="s">
        <v>141</v>
      </c>
      <c r="L41" s="556">
        <v>0</v>
      </c>
      <c r="M41" s="2696"/>
      <c r="N41" s="2699"/>
      <c r="O41" s="2803"/>
    </row>
    <row r="42" spans="1:18" ht="13.5" thickBot="1" x14ac:dyDescent="0.25">
      <c r="A42" s="546"/>
      <c r="B42" s="545"/>
      <c r="C42" s="544"/>
      <c r="D42" s="2757"/>
      <c r="E42" s="2715"/>
      <c r="F42" s="2691"/>
      <c r="G42" s="2718"/>
      <c r="H42" s="2685"/>
      <c r="I42" s="2688"/>
      <c r="J42" s="2721"/>
      <c r="K42" s="555" t="s">
        <v>33</v>
      </c>
      <c r="L42" s="388">
        <f>SUM(L38:L41)</f>
        <v>18.8</v>
      </c>
      <c r="M42" s="2697"/>
      <c r="N42" s="2768"/>
      <c r="O42" s="2804"/>
    </row>
    <row r="43" spans="1:18" ht="16.5" customHeight="1" x14ac:dyDescent="0.2">
      <c r="A43" s="524" t="s">
        <v>37</v>
      </c>
      <c r="B43" s="523" t="s">
        <v>37</v>
      </c>
      <c r="C43" s="522" t="s">
        <v>37</v>
      </c>
      <c r="D43" s="2756" t="s">
        <v>96</v>
      </c>
      <c r="E43" s="2713"/>
      <c r="F43" s="2689" t="s">
        <v>279</v>
      </c>
      <c r="G43" s="2716" t="s">
        <v>163</v>
      </c>
      <c r="H43" s="2683" t="s">
        <v>44</v>
      </c>
      <c r="I43" s="2686" t="s">
        <v>43</v>
      </c>
      <c r="J43" s="2719" t="s">
        <v>278</v>
      </c>
      <c r="K43" s="493" t="s">
        <v>217</v>
      </c>
      <c r="L43" s="553">
        <v>0</v>
      </c>
      <c r="M43" s="2695" t="s">
        <v>277</v>
      </c>
      <c r="N43" s="2698"/>
      <c r="O43" s="2722" t="s">
        <v>276</v>
      </c>
      <c r="Q43" s="554"/>
    </row>
    <row r="44" spans="1:18" ht="15" customHeight="1" x14ac:dyDescent="0.2">
      <c r="A44" s="517"/>
      <c r="B44" s="516"/>
      <c r="C44" s="532"/>
      <c r="D44" s="2754"/>
      <c r="E44" s="2714"/>
      <c r="F44" s="2690"/>
      <c r="G44" s="2717"/>
      <c r="H44" s="2684"/>
      <c r="I44" s="2687"/>
      <c r="J44" s="2720"/>
      <c r="K44" s="407" t="s">
        <v>140</v>
      </c>
      <c r="L44" s="549">
        <v>0</v>
      </c>
      <c r="M44" s="2696"/>
      <c r="N44" s="2699"/>
      <c r="O44" s="2723"/>
    </row>
    <row r="45" spans="1:18" ht="15" customHeight="1" x14ac:dyDescent="0.2">
      <c r="A45" s="517"/>
      <c r="B45" s="516"/>
      <c r="C45" s="532"/>
      <c r="D45" s="2754"/>
      <c r="E45" s="2714"/>
      <c r="F45" s="2690"/>
      <c r="G45" s="2717"/>
      <c r="H45" s="2684"/>
      <c r="I45" s="2687"/>
      <c r="J45" s="2720"/>
      <c r="K45" s="407" t="s">
        <v>215</v>
      </c>
      <c r="L45" s="549">
        <v>16</v>
      </c>
      <c r="M45" s="2696"/>
      <c r="N45" s="2699"/>
      <c r="O45" s="2723"/>
    </row>
    <row r="46" spans="1:18" ht="15.75" customHeight="1" thickBot="1" x14ac:dyDescent="0.25">
      <c r="A46" s="517"/>
      <c r="B46" s="516"/>
      <c r="C46" s="532"/>
      <c r="D46" s="2754"/>
      <c r="E46" s="2714"/>
      <c r="F46" s="2690"/>
      <c r="G46" s="2717"/>
      <c r="H46" s="2684"/>
      <c r="I46" s="2687"/>
      <c r="J46" s="2720"/>
      <c r="K46" s="490" t="s">
        <v>141</v>
      </c>
      <c r="L46" s="547">
        <v>0</v>
      </c>
      <c r="M46" s="2696"/>
      <c r="N46" s="2699"/>
      <c r="O46" s="2723"/>
    </row>
    <row r="47" spans="1:18" ht="15.75" customHeight="1" thickBot="1" x14ac:dyDescent="0.25">
      <c r="A47" s="546"/>
      <c r="B47" s="545"/>
      <c r="C47" s="544"/>
      <c r="D47" s="2757"/>
      <c r="E47" s="2715"/>
      <c r="F47" s="2691"/>
      <c r="G47" s="2718"/>
      <c r="H47" s="2685"/>
      <c r="I47" s="2688"/>
      <c r="J47" s="2721"/>
      <c r="K47" s="488" t="s">
        <v>33</v>
      </c>
      <c r="L47" s="388">
        <f>SUM(L43:L46)</f>
        <v>16</v>
      </c>
      <c r="M47" s="2697"/>
      <c r="N47" s="2700"/>
      <c r="O47" s="2724"/>
    </row>
    <row r="48" spans="1:18" x14ac:dyDescent="0.2">
      <c r="A48" s="524" t="s">
        <v>37</v>
      </c>
      <c r="B48" s="523" t="s">
        <v>37</v>
      </c>
      <c r="C48" s="522" t="s">
        <v>37</v>
      </c>
      <c r="D48" s="2769" t="s">
        <v>92</v>
      </c>
      <c r="E48" s="2772"/>
      <c r="F48" s="2689" t="s">
        <v>275</v>
      </c>
      <c r="G48" s="2728" t="s">
        <v>163</v>
      </c>
      <c r="H48" s="2683" t="s">
        <v>44</v>
      </c>
      <c r="I48" s="2686" t="s">
        <v>221</v>
      </c>
      <c r="J48" s="2719" t="s">
        <v>220</v>
      </c>
      <c r="K48" s="493" t="s">
        <v>217</v>
      </c>
      <c r="L48" s="553">
        <v>0</v>
      </c>
      <c r="M48" s="552" t="s">
        <v>274</v>
      </c>
      <c r="N48" s="551" t="s">
        <v>272</v>
      </c>
      <c r="O48" s="550">
        <v>200</v>
      </c>
    </row>
    <row r="49" spans="1:18" x14ac:dyDescent="0.2">
      <c r="A49" s="517"/>
      <c r="B49" s="516"/>
      <c r="C49" s="532"/>
      <c r="D49" s="2770"/>
      <c r="E49" s="2773"/>
      <c r="F49" s="2690"/>
      <c r="G49" s="2729"/>
      <c r="H49" s="2684"/>
      <c r="I49" s="2687"/>
      <c r="J49" s="2720"/>
      <c r="K49" s="407" t="s">
        <v>140</v>
      </c>
      <c r="L49" s="549">
        <v>0</v>
      </c>
      <c r="M49" s="448" t="s">
        <v>273</v>
      </c>
      <c r="N49" s="396" t="s">
        <v>272</v>
      </c>
      <c r="O49" s="395">
        <v>200</v>
      </c>
    </row>
    <row r="50" spans="1:18" x14ac:dyDescent="0.2">
      <c r="A50" s="517"/>
      <c r="B50" s="516"/>
      <c r="C50" s="532"/>
      <c r="D50" s="2770"/>
      <c r="E50" s="2773"/>
      <c r="F50" s="2690"/>
      <c r="G50" s="2729"/>
      <c r="H50" s="2684"/>
      <c r="I50" s="2687"/>
      <c r="J50" s="2720"/>
      <c r="K50" s="407" t="s">
        <v>215</v>
      </c>
      <c r="L50" s="548">
        <v>25</v>
      </c>
      <c r="M50" s="448"/>
      <c r="N50" s="396"/>
      <c r="O50" s="446"/>
    </row>
    <row r="51" spans="1:18" ht="13.5" thickBot="1" x14ac:dyDescent="0.25">
      <c r="A51" s="517"/>
      <c r="B51" s="516"/>
      <c r="C51" s="532"/>
      <c r="D51" s="2770"/>
      <c r="E51" s="2773"/>
      <c r="F51" s="2690"/>
      <c r="G51" s="2729"/>
      <c r="H51" s="2684"/>
      <c r="I51" s="2687"/>
      <c r="J51" s="2720"/>
      <c r="K51" s="490" t="s">
        <v>141</v>
      </c>
      <c r="L51" s="547">
        <v>0</v>
      </c>
      <c r="M51" s="448"/>
      <c r="N51" s="396"/>
      <c r="O51" s="446"/>
    </row>
    <row r="52" spans="1:18" ht="13.5" thickBot="1" x14ac:dyDescent="0.25">
      <c r="A52" s="546"/>
      <c r="B52" s="545"/>
      <c r="C52" s="544"/>
      <c r="D52" s="2771"/>
      <c r="E52" s="2774"/>
      <c r="F52" s="543"/>
      <c r="G52" s="2730"/>
      <c r="H52" s="2685"/>
      <c r="I52" s="2688"/>
      <c r="J52" s="2721"/>
      <c r="K52" s="488" t="s">
        <v>33</v>
      </c>
      <c r="L52" s="388">
        <f>SUM(L48:L51)</f>
        <v>25</v>
      </c>
      <c r="M52" s="443"/>
      <c r="N52" s="387"/>
      <c r="O52" s="441"/>
    </row>
    <row r="53" spans="1:18" ht="13.15" customHeight="1" x14ac:dyDescent="0.2">
      <c r="A53" s="2692" t="s">
        <v>37</v>
      </c>
      <c r="B53" s="2704" t="s">
        <v>37</v>
      </c>
      <c r="C53" s="2750" t="s">
        <v>39</v>
      </c>
      <c r="D53" s="2741" t="s">
        <v>271</v>
      </c>
      <c r="E53" s="2742"/>
      <c r="F53" s="2743"/>
      <c r="G53" s="2716" t="s">
        <v>147</v>
      </c>
      <c r="H53" s="2683" t="s">
        <v>44</v>
      </c>
      <c r="I53" s="2686" t="s">
        <v>221</v>
      </c>
      <c r="J53" s="2719" t="s">
        <v>220</v>
      </c>
      <c r="K53" s="542" t="s">
        <v>217</v>
      </c>
      <c r="L53" s="541">
        <f>L58+L63+L73+L68</f>
        <v>0</v>
      </c>
      <c r="M53" s="2823"/>
      <c r="N53" s="2848"/>
      <c r="O53" s="2722"/>
    </row>
    <row r="54" spans="1:18" ht="13.15" customHeight="1" x14ac:dyDescent="0.2">
      <c r="A54" s="2693"/>
      <c r="B54" s="2705"/>
      <c r="C54" s="2751"/>
      <c r="D54" s="2744"/>
      <c r="E54" s="2745"/>
      <c r="F54" s="2746"/>
      <c r="G54" s="2717"/>
      <c r="H54" s="2684"/>
      <c r="I54" s="2687"/>
      <c r="J54" s="2720"/>
      <c r="K54" s="540" t="s">
        <v>140</v>
      </c>
      <c r="L54" s="539">
        <f>L59+L64+L74+L69</f>
        <v>0</v>
      </c>
      <c r="M54" s="2824"/>
      <c r="N54" s="2849"/>
      <c r="O54" s="2723"/>
    </row>
    <row r="55" spans="1:18" ht="13.15" customHeight="1" x14ac:dyDescent="0.2">
      <c r="A55" s="2693"/>
      <c r="B55" s="2705"/>
      <c r="C55" s="2751"/>
      <c r="D55" s="2744"/>
      <c r="E55" s="2745"/>
      <c r="F55" s="2746"/>
      <c r="G55" s="2717"/>
      <c r="H55" s="2684"/>
      <c r="I55" s="2687"/>
      <c r="J55" s="2720"/>
      <c r="K55" s="538" t="s">
        <v>215</v>
      </c>
      <c r="L55" s="537">
        <f>SUM(L60,L65,L75,L70)</f>
        <v>15</v>
      </c>
      <c r="M55" s="2824"/>
      <c r="N55" s="2849"/>
      <c r="O55" s="2723"/>
    </row>
    <row r="56" spans="1:18" ht="13.5" thickBot="1" x14ac:dyDescent="0.25">
      <c r="A56" s="2693"/>
      <c r="B56" s="2705"/>
      <c r="C56" s="2751"/>
      <c r="D56" s="2744"/>
      <c r="E56" s="2745"/>
      <c r="F56" s="2746"/>
      <c r="G56" s="2717"/>
      <c r="H56" s="2684"/>
      <c r="I56" s="2687"/>
      <c r="J56" s="2720"/>
      <c r="K56" s="536" t="s">
        <v>141</v>
      </c>
      <c r="L56" s="535">
        <f>L61+L66+L76+L71</f>
        <v>0</v>
      </c>
      <c r="M56" s="2824"/>
      <c r="N56" s="2849"/>
      <c r="O56" s="2723"/>
    </row>
    <row r="57" spans="1:18" ht="13.5" thickBot="1" x14ac:dyDescent="0.25">
      <c r="A57" s="2694"/>
      <c r="B57" s="2706"/>
      <c r="C57" s="2752"/>
      <c r="D57" s="2747"/>
      <c r="E57" s="2748"/>
      <c r="F57" s="2749"/>
      <c r="G57" s="2718"/>
      <c r="H57" s="2685"/>
      <c r="I57" s="2688"/>
      <c r="J57" s="2766"/>
      <c r="K57" s="534" t="s">
        <v>33</v>
      </c>
      <c r="L57" s="533">
        <f>SUM(L53:L56)</f>
        <v>15</v>
      </c>
      <c r="M57" s="2824"/>
      <c r="N57" s="2849"/>
      <c r="O57" s="2723"/>
      <c r="P57" s="351"/>
    </row>
    <row r="58" spans="1:18" x14ac:dyDescent="0.2">
      <c r="A58" s="524" t="s">
        <v>37</v>
      </c>
      <c r="B58" s="523" t="s">
        <v>37</v>
      </c>
      <c r="C58" s="522" t="s">
        <v>39</v>
      </c>
      <c r="D58" s="521" t="s">
        <v>37</v>
      </c>
      <c r="E58" s="2713"/>
      <c r="F58" s="2689" t="s">
        <v>270</v>
      </c>
      <c r="G58" s="2716" t="s">
        <v>147</v>
      </c>
      <c r="H58" s="2683" t="s">
        <v>44</v>
      </c>
      <c r="I58" s="2686" t="s">
        <v>221</v>
      </c>
      <c r="J58" s="2767" t="s">
        <v>220</v>
      </c>
      <c r="K58" s="493" t="s">
        <v>217</v>
      </c>
      <c r="L58" s="492">
        <v>0</v>
      </c>
      <c r="M58" s="530" t="s">
        <v>269</v>
      </c>
      <c r="N58" s="2698" t="s">
        <v>262</v>
      </c>
      <c r="O58" s="409">
        <v>0</v>
      </c>
      <c r="R58" s="351"/>
    </row>
    <row r="59" spans="1:18" x14ac:dyDescent="0.2">
      <c r="A59" s="517"/>
      <c r="B59" s="516"/>
      <c r="C59" s="532"/>
      <c r="D59" s="513"/>
      <c r="E59" s="2714"/>
      <c r="F59" s="2690"/>
      <c r="G59" s="2717"/>
      <c r="H59" s="2684"/>
      <c r="I59" s="2687"/>
      <c r="J59" s="2720"/>
      <c r="K59" s="407" t="s">
        <v>140</v>
      </c>
      <c r="L59" s="408">
        <v>0</v>
      </c>
      <c r="M59" s="526"/>
      <c r="N59" s="2699"/>
      <c r="O59" s="395"/>
    </row>
    <row r="60" spans="1:18" x14ac:dyDescent="0.2">
      <c r="A60" s="517"/>
      <c r="B60" s="516"/>
      <c r="C60" s="532"/>
      <c r="D60" s="513"/>
      <c r="E60" s="2714"/>
      <c r="F60" s="2690"/>
      <c r="G60" s="2717"/>
      <c r="H60" s="2684"/>
      <c r="I60" s="2687"/>
      <c r="J60" s="2720"/>
      <c r="K60" s="495" t="s">
        <v>215</v>
      </c>
      <c r="L60" s="408">
        <v>0</v>
      </c>
      <c r="M60" s="526"/>
      <c r="N60" s="2699"/>
      <c r="O60" s="395"/>
    </row>
    <row r="61" spans="1:18" ht="13.5" thickBot="1" x14ac:dyDescent="0.25">
      <c r="A61" s="517"/>
      <c r="B61" s="516"/>
      <c r="C61" s="532"/>
      <c r="D61" s="513"/>
      <c r="E61" s="2714"/>
      <c r="F61" s="2690"/>
      <c r="G61" s="2717"/>
      <c r="H61" s="2684"/>
      <c r="I61" s="2687"/>
      <c r="J61" s="2720"/>
      <c r="K61" s="490" t="s">
        <v>141</v>
      </c>
      <c r="L61" s="529">
        <v>0</v>
      </c>
      <c r="M61" s="526"/>
      <c r="N61" s="2699"/>
      <c r="O61" s="395"/>
    </row>
    <row r="62" spans="1:18" ht="13.5" thickBot="1" x14ac:dyDescent="0.25">
      <c r="A62" s="517"/>
      <c r="B62" s="516"/>
      <c r="C62" s="532"/>
      <c r="D62" s="508"/>
      <c r="E62" s="2715"/>
      <c r="F62" s="2691"/>
      <c r="G62" s="2718"/>
      <c r="H62" s="2684"/>
      <c r="I62" s="2687"/>
      <c r="J62" s="2766"/>
      <c r="K62" s="488" t="s">
        <v>33</v>
      </c>
      <c r="L62" s="531">
        <f>SUM(L58:L61)</f>
        <v>0</v>
      </c>
      <c r="M62" s="527"/>
      <c r="N62" s="2700"/>
      <c r="O62" s="386"/>
    </row>
    <row r="63" spans="1:18" x14ac:dyDescent="0.2">
      <c r="A63" s="524" t="s">
        <v>37</v>
      </c>
      <c r="B63" s="523" t="s">
        <v>37</v>
      </c>
      <c r="C63" s="522" t="s">
        <v>39</v>
      </c>
      <c r="D63" s="521" t="s">
        <v>39</v>
      </c>
      <c r="E63" s="2713"/>
      <c r="F63" s="2689" t="s">
        <v>268</v>
      </c>
      <c r="G63" s="2716" t="s">
        <v>147</v>
      </c>
      <c r="H63" s="2683" t="s">
        <v>44</v>
      </c>
      <c r="I63" s="2686" t="s">
        <v>221</v>
      </c>
      <c r="J63" s="2767" t="s">
        <v>220</v>
      </c>
      <c r="K63" s="493" t="s">
        <v>217</v>
      </c>
      <c r="L63" s="492">
        <v>0</v>
      </c>
      <c r="M63" s="530" t="s">
        <v>267</v>
      </c>
      <c r="N63" s="2698" t="s">
        <v>262</v>
      </c>
      <c r="O63" s="439">
        <v>0</v>
      </c>
    </row>
    <row r="64" spans="1:18" x14ac:dyDescent="0.2">
      <c r="A64" s="517"/>
      <c r="B64" s="516"/>
      <c r="C64" s="451"/>
      <c r="D64" s="513"/>
      <c r="E64" s="2714"/>
      <c r="F64" s="2690"/>
      <c r="G64" s="2717"/>
      <c r="H64" s="2684"/>
      <c r="I64" s="2687"/>
      <c r="J64" s="2720"/>
      <c r="K64" s="407" t="s">
        <v>140</v>
      </c>
      <c r="L64" s="408">
        <v>0</v>
      </c>
      <c r="M64" s="526"/>
      <c r="N64" s="2699"/>
      <c r="O64" s="438"/>
    </row>
    <row r="65" spans="1:15" x14ac:dyDescent="0.2">
      <c r="A65" s="517"/>
      <c r="B65" s="516"/>
      <c r="C65" s="451"/>
      <c r="D65" s="513"/>
      <c r="E65" s="2714"/>
      <c r="F65" s="2690"/>
      <c r="G65" s="2717"/>
      <c r="H65" s="2684"/>
      <c r="I65" s="2687"/>
      <c r="J65" s="2720"/>
      <c r="K65" s="495" t="s">
        <v>215</v>
      </c>
      <c r="L65" s="408">
        <v>0</v>
      </c>
      <c r="M65" s="526"/>
      <c r="N65" s="2699"/>
      <c r="O65" s="438"/>
    </row>
    <row r="66" spans="1:15" ht="13.5" thickBot="1" x14ac:dyDescent="0.25">
      <c r="A66" s="405"/>
      <c r="B66" s="404"/>
      <c r="C66" s="514"/>
      <c r="D66" s="513"/>
      <c r="E66" s="2714"/>
      <c r="F66" s="2690"/>
      <c r="G66" s="2717"/>
      <c r="H66" s="2684"/>
      <c r="I66" s="2687"/>
      <c r="J66" s="2720"/>
      <c r="K66" s="490" t="s">
        <v>141</v>
      </c>
      <c r="L66" s="529">
        <v>0</v>
      </c>
      <c r="M66" s="526"/>
      <c r="N66" s="2699"/>
      <c r="O66" s="438"/>
    </row>
    <row r="67" spans="1:15" ht="13.5" thickBot="1" x14ac:dyDescent="0.25">
      <c r="A67" s="380"/>
      <c r="B67" s="394"/>
      <c r="C67" s="509"/>
      <c r="D67" s="508"/>
      <c r="E67" s="2715"/>
      <c r="F67" s="2691"/>
      <c r="G67" s="2718"/>
      <c r="H67" s="2685"/>
      <c r="I67" s="2688"/>
      <c r="J67" s="2721"/>
      <c r="K67" s="488" t="s">
        <v>33</v>
      </c>
      <c r="L67" s="528">
        <f>SUM(L63:L66)</f>
        <v>0</v>
      </c>
      <c r="M67" s="527"/>
      <c r="N67" s="2700"/>
      <c r="O67" s="437"/>
    </row>
    <row r="68" spans="1:15" x14ac:dyDescent="0.2">
      <c r="A68" s="524" t="s">
        <v>37</v>
      </c>
      <c r="B68" s="523" t="s">
        <v>37</v>
      </c>
      <c r="C68" s="522" t="s">
        <v>39</v>
      </c>
      <c r="D68" s="513" t="s">
        <v>109</v>
      </c>
      <c r="E68" s="2713"/>
      <c r="F68" s="2689" t="s">
        <v>266</v>
      </c>
      <c r="G68" s="2716" t="s">
        <v>147</v>
      </c>
      <c r="H68" s="2683" t="s">
        <v>44</v>
      </c>
      <c r="I68" s="2686" t="s">
        <v>221</v>
      </c>
      <c r="J68" s="2767" t="s">
        <v>220</v>
      </c>
      <c r="K68" s="493" t="s">
        <v>217</v>
      </c>
      <c r="L68" s="492">
        <v>0</v>
      </c>
      <c r="M68" s="526" t="s">
        <v>265</v>
      </c>
      <c r="N68" s="2698" t="s">
        <v>262</v>
      </c>
      <c r="O68" s="438">
        <v>0</v>
      </c>
    </row>
    <row r="69" spans="1:15" x14ac:dyDescent="0.2">
      <c r="A69" s="517"/>
      <c r="B69" s="516"/>
      <c r="C69" s="451"/>
      <c r="D69" s="513"/>
      <c r="E69" s="2714"/>
      <c r="F69" s="2690"/>
      <c r="G69" s="2717"/>
      <c r="H69" s="2684"/>
      <c r="I69" s="2687"/>
      <c r="J69" s="2720"/>
      <c r="K69" s="495" t="s">
        <v>140</v>
      </c>
      <c r="L69" s="408">
        <v>0</v>
      </c>
      <c r="M69" s="525"/>
      <c r="N69" s="2699"/>
      <c r="O69" s="438"/>
    </row>
    <row r="70" spans="1:15" x14ac:dyDescent="0.2">
      <c r="A70" s="517"/>
      <c r="B70" s="516"/>
      <c r="C70" s="451"/>
      <c r="D70" s="513"/>
      <c r="E70" s="2714"/>
      <c r="F70" s="2690"/>
      <c r="G70" s="2717"/>
      <c r="H70" s="2684"/>
      <c r="I70" s="2687"/>
      <c r="J70" s="2720"/>
      <c r="K70" s="407" t="s">
        <v>215</v>
      </c>
      <c r="L70" s="515">
        <v>0</v>
      </c>
      <c r="M70" s="525"/>
      <c r="N70" s="2699"/>
      <c r="O70" s="395"/>
    </row>
    <row r="71" spans="1:15" ht="13.5" thickBot="1" x14ac:dyDescent="0.25">
      <c r="A71" s="405"/>
      <c r="B71" s="404"/>
      <c r="C71" s="514"/>
      <c r="D71" s="513"/>
      <c r="E71" s="2714"/>
      <c r="F71" s="2690"/>
      <c r="G71" s="2717"/>
      <c r="H71" s="2684"/>
      <c r="I71" s="2687"/>
      <c r="J71" s="2720"/>
      <c r="K71" s="490" t="s">
        <v>141</v>
      </c>
      <c r="L71" s="512">
        <v>0</v>
      </c>
      <c r="M71" s="525"/>
      <c r="N71" s="2699"/>
      <c r="O71" s="395"/>
    </row>
    <row r="72" spans="1:15" ht="13.5" thickBot="1" x14ac:dyDescent="0.25">
      <c r="A72" s="405"/>
      <c r="B72" s="404"/>
      <c r="C72" s="514"/>
      <c r="D72" s="513"/>
      <c r="E72" s="2714"/>
      <c r="F72" s="2691"/>
      <c r="G72" s="2718"/>
      <c r="H72" s="2685"/>
      <c r="I72" s="2688"/>
      <c r="J72" s="2721"/>
      <c r="K72" s="488" t="s">
        <v>33</v>
      </c>
      <c r="L72" s="388">
        <f>SUM(L68:L71)</f>
        <v>0</v>
      </c>
      <c r="M72" s="525"/>
      <c r="N72" s="2700"/>
      <c r="O72" s="395"/>
    </row>
    <row r="73" spans="1:15" x14ac:dyDescent="0.2">
      <c r="A73" s="524" t="s">
        <v>37</v>
      </c>
      <c r="B73" s="523" t="s">
        <v>37</v>
      </c>
      <c r="C73" s="522" t="s">
        <v>39</v>
      </c>
      <c r="D73" s="521" t="s">
        <v>107</v>
      </c>
      <c r="E73" s="2713"/>
      <c r="F73" s="2689" t="s">
        <v>264</v>
      </c>
      <c r="G73" s="2716" t="s">
        <v>147</v>
      </c>
      <c r="H73" s="2683" t="s">
        <v>44</v>
      </c>
      <c r="I73" s="2686" t="s">
        <v>221</v>
      </c>
      <c r="J73" s="2767" t="s">
        <v>220</v>
      </c>
      <c r="K73" s="493" t="s">
        <v>217</v>
      </c>
      <c r="L73" s="492">
        <v>0</v>
      </c>
      <c r="M73" s="520" t="s">
        <v>263</v>
      </c>
      <c r="N73" s="2842" t="s">
        <v>262</v>
      </c>
      <c r="O73" s="519">
        <v>20</v>
      </c>
    </row>
    <row r="74" spans="1:15" x14ac:dyDescent="0.2">
      <c r="A74" s="517"/>
      <c r="B74" s="516"/>
      <c r="C74" s="451"/>
      <c r="D74" s="513"/>
      <c r="E74" s="2714"/>
      <c r="F74" s="2690"/>
      <c r="G74" s="2717"/>
      <c r="H74" s="2684"/>
      <c r="I74" s="2687"/>
      <c r="J74" s="2720"/>
      <c r="K74" s="495" t="s">
        <v>140</v>
      </c>
      <c r="L74" s="408">
        <v>0</v>
      </c>
      <c r="M74" s="511" t="s">
        <v>261</v>
      </c>
      <c r="N74" s="2843"/>
      <c r="O74" s="518">
        <v>20</v>
      </c>
    </row>
    <row r="75" spans="1:15" x14ac:dyDescent="0.2">
      <c r="A75" s="517"/>
      <c r="B75" s="516"/>
      <c r="C75" s="451"/>
      <c r="D75" s="513"/>
      <c r="E75" s="2714"/>
      <c r="F75" s="2690"/>
      <c r="G75" s="2717"/>
      <c r="H75" s="2684"/>
      <c r="I75" s="2687"/>
      <c r="J75" s="2720"/>
      <c r="K75" s="407" t="s">
        <v>215</v>
      </c>
      <c r="L75" s="515">
        <v>15</v>
      </c>
      <c r="M75" s="511"/>
      <c r="N75" s="2843"/>
      <c r="O75" s="510"/>
    </row>
    <row r="76" spans="1:15" ht="13.5" thickBot="1" x14ac:dyDescent="0.25">
      <c r="A76" s="405"/>
      <c r="B76" s="404"/>
      <c r="C76" s="514"/>
      <c r="D76" s="513"/>
      <c r="E76" s="2714"/>
      <c r="F76" s="2690"/>
      <c r="G76" s="2717"/>
      <c r="H76" s="2684"/>
      <c r="I76" s="2687"/>
      <c r="J76" s="2720"/>
      <c r="K76" s="490" t="s">
        <v>141</v>
      </c>
      <c r="L76" s="512">
        <v>0</v>
      </c>
      <c r="M76" s="511"/>
      <c r="N76" s="2843"/>
      <c r="O76" s="510"/>
    </row>
    <row r="77" spans="1:15" ht="13.5" thickBot="1" x14ac:dyDescent="0.25">
      <c r="A77" s="380"/>
      <c r="B77" s="394"/>
      <c r="C77" s="509"/>
      <c r="D77" s="508"/>
      <c r="E77" s="2715"/>
      <c r="F77" s="2691"/>
      <c r="G77" s="2718"/>
      <c r="H77" s="2685"/>
      <c r="I77" s="2688"/>
      <c r="J77" s="2721"/>
      <c r="K77" s="488" t="s">
        <v>33</v>
      </c>
      <c r="L77" s="388">
        <f>SUM(L73:L76)</f>
        <v>15</v>
      </c>
      <c r="M77" s="507"/>
      <c r="N77" s="2844"/>
      <c r="O77" s="506"/>
    </row>
    <row r="78" spans="1:15" ht="13.15" customHeight="1" x14ac:dyDescent="0.2">
      <c r="A78" s="2692" t="s">
        <v>37</v>
      </c>
      <c r="B78" s="2704" t="s">
        <v>37</v>
      </c>
      <c r="C78" s="2736" t="s">
        <v>109</v>
      </c>
      <c r="D78" s="2763" t="s">
        <v>260</v>
      </c>
      <c r="E78" s="2742"/>
      <c r="F78" s="2743"/>
      <c r="G78" s="2717" t="s">
        <v>249</v>
      </c>
      <c r="H78" s="2731" t="s">
        <v>44</v>
      </c>
      <c r="I78" s="2725" t="s">
        <v>221</v>
      </c>
      <c r="J78" s="2719" t="s">
        <v>220</v>
      </c>
      <c r="K78" s="505" t="s">
        <v>217</v>
      </c>
      <c r="L78" s="504">
        <f>L83+L88+L103+L93+L98</f>
        <v>4</v>
      </c>
      <c r="M78" s="2839"/>
      <c r="N78" s="2698"/>
      <c r="O78" s="2722"/>
    </row>
    <row r="79" spans="1:15" x14ac:dyDescent="0.2">
      <c r="A79" s="2693"/>
      <c r="B79" s="2705"/>
      <c r="C79" s="2737"/>
      <c r="D79" s="2764"/>
      <c r="E79" s="2745"/>
      <c r="F79" s="2746"/>
      <c r="G79" s="2717"/>
      <c r="H79" s="2732"/>
      <c r="I79" s="2726"/>
      <c r="J79" s="2720"/>
      <c r="K79" s="503" t="s">
        <v>140</v>
      </c>
      <c r="L79" s="502">
        <f>L84+L89+L104+L94+L99</f>
        <v>0</v>
      </c>
      <c r="M79" s="2840"/>
      <c r="N79" s="2699"/>
      <c r="O79" s="2723"/>
    </row>
    <row r="80" spans="1:15" x14ac:dyDescent="0.2">
      <c r="A80" s="2693"/>
      <c r="B80" s="2705"/>
      <c r="C80" s="2737"/>
      <c r="D80" s="2764"/>
      <c r="E80" s="2745"/>
      <c r="F80" s="2746"/>
      <c r="G80" s="2717"/>
      <c r="H80" s="2732"/>
      <c r="I80" s="2726"/>
      <c r="J80" s="2720"/>
      <c r="K80" s="501" t="s">
        <v>215</v>
      </c>
      <c r="L80" s="500">
        <f>SUM(L85,L90,L95,L105,L100)</f>
        <v>28.7</v>
      </c>
      <c r="M80" s="2840"/>
      <c r="N80" s="2699"/>
      <c r="O80" s="2723"/>
    </row>
    <row r="81" spans="1:18" ht="13.5" thickBot="1" x14ac:dyDescent="0.25">
      <c r="A81" s="2693"/>
      <c r="B81" s="2705"/>
      <c r="C81" s="2737"/>
      <c r="D81" s="2764"/>
      <c r="E81" s="2745"/>
      <c r="F81" s="2746"/>
      <c r="G81" s="2717"/>
      <c r="H81" s="2732"/>
      <c r="I81" s="2726"/>
      <c r="J81" s="2720"/>
      <c r="K81" s="499" t="s">
        <v>141</v>
      </c>
      <c r="L81" s="498">
        <f>L91+L86+L96+L106+L101</f>
        <v>0</v>
      </c>
      <c r="M81" s="2840"/>
      <c r="N81" s="2699"/>
      <c r="O81" s="2723"/>
    </row>
    <row r="82" spans="1:18" ht="18.75" customHeight="1" thickBot="1" x14ac:dyDescent="0.25">
      <c r="A82" s="2694"/>
      <c r="B82" s="2706"/>
      <c r="C82" s="2738"/>
      <c r="D82" s="2765"/>
      <c r="E82" s="2748"/>
      <c r="F82" s="2749"/>
      <c r="G82" s="2718"/>
      <c r="H82" s="2733"/>
      <c r="I82" s="2727"/>
      <c r="J82" s="2721"/>
      <c r="K82" s="497" t="s">
        <v>33</v>
      </c>
      <c r="L82" s="496">
        <f>SUM(L78:L81)</f>
        <v>32.700000000000003</v>
      </c>
      <c r="M82" s="2841"/>
      <c r="N82" s="2700"/>
      <c r="O82" s="2724"/>
      <c r="P82" s="351"/>
    </row>
    <row r="83" spans="1:18" x14ac:dyDescent="0.2">
      <c r="A83" s="2692" t="s">
        <v>37</v>
      </c>
      <c r="B83" s="2704" t="s">
        <v>37</v>
      </c>
      <c r="C83" s="2707" t="s">
        <v>109</v>
      </c>
      <c r="D83" s="2710" t="s">
        <v>37</v>
      </c>
      <c r="E83" s="2713"/>
      <c r="F83" s="2689" t="s">
        <v>259</v>
      </c>
      <c r="G83" s="2716" t="s">
        <v>249</v>
      </c>
      <c r="H83" s="2683" t="s">
        <v>44</v>
      </c>
      <c r="I83" s="2686" t="s">
        <v>221</v>
      </c>
      <c r="J83" s="2719" t="s">
        <v>220</v>
      </c>
      <c r="K83" s="493" t="s">
        <v>217</v>
      </c>
      <c r="L83" s="492">
        <v>0</v>
      </c>
      <c r="M83" s="2695" t="s">
        <v>258</v>
      </c>
      <c r="N83" s="2698" t="s">
        <v>50</v>
      </c>
      <c r="O83" s="2722">
        <v>5</v>
      </c>
      <c r="R83" s="351"/>
    </row>
    <row r="84" spans="1:18" x14ac:dyDescent="0.2">
      <c r="A84" s="2693"/>
      <c r="B84" s="2705"/>
      <c r="C84" s="2708"/>
      <c r="D84" s="2711"/>
      <c r="E84" s="2714"/>
      <c r="F84" s="2690"/>
      <c r="G84" s="2717"/>
      <c r="H84" s="2684"/>
      <c r="I84" s="2687"/>
      <c r="J84" s="2720"/>
      <c r="K84" s="407" t="s">
        <v>140</v>
      </c>
      <c r="L84" s="408">
        <v>0</v>
      </c>
      <c r="M84" s="2696"/>
      <c r="N84" s="2699"/>
      <c r="O84" s="2723"/>
    </row>
    <row r="85" spans="1:18" x14ac:dyDescent="0.2">
      <c r="A85" s="2693"/>
      <c r="B85" s="2705"/>
      <c r="C85" s="2708"/>
      <c r="D85" s="2711"/>
      <c r="E85" s="2714"/>
      <c r="F85" s="2690"/>
      <c r="G85" s="2717"/>
      <c r="H85" s="2684"/>
      <c r="I85" s="2687"/>
      <c r="J85" s="2720"/>
      <c r="K85" s="495" t="s">
        <v>215</v>
      </c>
      <c r="L85" s="408">
        <v>15</v>
      </c>
      <c r="M85" s="2696"/>
      <c r="N85" s="2699"/>
      <c r="O85" s="2723"/>
    </row>
    <row r="86" spans="1:18" ht="13.5" thickBot="1" x14ac:dyDescent="0.25">
      <c r="A86" s="2693"/>
      <c r="B86" s="2705"/>
      <c r="C86" s="2708"/>
      <c r="D86" s="2711"/>
      <c r="E86" s="2714"/>
      <c r="F86" s="2690"/>
      <c r="G86" s="2717"/>
      <c r="H86" s="2684"/>
      <c r="I86" s="2687"/>
      <c r="J86" s="2720"/>
      <c r="K86" s="490" t="s">
        <v>141</v>
      </c>
      <c r="L86" s="489">
        <v>0</v>
      </c>
      <c r="M86" s="2696"/>
      <c r="N86" s="2699"/>
      <c r="O86" s="2723"/>
    </row>
    <row r="87" spans="1:18" ht="13.5" thickBot="1" x14ac:dyDescent="0.25">
      <c r="A87" s="2694"/>
      <c r="B87" s="2706"/>
      <c r="C87" s="2709"/>
      <c r="D87" s="2712"/>
      <c r="E87" s="2715"/>
      <c r="F87" s="2691"/>
      <c r="G87" s="2718"/>
      <c r="H87" s="2684"/>
      <c r="I87" s="2687"/>
      <c r="J87" s="2720"/>
      <c r="K87" s="488" t="s">
        <v>33</v>
      </c>
      <c r="L87" s="487">
        <f>SUM(L83:L86)</f>
        <v>15</v>
      </c>
      <c r="M87" s="2697"/>
      <c r="N87" s="2700"/>
      <c r="O87" s="2724"/>
    </row>
    <row r="88" spans="1:18" x14ac:dyDescent="0.2">
      <c r="A88" s="2692" t="s">
        <v>37</v>
      </c>
      <c r="B88" s="2704" t="s">
        <v>37</v>
      </c>
      <c r="C88" s="2707" t="s">
        <v>109</v>
      </c>
      <c r="D88" s="2710" t="s">
        <v>39</v>
      </c>
      <c r="E88" s="2713"/>
      <c r="F88" s="2689" t="s">
        <v>257</v>
      </c>
      <c r="G88" s="2716" t="s">
        <v>249</v>
      </c>
      <c r="H88" s="2684"/>
      <c r="I88" s="2686" t="s">
        <v>221</v>
      </c>
      <c r="J88" s="2719" t="s">
        <v>220</v>
      </c>
      <c r="K88" s="493" t="s">
        <v>217</v>
      </c>
      <c r="L88" s="492">
        <v>0</v>
      </c>
      <c r="M88" s="2695" t="s">
        <v>256</v>
      </c>
      <c r="N88" s="2845" t="s">
        <v>50</v>
      </c>
      <c r="O88" s="2722">
        <v>3</v>
      </c>
    </row>
    <row r="89" spans="1:18" x14ac:dyDescent="0.2">
      <c r="A89" s="2693"/>
      <c r="B89" s="2705"/>
      <c r="C89" s="2708"/>
      <c r="D89" s="2711"/>
      <c r="E89" s="2714"/>
      <c r="F89" s="2690"/>
      <c r="G89" s="2717"/>
      <c r="H89" s="2684"/>
      <c r="I89" s="2687"/>
      <c r="J89" s="2720"/>
      <c r="K89" s="407" t="s">
        <v>140</v>
      </c>
      <c r="L89" s="408">
        <v>0</v>
      </c>
      <c r="M89" s="2696"/>
      <c r="N89" s="2846"/>
      <c r="O89" s="2723"/>
    </row>
    <row r="90" spans="1:18" x14ac:dyDescent="0.2">
      <c r="A90" s="2693"/>
      <c r="B90" s="2705"/>
      <c r="C90" s="2708"/>
      <c r="D90" s="2711"/>
      <c r="E90" s="2714"/>
      <c r="F90" s="2690"/>
      <c r="G90" s="2717"/>
      <c r="H90" s="2684"/>
      <c r="I90" s="2687"/>
      <c r="J90" s="2720"/>
      <c r="K90" s="495" t="s">
        <v>215</v>
      </c>
      <c r="L90" s="408">
        <v>8</v>
      </c>
      <c r="M90" s="2696"/>
      <c r="N90" s="2846"/>
      <c r="O90" s="2723"/>
    </row>
    <row r="91" spans="1:18" ht="13.5" customHeight="1" thickBot="1" x14ac:dyDescent="0.25">
      <c r="A91" s="2693"/>
      <c r="B91" s="2705"/>
      <c r="C91" s="2708"/>
      <c r="D91" s="2711"/>
      <c r="E91" s="2714"/>
      <c r="F91" s="2690"/>
      <c r="G91" s="2717"/>
      <c r="H91" s="2684"/>
      <c r="I91" s="2687"/>
      <c r="J91" s="2720"/>
      <c r="K91" s="490" t="s">
        <v>141</v>
      </c>
      <c r="L91" s="489">
        <v>0</v>
      </c>
      <c r="M91" s="2696"/>
      <c r="N91" s="2846"/>
      <c r="O91" s="2723"/>
    </row>
    <row r="92" spans="1:18" ht="18" customHeight="1" thickBot="1" x14ac:dyDescent="0.25">
      <c r="A92" s="2694"/>
      <c r="B92" s="2706"/>
      <c r="C92" s="2709"/>
      <c r="D92" s="2712"/>
      <c r="E92" s="2715"/>
      <c r="F92" s="2691"/>
      <c r="G92" s="2718"/>
      <c r="H92" s="2684"/>
      <c r="I92" s="2687"/>
      <c r="J92" s="2721"/>
      <c r="K92" s="488" t="s">
        <v>33</v>
      </c>
      <c r="L92" s="487">
        <f>SUM(L88:L91)</f>
        <v>8</v>
      </c>
      <c r="M92" s="2697"/>
      <c r="N92" s="2847"/>
      <c r="O92" s="2724"/>
    </row>
    <row r="93" spans="1:18" x14ac:dyDescent="0.2">
      <c r="A93" s="2692" t="s">
        <v>37</v>
      </c>
      <c r="B93" s="2704" t="s">
        <v>37</v>
      </c>
      <c r="C93" s="2707" t="s">
        <v>109</v>
      </c>
      <c r="D93" s="2710" t="s">
        <v>109</v>
      </c>
      <c r="E93" s="2713"/>
      <c r="F93" s="2689" t="s">
        <v>255</v>
      </c>
      <c r="G93" s="2716" t="s">
        <v>249</v>
      </c>
      <c r="H93" s="2683" t="s">
        <v>44</v>
      </c>
      <c r="I93" s="2686" t="s">
        <v>221</v>
      </c>
      <c r="J93" s="2719" t="s">
        <v>220</v>
      </c>
      <c r="K93" s="493" t="s">
        <v>217</v>
      </c>
      <c r="L93" s="492">
        <v>0</v>
      </c>
      <c r="M93" s="2695" t="s">
        <v>254</v>
      </c>
      <c r="N93" s="410" t="s">
        <v>253</v>
      </c>
      <c r="O93" s="2722">
        <v>3</v>
      </c>
      <c r="R93" s="351"/>
    </row>
    <row r="94" spans="1:18" ht="15" customHeight="1" x14ac:dyDescent="0.2">
      <c r="A94" s="2693"/>
      <c r="B94" s="2705"/>
      <c r="C94" s="2708"/>
      <c r="D94" s="2711"/>
      <c r="E94" s="2714"/>
      <c r="F94" s="2690"/>
      <c r="G94" s="2717"/>
      <c r="H94" s="2684"/>
      <c r="I94" s="2687"/>
      <c r="J94" s="2720"/>
      <c r="K94" s="407" t="s">
        <v>140</v>
      </c>
      <c r="L94" s="408">
        <v>0</v>
      </c>
      <c r="M94" s="2696"/>
      <c r="N94" s="2699"/>
      <c r="O94" s="2723"/>
    </row>
    <row r="95" spans="1:18" ht="15.75" customHeight="1" x14ac:dyDescent="0.2">
      <c r="A95" s="2693"/>
      <c r="B95" s="2705"/>
      <c r="C95" s="2708"/>
      <c r="D95" s="2711"/>
      <c r="E95" s="2714"/>
      <c r="F95" s="2690"/>
      <c r="G95" s="2717"/>
      <c r="H95" s="2684"/>
      <c r="I95" s="2687"/>
      <c r="J95" s="2720"/>
      <c r="K95" s="407" t="s">
        <v>215</v>
      </c>
      <c r="L95" s="494">
        <v>5.7</v>
      </c>
      <c r="M95" s="2696"/>
      <c r="N95" s="2699"/>
      <c r="O95" s="2723"/>
    </row>
    <row r="96" spans="1:18" ht="15.75" customHeight="1" thickBot="1" x14ac:dyDescent="0.25">
      <c r="A96" s="2693"/>
      <c r="B96" s="2705"/>
      <c r="C96" s="2708"/>
      <c r="D96" s="2711"/>
      <c r="E96" s="2714"/>
      <c r="F96" s="2690"/>
      <c r="G96" s="2717"/>
      <c r="H96" s="2684"/>
      <c r="I96" s="2687"/>
      <c r="J96" s="2720"/>
      <c r="K96" s="490" t="s">
        <v>141</v>
      </c>
      <c r="L96" s="489">
        <v>0</v>
      </c>
      <c r="M96" s="2696"/>
      <c r="N96" s="2699"/>
      <c r="O96" s="2723"/>
      <c r="P96" s="351"/>
    </row>
    <row r="97" spans="1:18" ht="13.5" customHeight="1" thickBot="1" x14ac:dyDescent="0.25">
      <c r="A97" s="2694"/>
      <c r="B97" s="2706"/>
      <c r="C97" s="2709"/>
      <c r="D97" s="2712"/>
      <c r="E97" s="2715"/>
      <c r="F97" s="2691"/>
      <c r="G97" s="2718"/>
      <c r="H97" s="2685"/>
      <c r="I97" s="2688"/>
      <c r="J97" s="2721"/>
      <c r="K97" s="488" t="s">
        <v>33</v>
      </c>
      <c r="L97" s="487">
        <f>SUM(L93:L96)</f>
        <v>5.7</v>
      </c>
      <c r="M97" s="2697"/>
      <c r="N97" s="2700"/>
      <c r="O97" s="2724"/>
    </row>
    <row r="98" spans="1:18" ht="13.5" customHeight="1" x14ac:dyDescent="0.2">
      <c r="A98" s="2692" t="s">
        <v>37</v>
      </c>
      <c r="B98" s="2704" t="s">
        <v>37</v>
      </c>
      <c r="C98" s="2707" t="s">
        <v>109</v>
      </c>
      <c r="D98" s="2710" t="s">
        <v>107</v>
      </c>
      <c r="E98" s="2713"/>
      <c r="F98" s="2689" t="s">
        <v>252</v>
      </c>
      <c r="G98" s="2716" t="s">
        <v>249</v>
      </c>
      <c r="H98" s="2683" t="s">
        <v>44</v>
      </c>
      <c r="I98" s="2686" t="s">
        <v>221</v>
      </c>
      <c r="J98" s="2719" t="s">
        <v>220</v>
      </c>
      <c r="K98" s="493" t="s">
        <v>217</v>
      </c>
      <c r="L98" s="492">
        <v>0</v>
      </c>
      <c r="M98" s="491" t="s">
        <v>251</v>
      </c>
      <c r="N98" s="2698" t="s">
        <v>50</v>
      </c>
      <c r="O98" s="2722">
        <v>0</v>
      </c>
    </row>
    <row r="99" spans="1:18" ht="13.5" customHeight="1" x14ac:dyDescent="0.2">
      <c r="A99" s="2693"/>
      <c r="B99" s="2705"/>
      <c r="C99" s="2708"/>
      <c r="D99" s="2711"/>
      <c r="E99" s="2714"/>
      <c r="F99" s="2690"/>
      <c r="G99" s="2717"/>
      <c r="H99" s="2684"/>
      <c r="I99" s="2687"/>
      <c r="J99" s="2720"/>
      <c r="K99" s="407" t="s">
        <v>140</v>
      </c>
      <c r="L99" s="408">
        <v>0</v>
      </c>
      <c r="M99" s="2696"/>
      <c r="N99" s="2699"/>
      <c r="O99" s="2723"/>
    </row>
    <row r="100" spans="1:18" ht="13.5" customHeight="1" x14ac:dyDescent="0.2">
      <c r="A100" s="2693"/>
      <c r="B100" s="2705"/>
      <c r="C100" s="2708"/>
      <c r="D100" s="2711"/>
      <c r="E100" s="2714"/>
      <c r="F100" s="2690"/>
      <c r="G100" s="2717"/>
      <c r="H100" s="2684"/>
      <c r="I100" s="2687"/>
      <c r="J100" s="2720"/>
      <c r="K100" s="407" t="s">
        <v>215</v>
      </c>
      <c r="L100" s="408">
        <v>0</v>
      </c>
      <c r="M100" s="2696"/>
      <c r="N100" s="2699"/>
      <c r="O100" s="2723"/>
    </row>
    <row r="101" spans="1:18" ht="13.5" customHeight="1" thickBot="1" x14ac:dyDescent="0.25">
      <c r="A101" s="2693"/>
      <c r="B101" s="2705"/>
      <c r="C101" s="2708"/>
      <c r="D101" s="2711"/>
      <c r="E101" s="2714"/>
      <c r="F101" s="2690"/>
      <c r="G101" s="2717"/>
      <c r="H101" s="2684"/>
      <c r="I101" s="2687"/>
      <c r="J101" s="2720"/>
      <c r="K101" s="490" t="s">
        <v>141</v>
      </c>
      <c r="L101" s="489">
        <v>0</v>
      </c>
      <c r="M101" s="2696"/>
      <c r="N101" s="2699"/>
      <c r="O101" s="2723"/>
    </row>
    <row r="102" spans="1:18" ht="13.5" customHeight="1" thickBot="1" x14ac:dyDescent="0.25">
      <c r="A102" s="2694"/>
      <c r="B102" s="2706"/>
      <c r="C102" s="2709"/>
      <c r="D102" s="2712"/>
      <c r="E102" s="2715"/>
      <c r="F102" s="2691"/>
      <c r="G102" s="2718"/>
      <c r="H102" s="2685"/>
      <c r="I102" s="2688"/>
      <c r="J102" s="2721"/>
      <c r="K102" s="488" t="s">
        <v>33</v>
      </c>
      <c r="L102" s="487">
        <f>SUM(L98:L101)</f>
        <v>0</v>
      </c>
      <c r="M102" s="2697"/>
      <c r="N102" s="2700"/>
      <c r="O102" s="2724"/>
    </row>
    <row r="103" spans="1:18" ht="13.5" customHeight="1" x14ac:dyDescent="0.2">
      <c r="A103" s="2692" t="s">
        <v>37</v>
      </c>
      <c r="B103" s="2704" t="s">
        <v>37</v>
      </c>
      <c r="C103" s="2707" t="s">
        <v>109</v>
      </c>
      <c r="D103" s="2710" t="s">
        <v>102</v>
      </c>
      <c r="E103" s="2713"/>
      <c r="F103" s="2689" t="s">
        <v>250</v>
      </c>
      <c r="G103" s="2716" t="s">
        <v>249</v>
      </c>
      <c r="H103" s="2683" t="s">
        <v>44</v>
      </c>
      <c r="I103" s="2686" t="s">
        <v>221</v>
      </c>
      <c r="J103" s="2719" t="s">
        <v>220</v>
      </c>
      <c r="K103" s="493" t="s">
        <v>217</v>
      </c>
      <c r="L103" s="492">
        <v>4</v>
      </c>
      <c r="M103" s="491" t="s">
        <v>248</v>
      </c>
      <c r="N103" s="2698" t="s">
        <v>50</v>
      </c>
      <c r="O103" s="2722">
        <v>1</v>
      </c>
      <c r="R103" s="351"/>
    </row>
    <row r="104" spans="1:18" ht="13.5" customHeight="1" x14ac:dyDescent="0.2">
      <c r="A104" s="2693"/>
      <c r="B104" s="2705"/>
      <c r="C104" s="2708"/>
      <c r="D104" s="2711"/>
      <c r="E104" s="2714"/>
      <c r="F104" s="2690"/>
      <c r="G104" s="2717"/>
      <c r="H104" s="2684"/>
      <c r="I104" s="2687"/>
      <c r="J104" s="2720"/>
      <c r="K104" s="407" t="s">
        <v>140</v>
      </c>
      <c r="L104" s="408">
        <v>0</v>
      </c>
      <c r="M104" s="2696"/>
      <c r="N104" s="2699"/>
      <c r="O104" s="2723"/>
    </row>
    <row r="105" spans="1:18" ht="13.5" customHeight="1" x14ac:dyDescent="0.2">
      <c r="A105" s="2693"/>
      <c r="B105" s="2705"/>
      <c r="C105" s="2708"/>
      <c r="D105" s="2711"/>
      <c r="E105" s="2714"/>
      <c r="F105" s="2690"/>
      <c r="G105" s="2717"/>
      <c r="H105" s="2684"/>
      <c r="I105" s="2687"/>
      <c r="J105" s="2720"/>
      <c r="K105" s="407" t="s">
        <v>215</v>
      </c>
      <c r="L105" s="408">
        <v>0</v>
      </c>
      <c r="M105" s="2696"/>
      <c r="N105" s="2699"/>
      <c r="O105" s="2723"/>
    </row>
    <row r="106" spans="1:18" ht="13.5" thickBot="1" x14ac:dyDescent="0.25">
      <c r="A106" s="2693"/>
      <c r="B106" s="2705"/>
      <c r="C106" s="2708"/>
      <c r="D106" s="2711"/>
      <c r="E106" s="2714"/>
      <c r="F106" s="2690"/>
      <c r="G106" s="2717"/>
      <c r="H106" s="2684"/>
      <c r="I106" s="2687"/>
      <c r="J106" s="2720"/>
      <c r="K106" s="490" t="s">
        <v>141</v>
      </c>
      <c r="L106" s="489">
        <v>0</v>
      </c>
      <c r="M106" s="2696"/>
      <c r="N106" s="2699"/>
      <c r="O106" s="2723"/>
      <c r="P106" s="351"/>
    </row>
    <row r="107" spans="1:18" ht="13.5" customHeight="1" thickBot="1" x14ac:dyDescent="0.25">
      <c r="A107" s="2694"/>
      <c r="B107" s="2706"/>
      <c r="C107" s="2709"/>
      <c r="D107" s="2712"/>
      <c r="E107" s="2715"/>
      <c r="F107" s="2691"/>
      <c r="G107" s="2718"/>
      <c r="H107" s="2685"/>
      <c r="I107" s="2688"/>
      <c r="J107" s="2721"/>
      <c r="K107" s="488" t="s">
        <v>33</v>
      </c>
      <c r="L107" s="487">
        <f>SUM(L103:L106)</f>
        <v>4</v>
      </c>
      <c r="M107" s="2697"/>
      <c r="N107" s="2700"/>
      <c r="O107" s="2724"/>
    </row>
    <row r="108" spans="1:18" ht="13.5" thickBot="1" x14ac:dyDescent="0.25">
      <c r="A108" s="380" t="s">
        <v>37</v>
      </c>
      <c r="B108" s="385" t="s">
        <v>37</v>
      </c>
      <c r="C108" s="2836" t="s">
        <v>38</v>
      </c>
      <c r="D108" s="2837"/>
      <c r="E108" s="2837"/>
      <c r="F108" s="2837"/>
      <c r="G108" s="2837"/>
      <c r="H108" s="2837"/>
      <c r="I108" s="2837"/>
      <c r="J108" s="2838"/>
      <c r="K108" s="486" t="s">
        <v>33</v>
      </c>
      <c r="L108" s="485">
        <f>L17+L57+L82</f>
        <v>228.5</v>
      </c>
      <c r="M108" s="484"/>
      <c r="N108" s="483"/>
      <c r="O108" s="482"/>
    </row>
    <row r="109" spans="1:18" ht="23.25" customHeight="1" thickBot="1" x14ac:dyDescent="0.25">
      <c r="A109" s="481" t="s">
        <v>37</v>
      </c>
      <c r="B109" s="480" t="s">
        <v>39</v>
      </c>
      <c r="C109" s="2812" t="s">
        <v>247</v>
      </c>
      <c r="D109" s="2813"/>
      <c r="E109" s="2813"/>
      <c r="F109" s="2813"/>
      <c r="G109" s="2813"/>
      <c r="H109" s="2813"/>
      <c r="I109" s="2813"/>
      <c r="J109" s="2813"/>
      <c r="K109" s="2813"/>
      <c r="L109" s="2813"/>
      <c r="M109" s="2813"/>
      <c r="N109" s="2813"/>
      <c r="O109" s="2814"/>
    </row>
    <row r="110" spans="1:18" ht="24.75" customHeight="1" thickBot="1" x14ac:dyDescent="0.25">
      <c r="A110" s="2692"/>
      <c r="B110" s="2739"/>
      <c r="C110" s="479"/>
      <c r="D110" s="478"/>
      <c r="E110" s="478"/>
      <c r="F110" s="478"/>
      <c r="G110" s="478"/>
      <c r="H110" s="478"/>
      <c r="I110" s="478"/>
      <c r="J110" s="478"/>
      <c r="K110" s="478"/>
      <c r="L110" s="478"/>
      <c r="M110" s="477" t="s">
        <v>246</v>
      </c>
      <c r="N110" s="476" t="s">
        <v>50</v>
      </c>
      <c r="O110" s="475">
        <v>1</v>
      </c>
    </row>
    <row r="111" spans="1:18" ht="28.5" customHeight="1" thickBot="1" x14ac:dyDescent="0.25">
      <c r="A111" s="2694"/>
      <c r="B111" s="2740"/>
      <c r="C111" s="474"/>
      <c r="D111" s="473"/>
      <c r="E111" s="473"/>
      <c r="F111" s="473"/>
      <c r="G111" s="473"/>
      <c r="H111" s="473"/>
      <c r="I111" s="473"/>
      <c r="J111" s="473"/>
      <c r="K111" s="473"/>
      <c r="L111" s="473"/>
      <c r="M111" s="472" t="s">
        <v>245</v>
      </c>
      <c r="N111" s="471" t="s">
        <v>50</v>
      </c>
      <c r="O111" s="416">
        <v>1</v>
      </c>
    </row>
    <row r="112" spans="1:18" ht="12.75" customHeight="1" x14ac:dyDescent="0.2">
      <c r="A112" s="2692" t="s">
        <v>37</v>
      </c>
      <c r="B112" s="2704" t="s">
        <v>39</v>
      </c>
      <c r="C112" s="470" t="s">
        <v>37</v>
      </c>
      <c r="D112" s="2741" t="s">
        <v>244</v>
      </c>
      <c r="E112" s="2742"/>
      <c r="F112" s="2743"/>
      <c r="G112" s="2716" t="s">
        <v>242</v>
      </c>
      <c r="H112" s="2683" t="s">
        <v>44</v>
      </c>
      <c r="I112" s="2686" t="s">
        <v>221</v>
      </c>
      <c r="J112" s="413" t="s">
        <v>220</v>
      </c>
      <c r="K112" s="430" t="s">
        <v>217</v>
      </c>
      <c r="L112" s="469">
        <f>L117+L122+L142+L127+L132+L137</f>
        <v>78.2</v>
      </c>
      <c r="M112" s="2839"/>
      <c r="N112" s="2698"/>
      <c r="O112" s="2722"/>
    </row>
    <row r="113" spans="1:18" ht="12.75" customHeight="1" x14ac:dyDescent="0.2">
      <c r="A113" s="2693"/>
      <c r="B113" s="2705"/>
      <c r="C113" s="466"/>
      <c r="D113" s="2744"/>
      <c r="E113" s="2745"/>
      <c r="F113" s="2746"/>
      <c r="G113" s="2717"/>
      <c r="H113" s="2684"/>
      <c r="I113" s="2687"/>
      <c r="J113" s="399"/>
      <c r="K113" s="468" t="s">
        <v>140</v>
      </c>
      <c r="L113" s="467">
        <f>L118+L123+L143+L128</f>
        <v>0</v>
      </c>
      <c r="M113" s="2840"/>
      <c r="N113" s="2699"/>
      <c r="O113" s="2723"/>
    </row>
    <row r="114" spans="1:18" ht="12.75" customHeight="1" x14ac:dyDescent="0.2">
      <c r="A114" s="2693"/>
      <c r="B114" s="2705"/>
      <c r="C114" s="466"/>
      <c r="D114" s="2744"/>
      <c r="E114" s="2745"/>
      <c r="F114" s="2746"/>
      <c r="G114" s="2717"/>
      <c r="H114" s="2684"/>
      <c r="I114" s="2687"/>
      <c r="J114" s="399"/>
      <c r="K114" s="428" t="s">
        <v>215</v>
      </c>
      <c r="L114" s="427">
        <f>SUM(L119,L124,L129,L144,L134,L139)</f>
        <v>55.6</v>
      </c>
      <c r="M114" s="2840"/>
      <c r="N114" s="2699"/>
      <c r="O114" s="2723"/>
    </row>
    <row r="115" spans="1:18" ht="13.5" thickBot="1" x14ac:dyDescent="0.25">
      <c r="A115" s="2693"/>
      <c r="B115" s="2705"/>
      <c r="C115" s="466"/>
      <c r="D115" s="2744"/>
      <c r="E115" s="2745"/>
      <c r="F115" s="2746"/>
      <c r="G115" s="2717"/>
      <c r="H115" s="2684"/>
      <c r="I115" s="2687"/>
      <c r="J115" s="399"/>
      <c r="K115" s="426" t="s">
        <v>141</v>
      </c>
      <c r="L115" s="425">
        <f>L120+L125+L145+L130</f>
        <v>0</v>
      </c>
      <c r="M115" s="2840"/>
      <c r="N115" s="2699"/>
      <c r="O115" s="2723"/>
    </row>
    <row r="116" spans="1:18" ht="13.5" thickBot="1" x14ac:dyDescent="0.25">
      <c r="A116" s="2694"/>
      <c r="B116" s="2706"/>
      <c r="C116" s="465"/>
      <c r="D116" s="2747"/>
      <c r="E116" s="2748"/>
      <c r="F116" s="2749"/>
      <c r="G116" s="2718"/>
      <c r="H116" s="2684"/>
      <c r="I116" s="2688"/>
      <c r="J116" s="390"/>
      <c r="K116" s="464" t="s">
        <v>33</v>
      </c>
      <c r="L116" s="463">
        <f>SUM(L112:L115)</f>
        <v>133.80000000000001</v>
      </c>
      <c r="M116" s="2841"/>
      <c r="N116" s="2700"/>
      <c r="O116" s="2724"/>
      <c r="P116" s="462"/>
    </row>
    <row r="117" spans="1:18" x14ac:dyDescent="0.2">
      <c r="A117" s="2692" t="s">
        <v>37</v>
      </c>
      <c r="B117" s="2704" t="s">
        <v>39</v>
      </c>
      <c r="C117" s="461" t="s">
        <v>37</v>
      </c>
      <c r="D117" s="460" t="s">
        <v>37</v>
      </c>
      <c r="E117" s="440"/>
      <c r="F117" s="2689" t="s">
        <v>243</v>
      </c>
      <c r="G117" s="2716" t="s">
        <v>242</v>
      </c>
      <c r="H117" s="2683" t="s">
        <v>44</v>
      </c>
      <c r="I117" s="2686" t="s">
        <v>221</v>
      </c>
      <c r="J117" s="413" t="s">
        <v>220</v>
      </c>
      <c r="K117" s="412" t="s">
        <v>217</v>
      </c>
      <c r="L117" s="421">
        <v>35.6</v>
      </c>
      <c r="M117" s="2695" t="s">
        <v>241</v>
      </c>
      <c r="N117" s="2698" t="s">
        <v>50</v>
      </c>
      <c r="O117" s="2722">
        <v>5</v>
      </c>
    </row>
    <row r="118" spans="1:18" x14ac:dyDescent="0.2">
      <c r="A118" s="2693"/>
      <c r="B118" s="2705"/>
      <c r="C118" s="451"/>
      <c r="D118" s="450"/>
      <c r="E118" s="402"/>
      <c r="F118" s="2690"/>
      <c r="G118" s="2717"/>
      <c r="H118" s="2684"/>
      <c r="I118" s="2687"/>
      <c r="J118" s="399"/>
      <c r="K118" s="407" t="s">
        <v>140</v>
      </c>
      <c r="L118" s="436">
        <v>0</v>
      </c>
      <c r="M118" s="2696"/>
      <c r="N118" s="2699"/>
      <c r="O118" s="2723"/>
    </row>
    <row r="119" spans="1:18" x14ac:dyDescent="0.2">
      <c r="A119" s="2693"/>
      <c r="B119" s="2705"/>
      <c r="C119" s="451"/>
      <c r="D119" s="450"/>
      <c r="E119" s="402"/>
      <c r="F119" s="2690"/>
      <c r="G119" s="2717"/>
      <c r="H119" s="2684"/>
      <c r="I119" s="2687"/>
      <c r="J119" s="399"/>
      <c r="K119" s="407" t="s">
        <v>215</v>
      </c>
      <c r="L119" s="406">
        <v>0</v>
      </c>
      <c r="M119" s="2696"/>
      <c r="N119" s="2699"/>
      <c r="O119" s="2723"/>
    </row>
    <row r="120" spans="1:18" ht="13.5" thickBot="1" x14ac:dyDescent="0.25">
      <c r="A120" s="2693"/>
      <c r="B120" s="2705"/>
      <c r="C120" s="445"/>
      <c r="D120" s="459"/>
      <c r="E120" s="402"/>
      <c r="F120" s="2690"/>
      <c r="G120" s="2717"/>
      <c r="H120" s="2684"/>
      <c r="I120" s="2687"/>
      <c r="J120" s="399"/>
      <c r="K120" s="398" t="s">
        <v>141</v>
      </c>
      <c r="L120" s="397">
        <v>0</v>
      </c>
      <c r="M120" s="2696"/>
      <c r="N120" s="2699"/>
      <c r="O120" s="2723"/>
    </row>
    <row r="121" spans="1:18" ht="13.5" thickBot="1" x14ac:dyDescent="0.25">
      <c r="A121" s="2694"/>
      <c r="B121" s="2706"/>
      <c r="C121" s="458"/>
      <c r="D121" s="457"/>
      <c r="E121" s="392"/>
      <c r="F121" s="456"/>
      <c r="G121" s="2717"/>
      <c r="H121" s="2684"/>
      <c r="I121" s="2688"/>
      <c r="J121" s="390"/>
      <c r="K121" s="389" t="s">
        <v>33</v>
      </c>
      <c r="L121" s="455">
        <f>SUM(L117:L120)</f>
        <v>35.6</v>
      </c>
      <c r="M121" s="2697"/>
      <c r="N121" s="2700"/>
      <c r="O121" s="2724"/>
    </row>
    <row r="122" spans="1:18" x14ac:dyDescent="0.2">
      <c r="A122" s="2693" t="s">
        <v>37</v>
      </c>
      <c r="B122" s="2705" t="s">
        <v>39</v>
      </c>
      <c r="C122" s="451" t="s">
        <v>37</v>
      </c>
      <c r="D122" s="454" t="s">
        <v>39</v>
      </c>
      <c r="E122" s="402"/>
      <c r="F122" s="2690" t="s">
        <v>240</v>
      </c>
      <c r="G122" s="2717"/>
      <c r="H122" s="2683" t="s">
        <v>44</v>
      </c>
      <c r="I122" s="2686" t="s">
        <v>221</v>
      </c>
      <c r="J122" s="413" t="s">
        <v>220</v>
      </c>
      <c r="K122" s="453" t="s">
        <v>217</v>
      </c>
      <c r="L122" s="452">
        <v>16.600000000000001</v>
      </c>
      <c r="M122" s="448" t="s">
        <v>239</v>
      </c>
      <c r="N122" s="396" t="s">
        <v>238</v>
      </c>
      <c r="O122" s="395">
        <v>6.5</v>
      </c>
    </row>
    <row r="123" spans="1:18" x14ac:dyDescent="0.2">
      <c r="A123" s="2693"/>
      <c r="B123" s="2705"/>
      <c r="C123" s="451"/>
      <c r="D123" s="450"/>
      <c r="E123" s="402"/>
      <c r="F123" s="2690"/>
      <c r="G123" s="2717"/>
      <c r="H123" s="2684"/>
      <c r="I123" s="2687"/>
      <c r="J123" s="399"/>
      <c r="K123" s="407" t="s">
        <v>140</v>
      </c>
      <c r="L123" s="419">
        <v>0</v>
      </c>
      <c r="M123" s="448"/>
      <c r="N123" s="396"/>
      <c r="O123" s="395"/>
    </row>
    <row r="124" spans="1:18" ht="25.5" x14ac:dyDescent="0.2">
      <c r="A124" s="2693"/>
      <c r="B124" s="2705"/>
      <c r="C124" s="451"/>
      <c r="D124" s="450"/>
      <c r="E124" s="402"/>
      <c r="F124" s="2690"/>
      <c r="G124" s="2717"/>
      <c r="H124" s="2684"/>
      <c r="I124" s="2687"/>
      <c r="J124" s="399"/>
      <c r="K124" s="407" t="s">
        <v>215</v>
      </c>
      <c r="L124" s="449">
        <v>55.6</v>
      </c>
      <c r="M124" s="448" t="s">
        <v>237</v>
      </c>
      <c r="N124" s="396" t="s">
        <v>236</v>
      </c>
      <c r="O124" s="395">
        <v>100</v>
      </c>
    </row>
    <row r="125" spans="1:18" ht="13.5" customHeight="1" thickBot="1" x14ac:dyDescent="0.25">
      <c r="A125" s="2693"/>
      <c r="B125" s="2705"/>
      <c r="C125" s="445"/>
      <c r="D125" s="444"/>
      <c r="E125" s="402"/>
      <c r="F125" s="2690"/>
      <c r="G125" s="2717"/>
      <c r="H125" s="2684"/>
      <c r="I125" s="2687"/>
      <c r="J125" s="399"/>
      <c r="K125" s="398" t="s">
        <v>141</v>
      </c>
      <c r="L125" s="397">
        <v>0</v>
      </c>
      <c r="M125" s="448"/>
      <c r="N125" s="447"/>
      <c r="O125" s="446"/>
    </row>
    <row r="126" spans="1:18" ht="13.5" thickBot="1" x14ac:dyDescent="0.25">
      <c r="A126" s="2694"/>
      <c r="B126" s="2706"/>
      <c r="C126" s="445"/>
      <c r="D126" s="444"/>
      <c r="E126" s="402"/>
      <c r="F126" s="2691"/>
      <c r="G126" s="2717"/>
      <c r="H126" s="2684"/>
      <c r="I126" s="2688"/>
      <c r="J126" s="390"/>
      <c r="K126" s="389" t="s">
        <v>33</v>
      </c>
      <c r="L126" s="388">
        <f>SUM(L122:L125)</f>
        <v>72.2</v>
      </c>
      <c r="M126" s="443"/>
      <c r="N126" s="442"/>
      <c r="O126" s="441"/>
    </row>
    <row r="127" spans="1:18" ht="25.5" customHeight="1" x14ac:dyDescent="0.2">
      <c r="A127" s="2692" t="s">
        <v>37</v>
      </c>
      <c r="B127" s="2704" t="s">
        <v>39</v>
      </c>
      <c r="C127" s="2707" t="s">
        <v>37</v>
      </c>
      <c r="D127" s="415" t="s">
        <v>109</v>
      </c>
      <c r="E127" s="440"/>
      <c r="F127" s="2689" t="s">
        <v>235</v>
      </c>
      <c r="G127" s="2717"/>
      <c r="H127" s="2683" t="s">
        <v>44</v>
      </c>
      <c r="I127" s="2686" t="s">
        <v>221</v>
      </c>
      <c r="J127" s="2719" t="s">
        <v>220</v>
      </c>
      <c r="K127" s="412" t="s">
        <v>217</v>
      </c>
      <c r="L127" s="436">
        <v>25</v>
      </c>
      <c r="M127" s="2696" t="s">
        <v>234</v>
      </c>
      <c r="N127" s="2699" t="s">
        <v>233</v>
      </c>
      <c r="O127" s="2723">
        <v>62.3</v>
      </c>
      <c r="R127" s="351"/>
    </row>
    <row r="128" spans="1:18" ht="15" customHeight="1" x14ac:dyDescent="0.2">
      <c r="A128" s="2693"/>
      <c r="B128" s="2705"/>
      <c r="C128" s="2708"/>
      <c r="D128" s="403"/>
      <c r="E128" s="402"/>
      <c r="F128" s="2690"/>
      <c r="G128" s="2717"/>
      <c r="H128" s="2684"/>
      <c r="I128" s="2687"/>
      <c r="J128" s="2720"/>
      <c r="K128" s="407" t="s">
        <v>140</v>
      </c>
      <c r="L128" s="419">
        <v>0</v>
      </c>
      <c r="M128" s="2696"/>
      <c r="N128" s="2699"/>
      <c r="O128" s="2723"/>
    </row>
    <row r="129" spans="1:17" ht="15" customHeight="1" x14ac:dyDescent="0.2">
      <c r="A129" s="2693"/>
      <c r="B129" s="2705"/>
      <c r="C129" s="2708"/>
      <c r="D129" s="403"/>
      <c r="E129" s="402"/>
      <c r="F129" s="2690"/>
      <c r="G129" s="2717"/>
      <c r="H129" s="2684"/>
      <c r="I129" s="2687"/>
      <c r="J129" s="2720"/>
      <c r="K129" s="407" t="s">
        <v>215</v>
      </c>
      <c r="L129" s="397">
        <v>0</v>
      </c>
      <c r="M129" s="2696"/>
      <c r="N129" s="2699"/>
      <c r="O129" s="2723"/>
    </row>
    <row r="130" spans="1:17" ht="15.75" customHeight="1" thickBot="1" x14ac:dyDescent="0.25">
      <c r="A130" s="2693"/>
      <c r="B130" s="2705"/>
      <c r="C130" s="2708"/>
      <c r="D130" s="403"/>
      <c r="E130" s="402"/>
      <c r="F130" s="2690"/>
      <c r="G130" s="2717"/>
      <c r="H130" s="2684"/>
      <c r="I130" s="2687"/>
      <c r="J130" s="2720"/>
      <c r="K130" s="398" t="s">
        <v>141</v>
      </c>
      <c r="L130" s="397">
        <v>0</v>
      </c>
      <c r="M130" s="2696"/>
      <c r="N130" s="2699"/>
      <c r="O130" s="2723"/>
      <c r="Q130" s="351"/>
    </row>
    <row r="131" spans="1:17" ht="15.75" customHeight="1" thickBot="1" x14ac:dyDescent="0.25">
      <c r="A131" s="2694"/>
      <c r="B131" s="2706"/>
      <c r="C131" s="2709"/>
      <c r="D131" s="393"/>
      <c r="E131" s="392"/>
      <c r="F131" s="2691"/>
      <c r="G131" s="2717"/>
      <c r="H131" s="2684"/>
      <c r="I131" s="2688"/>
      <c r="J131" s="2721"/>
      <c r="K131" s="389" t="s">
        <v>33</v>
      </c>
      <c r="L131" s="388">
        <f>SUM(L127:L130)</f>
        <v>25</v>
      </c>
      <c r="M131" s="2697"/>
      <c r="N131" s="2700"/>
      <c r="O131" s="2724"/>
    </row>
    <row r="132" spans="1:17" x14ac:dyDescent="0.2">
      <c r="A132" s="2692" t="s">
        <v>37</v>
      </c>
      <c r="B132" s="2704" t="s">
        <v>39</v>
      </c>
      <c r="C132" s="2707" t="s">
        <v>37</v>
      </c>
      <c r="D132" s="415" t="s">
        <v>107</v>
      </c>
      <c r="E132" s="440"/>
      <c r="F132" s="2689" t="s">
        <v>232</v>
      </c>
      <c r="G132" s="2717"/>
      <c r="H132" s="2683" t="s">
        <v>44</v>
      </c>
      <c r="I132" s="2686" t="s">
        <v>221</v>
      </c>
      <c r="J132" s="413" t="s">
        <v>220</v>
      </c>
      <c r="K132" s="412" t="s">
        <v>217</v>
      </c>
      <c r="L132" s="436">
        <v>0</v>
      </c>
      <c r="M132" s="2856" t="s">
        <v>231</v>
      </c>
      <c r="N132" s="2850" t="s">
        <v>50</v>
      </c>
      <c r="O132" s="2853">
        <v>0</v>
      </c>
    </row>
    <row r="133" spans="1:17" x14ac:dyDescent="0.2">
      <c r="A133" s="2693"/>
      <c r="B133" s="2705"/>
      <c r="C133" s="2708"/>
      <c r="D133" s="403"/>
      <c r="E133" s="402"/>
      <c r="F133" s="2690"/>
      <c r="G133" s="2717"/>
      <c r="H133" s="2684"/>
      <c r="I133" s="2687"/>
      <c r="J133" s="399"/>
      <c r="K133" s="407" t="s">
        <v>140</v>
      </c>
      <c r="L133" s="419">
        <v>0</v>
      </c>
      <c r="M133" s="2857"/>
      <c r="N133" s="2851"/>
      <c r="O133" s="2854"/>
    </row>
    <row r="134" spans="1:17" x14ac:dyDescent="0.2">
      <c r="A134" s="2693"/>
      <c r="B134" s="2705"/>
      <c r="C134" s="2708"/>
      <c r="D134" s="403"/>
      <c r="E134" s="402"/>
      <c r="F134" s="2690"/>
      <c r="G134" s="2717"/>
      <c r="H134" s="2684"/>
      <c r="I134" s="2687"/>
      <c r="J134" s="399"/>
      <c r="K134" s="407" t="s">
        <v>215</v>
      </c>
      <c r="L134" s="397">
        <v>0</v>
      </c>
      <c r="M134" s="2857"/>
      <c r="N134" s="2851"/>
      <c r="O134" s="2854"/>
    </row>
    <row r="135" spans="1:17" ht="13.5" thickBot="1" x14ac:dyDescent="0.25">
      <c r="A135" s="2693"/>
      <c r="B135" s="2705"/>
      <c r="C135" s="2708"/>
      <c r="D135" s="403"/>
      <c r="E135" s="402"/>
      <c r="F135" s="2690"/>
      <c r="G135" s="2717"/>
      <c r="H135" s="2684"/>
      <c r="I135" s="2687"/>
      <c r="J135" s="399"/>
      <c r="K135" s="398" t="s">
        <v>141</v>
      </c>
      <c r="L135" s="397">
        <v>0</v>
      </c>
      <c r="M135" s="2857"/>
      <c r="N135" s="2851"/>
      <c r="O135" s="2854"/>
    </row>
    <row r="136" spans="1:17" ht="13.5" thickBot="1" x14ac:dyDescent="0.25">
      <c r="A136" s="2694"/>
      <c r="B136" s="2706"/>
      <c r="C136" s="2709"/>
      <c r="D136" s="393"/>
      <c r="E136" s="392"/>
      <c r="F136" s="2691"/>
      <c r="G136" s="2717"/>
      <c r="H136" s="2684"/>
      <c r="I136" s="2688"/>
      <c r="J136" s="390"/>
      <c r="K136" s="389" t="s">
        <v>33</v>
      </c>
      <c r="L136" s="388">
        <f>SUM(L132:L135)</f>
        <v>0</v>
      </c>
      <c r="M136" s="2858"/>
      <c r="N136" s="2852"/>
      <c r="O136" s="2855"/>
    </row>
    <row r="137" spans="1:17" x14ac:dyDescent="0.2">
      <c r="A137" s="2692" t="s">
        <v>37</v>
      </c>
      <c r="B137" s="2704" t="s">
        <v>39</v>
      </c>
      <c r="C137" s="2707" t="s">
        <v>37</v>
      </c>
      <c r="D137" s="415" t="s">
        <v>102</v>
      </c>
      <c r="E137" s="440"/>
      <c r="F137" s="2689" t="s">
        <v>230</v>
      </c>
      <c r="G137" s="2717"/>
      <c r="H137" s="2683" t="s">
        <v>44</v>
      </c>
      <c r="I137" s="2686" t="s">
        <v>221</v>
      </c>
      <c r="J137" s="413" t="s">
        <v>220</v>
      </c>
      <c r="K137" s="412" t="s">
        <v>217</v>
      </c>
      <c r="L137" s="436">
        <v>1</v>
      </c>
      <c r="M137" s="2857" t="s">
        <v>229</v>
      </c>
      <c r="N137" s="2850" t="s">
        <v>50</v>
      </c>
      <c r="O137" s="2853">
        <v>1</v>
      </c>
    </row>
    <row r="138" spans="1:17" x14ac:dyDescent="0.2">
      <c r="A138" s="2693"/>
      <c r="B138" s="2705"/>
      <c r="C138" s="2708"/>
      <c r="D138" s="403"/>
      <c r="E138" s="402"/>
      <c r="F138" s="2690"/>
      <c r="G138" s="2717"/>
      <c r="H138" s="2684"/>
      <c r="I138" s="2687"/>
      <c r="J138" s="399"/>
      <c r="K138" s="407" t="s">
        <v>140</v>
      </c>
      <c r="L138" s="435">
        <v>0</v>
      </c>
      <c r="M138" s="2857"/>
      <c r="N138" s="2851"/>
      <c r="O138" s="2854"/>
    </row>
    <row r="139" spans="1:17" x14ac:dyDescent="0.2">
      <c r="A139" s="2693"/>
      <c r="B139" s="2705"/>
      <c r="C139" s="2708"/>
      <c r="D139" s="403"/>
      <c r="E139" s="402"/>
      <c r="F139" s="2690"/>
      <c r="G139" s="2717"/>
      <c r="H139" s="2684"/>
      <c r="I139" s="2687"/>
      <c r="J139" s="399"/>
      <c r="K139" s="407" t="s">
        <v>215</v>
      </c>
      <c r="L139" s="434">
        <v>0</v>
      </c>
      <c r="M139" s="2857"/>
      <c r="N139" s="2851"/>
      <c r="O139" s="2854"/>
    </row>
    <row r="140" spans="1:17" ht="13.5" thickBot="1" x14ac:dyDescent="0.25">
      <c r="A140" s="2693"/>
      <c r="B140" s="2705"/>
      <c r="C140" s="2708"/>
      <c r="D140" s="403"/>
      <c r="E140" s="402"/>
      <c r="F140" s="2690"/>
      <c r="G140" s="2717"/>
      <c r="H140" s="2684"/>
      <c r="I140" s="2687"/>
      <c r="J140" s="399"/>
      <c r="K140" s="398" t="s">
        <v>141</v>
      </c>
      <c r="L140" s="434">
        <v>0</v>
      </c>
      <c r="M140" s="2857"/>
      <c r="N140" s="2851"/>
      <c r="O140" s="2854"/>
    </row>
    <row r="141" spans="1:17" ht="13.5" thickBot="1" x14ac:dyDescent="0.25">
      <c r="A141" s="2694"/>
      <c r="B141" s="2706"/>
      <c r="C141" s="2709"/>
      <c r="D141" s="393"/>
      <c r="E141" s="392"/>
      <c r="F141" s="2691"/>
      <c r="G141" s="2717"/>
      <c r="H141" s="2684"/>
      <c r="I141" s="2688"/>
      <c r="J141" s="390"/>
      <c r="K141" s="389" t="s">
        <v>33</v>
      </c>
      <c r="L141" s="433">
        <f>SUM(L137:L140)</f>
        <v>1</v>
      </c>
      <c r="M141" s="2858"/>
      <c r="N141" s="2852"/>
      <c r="O141" s="2855"/>
    </row>
    <row r="142" spans="1:17" x14ac:dyDescent="0.2">
      <c r="A142" s="2692" t="s">
        <v>37</v>
      </c>
      <c r="B142" s="2704" t="s">
        <v>39</v>
      </c>
      <c r="C142" s="2707" t="s">
        <v>37</v>
      </c>
      <c r="D142" s="415" t="s">
        <v>96</v>
      </c>
      <c r="E142" s="402"/>
      <c r="F142" s="2689" t="s">
        <v>228</v>
      </c>
      <c r="G142" s="2717"/>
      <c r="H142" s="2683" t="s">
        <v>44</v>
      </c>
      <c r="I142" s="2686" t="s">
        <v>221</v>
      </c>
      <c r="J142" s="413" t="s">
        <v>220</v>
      </c>
      <c r="K142" s="412" t="s">
        <v>217</v>
      </c>
      <c r="L142" s="436">
        <v>0</v>
      </c>
      <c r="M142" s="2857" t="s">
        <v>227</v>
      </c>
      <c r="N142" s="2851" t="s">
        <v>50</v>
      </c>
      <c r="O142" s="2723">
        <v>0</v>
      </c>
    </row>
    <row r="143" spans="1:17" x14ac:dyDescent="0.2">
      <c r="A143" s="2693"/>
      <c r="B143" s="2705"/>
      <c r="C143" s="2708"/>
      <c r="D143" s="403"/>
      <c r="E143" s="402"/>
      <c r="F143" s="2690"/>
      <c r="G143" s="2717"/>
      <c r="H143" s="2684"/>
      <c r="I143" s="2687"/>
      <c r="J143" s="399"/>
      <c r="K143" s="407" t="s">
        <v>140</v>
      </c>
      <c r="L143" s="435">
        <v>0</v>
      </c>
      <c r="M143" s="2857"/>
      <c r="N143" s="2851"/>
      <c r="O143" s="2723"/>
    </row>
    <row r="144" spans="1:17" ht="19.5" customHeight="1" x14ac:dyDescent="0.2">
      <c r="A144" s="2693"/>
      <c r="B144" s="2705"/>
      <c r="C144" s="2708"/>
      <c r="D144" s="403"/>
      <c r="E144" s="402"/>
      <c r="F144" s="2690"/>
      <c r="G144" s="2717"/>
      <c r="H144" s="2684"/>
      <c r="I144" s="2687"/>
      <c r="J144" s="399"/>
      <c r="K144" s="407" t="s">
        <v>215</v>
      </c>
      <c r="L144" s="434">
        <v>0</v>
      </c>
      <c r="M144" s="2857"/>
      <c r="N144" s="2851"/>
      <c r="O144" s="2723"/>
    </row>
    <row r="145" spans="1:17" ht="13.5" thickBot="1" x14ac:dyDescent="0.25">
      <c r="A145" s="2693"/>
      <c r="B145" s="2705"/>
      <c r="C145" s="2708"/>
      <c r="D145" s="403"/>
      <c r="E145" s="402"/>
      <c r="F145" s="2690"/>
      <c r="G145" s="2717"/>
      <c r="H145" s="2684"/>
      <c r="I145" s="2687"/>
      <c r="J145" s="399"/>
      <c r="K145" s="398" t="s">
        <v>141</v>
      </c>
      <c r="L145" s="434">
        <v>0</v>
      </c>
      <c r="M145" s="2857"/>
      <c r="N145" s="2851"/>
      <c r="O145" s="2723"/>
      <c r="Q145" s="351"/>
    </row>
    <row r="146" spans="1:17" ht="22.5" customHeight="1" thickBot="1" x14ac:dyDescent="0.25">
      <c r="A146" s="2694"/>
      <c r="B146" s="2706"/>
      <c r="C146" s="2709"/>
      <c r="D146" s="393"/>
      <c r="E146" s="392"/>
      <c r="F146" s="2691"/>
      <c r="G146" s="2718"/>
      <c r="H146" s="2684"/>
      <c r="I146" s="2688"/>
      <c r="J146" s="390"/>
      <c r="K146" s="389" t="s">
        <v>33</v>
      </c>
      <c r="L146" s="433">
        <f>SUM(L142:L145)</f>
        <v>0</v>
      </c>
      <c r="M146" s="2858"/>
      <c r="N146" s="2852"/>
      <c r="O146" s="2724"/>
    </row>
    <row r="147" spans="1:17" ht="20.25" customHeight="1" thickBot="1" x14ac:dyDescent="0.25">
      <c r="A147" s="2865" t="s">
        <v>37</v>
      </c>
      <c r="B147" s="2734" t="s">
        <v>39</v>
      </c>
      <c r="C147" s="2868" t="s">
        <v>39</v>
      </c>
      <c r="D147" s="2741" t="s">
        <v>226</v>
      </c>
      <c r="E147" s="2742"/>
      <c r="F147" s="2743"/>
      <c r="G147" s="2716" t="s">
        <v>224</v>
      </c>
      <c r="H147" s="2683" t="s">
        <v>44</v>
      </c>
      <c r="I147" s="2686" t="s">
        <v>221</v>
      </c>
      <c r="J147" s="2719" t="s">
        <v>220</v>
      </c>
      <c r="K147" s="432" t="s">
        <v>217</v>
      </c>
      <c r="L147" s="431">
        <f>L152+L162+L157</f>
        <v>90</v>
      </c>
      <c r="M147" s="2859"/>
      <c r="N147" s="2862"/>
      <c r="O147" s="2802"/>
    </row>
    <row r="148" spans="1:17" ht="15" customHeight="1" x14ac:dyDescent="0.2">
      <c r="A148" s="2866"/>
      <c r="B148" s="2705"/>
      <c r="C148" s="2869"/>
      <c r="D148" s="2744"/>
      <c r="E148" s="2745"/>
      <c r="F148" s="2746"/>
      <c r="G148" s="2717"/>
      <c r="H148" s="2684"/>
      <c r="I148" s="2687"/>
      <c r="J148" s="2720"/>
      <c r="K148" s="430" t="s">
        <v>140</v>
      </c>
      <c r="L148" s="429">
        <f>L153+L163+L158</f>
        <v>0</v>
      </c>
      <c r="M148" s="2860"/>
      <c r="N148" s="2863"/>
      <c r="O148" s="2803"/>
    </row>
    <row r="149" spans="1:17" ht="15" customHeight="1" x14ac:dyDescent="0.2">
      <c r="A149" s="2866"/>
      <c r="B149" s="2705"/>
      <c r="C149" s="2869"/>
      <c r="D149" s="2744"/>
      <c r="E149" s="2745"/>
      <c r="F149" s="2746"/>
      <c r="G149" s="2717"/>
      <c r="H149" s="2684"/>
      <c r="I149" s="2687"/>
      <c r="J149" s="2720"/>
      <c r="K149" s="428" t="s">
        <v>215</v>
      </c>
      <c r="L149" s="427">
        <f>SUM(L154,L164,L159)</f>
        <v>0</v>
      </c>
      <c r="M149" s="2860"/>
      <c r="N149" s="2863"/>
      <c r="O149" s="2803"/>
    </row>
    <row r="150" spans="1:17" ht="20.25" customHeight="1" thickBot="1" x14ac:dyDescent="0.25">
      <c r="A150" s="2866"/>
      <c r="B150" s="2705"/>
      <c r="C150" s="2869"/>
      <c r="D150" s="2744"/>
      <c r="E150" s="2745"/>
      <c r="F150" s="2746"/>
      <c r="G150" s="2717"/>
      <c r="H150" s="2684"/>
      <c r="I150" s="2687"/>
      <c r="J150" s="2720"/>
      <c r="K150" s="426" t="s">
        <v>141</v>
      </c>
      <c r="L150" s="425">
        <f>L155+L165+L160</f>
        <v>0</v>
      </c>
      <c r="M150" s="2860"/>
      <c r="N150" s="2863"/>
      <c r="O150" s="2803"/>
    </row>
    <row r="151" spans="1:17" ht="24.75" customHeight="1" thickBot="1" x14ac:dyDescent="0.25">
      <c r="A151" s="2867"/>
      <c r="B151" s="2735"/>
      <c r="C151" s="2870"/>
      <c r="D151" s="2747"/>
      <c r="E151" s="2748"/>
      <c r="F151" s="2749"/>
      <c r="G151" s="2718"/>
      <c r="H151" s="2685"/>
      <c r="I151" s="2688"/>
      <c r="J151" s="2721"/>
      <c r="K151" s="424" t="s">
        <v>33</v>
      </c>
      <c r="L151" s="423">
        <f>SUM(L147:L150)</f>
        <v>90</v>
      </c>
      <c r="M151" s="2861"/>
      <c r="N151" s="2864"/>
      <c r="O151" s="2804"/>
      <c r="P151" s="422"/>
    </row>
    <row r="152" spans="1:17" ht="25.5" customHeight="1" x14ac:dyDescent="0.2">
      <c r="A152" s="2692" t="s">
        <v>37</v>
      </c>
      <c r="B152" s="2704" t="s">
        <v>39</v>
      </c>
      <c r="C152" s="2707" t="s">
        <v>39</v>
      </c>
      <c r="D152" s="415" t="s">
        <v>37</v>
      </c>
      <c r="E152" s="402"/>
      <c r="F152" s="2689" t="s">
        <v>225</v>
      </c>
      <c r="G152" s="2716" t="s">
        <v>224</v>
      </c>
      <c r="H152" s="2683" t="s">
        <v>44</v>
      </c>
      <c r="I152" s="2686" t="s">
        <v>221</v>
      </c>
      <c r="J152" s="413" t="s">
        <v>220</v>
      </c>
      <c r="K152" s="412" t="s">
        <v>217</v>
      </c>
      <c r="L152" s="421">
        <v>0</v>
      </c>
      <c r="M152" s="2695" t="s">
        <v>223</v>
      </c>
      <c r="N152" s="2698" t="s">
        <v>50</v>
      </c>
      <c r="O152" s="2722">
        <v>0</v>
      </c>
    </row>
    <row r="153" spans="1:17" ht="15.75" customHeight="1" x14ac:dyDescent="0.2">
      <c r="A153" s="2693"/>
      <c r="B153" s="2705"/>
      <c r="C153" s="2708"/>
      <c r="D153" s="403"/>
      <c r="E153" s="402"/>
      <c r="F153" s="2690"/>
      <c r="G153" s="2717"/>
      <c r="H153" s="2684"/>
      <c r="I153" s="2687"/>
      <c r="J153" s="399"/>
      <c r="K153" s="420" t="s">
        <v>140</v>
      </c>
      <c r="L153" s="419">
        <v>0</v>
      </c>
      <c r="M153" s="2696"/>
      <c r="N153" s="2699"/>
      <c r="O153" s="2723"/>
    </row>
    <row r="154" spans="1:17" x14ac:dyDescent="0.2">
      <c r="A154" s="2693"/>
      <c r="B154" s="2705"/>
      <c r="C154" s="2708"/>
      <c r="D154" s="403"/>
      <c r="E154" s="402"/>
      <c r="F154" s="2690"/>
      <c r="G154" s="2717"/>
      <c r="H154" s="2684"/>
      <c r="I154" s="2687"/>
      <c r="J154" s="399"/>
      <c r="K154" s="420" t="s">
        <v>215</v>
      </c>
      <c r="L154" s="419">
        <v>0</v>
      </c>
      <c r="M154" s="2696"/>
      <c r="N154" s="2699"/>
      <c r="O154" s="2723"/>
    </row>
    <row r="155" spans="1:17" ht="13.5" thickBot="1" x14ac:dyDescent="0.25">
      <c r="A155" s="2693"/>
      <c r="B155" s="2705"/>
      <c r="C155" s="2708"/>
      <c r="D155" s="403"/>
      <c r="E155" s="402"/>
      <c r="F155" s="2690"/>
      <c r="G155" s="2717"/>
      <c r="H155" s="2684"/>
      <c r="I155" s="2687"/>
      <c r="J155" s="399"/>
      <c r="K155" s="398" t="s">
        <v>141</v>
      </c>
      <c r="L155" s="406">
        <v>0</v>
      </c>
      <c r="M155" s="2696"/>
      <c r="N155" s="2699"/>
      <c r="O155" s="2723"/>
    </row>
    <row r="156" spans="1:17" ht="13.5" thickBot="1" x14ac:dyDescent="0.25">
      <c r="A156" s="2694"/>
      <c r="B156" s="2706"/>
      <c r="C156" s="2709"/>
      <c r="D156" s="393"/>
      <c r="E156" s="402"/>
      <c r="F156" s="2691"/>
      <c r="G156" s="2717"/>
      <c r="H156" s="2685"/>
      <c r="I156" s="2688"/>
      <c r="J156" s="390"/>
      <c r="K156" s="389" t="s">
        <v>33</v>
      </c>
      <c r="L156" s="388">
        <f>SUM(L152:L155)</f>
        <v>0</v>
      </c>
      <c r="M156" s="2697"/>
      <c r="N156" s="2700"/>
      <c r="O156" s="2724"/>
    </row>
    <row r="157" spans="1:17" x14ac:dyDescent="0.2">
      <c r="A157" s="2692" t="s">
        <v>37</v>
      </c>
      <c r="B157" s="2704" t="s">
        <v>39</v>
      </c>
      <c r="C157" s="2707" t="s">
        <v>39</v>
      </c>
      <c r="D157" s="415" t="s">
        <v>39</v>
      </c>
      <c r="E157" s="402"/>
      <c r="F157" s="2689" t="s">
        <v>222</v>
      </c>
      <c r="G157" s="2717"/>
      <c r="H157" s="2683" t="s">
        <v>44</v>
      </c>
      <c r="I157" s="2686" t="s">
        <v>221</v>
      </c>
      <c r="J157" s="413" t="s">
        <v>220</v>
      </c>
      <c r="K157" s="412" t="s">
        <v>217</v>
      </c>
      <c r="L157" s="411">
        <v>20</v>
      </c>
      <c r="M157" s="2695" t="s">
        <v>219</v>
      </c>
      <c r="N157" s="2698" t="s">
        <v>50</v>
      </c>
      <c r="O157" s="2701">
        <v>150</v>
      </c>
    </row>
    <row r="158" spans="1:17" x14ac:dyDescent="0.2">
      <c r="A158" s="2693"/>
      <c r="B158" s="2705"/>
      <c r="C158" s="2708"/>
      <c r="D158" s="403"/>
      <c r="E158" s="402"/>
      <c r="F158" s="2690"/>
      <c r="G158" s="2717"/>
      <c r="H158" s="2684"/>
      <c r="I158" s="2687"/>
      <c r="J158" s="399"/>
      <c r="K158" s="407" t="s">
        <v>140</v>
      </c>
      <c r="L158" s="408">
        <v>0</v>
      </c>
      <c r="M158" s="2696"/>
      <c r="N158" s="2699"/>
      <c r="O158" s="2702"/>
    </row>
    <row r="159" spans="1:17" x14ac:dyDescent="0.2">
      <c r="A159" s="2693"/>
      <c r="B159" s="2705"/>
      <c r="C159" s="2708"/>
      <c r="D159" s="403"/>
      <c r="E159" s="402"/>
      <c r="F159" s="2690"/>
      <c r="G159" s="2717"/>
      <c r="H159" s="2684"/>
      <c r="I159" s="2687"/>
      <c r="J159" s="399"/>
      <c r="K159" s="407" t="s">
        <v>215</v>
      </c>
      <c r="L159" s="406">
        <v>0</v>
      </c>
      <c r="M159" s="2696"/>
      <c r="N159" s="2699"/>
      <c r="O159" s="2702"/>
    </row>
    <row r="160" spans="1:17" ht="13.5" thickBot="1" x14ac:dyDescent="0.25">
      <c r="A160" s="2693"/>
      <c r="B160" s="2705"/>
      <c r="C160" s="2708"/>
      <c r="D160" s="403"/>
      <c r="E160" s="402"/>
      <c r="F160" s="2690"/>
      <c r="G160" s="2717"/>
      <c r="H160" s="2684"/>
      <c r="I160" s="2687"/>
      <c r="J160" s="399"/>
      <c r="K160" s="398" t="s">
        <v>141</v>
      </c>
      <c r="L160" s="397">
        <v>0</v>
      </c>
      <c r="M160" s="2696"/>
      <c r="N160" s="2699"/>
      <c r="O160" s="2702"/>
    </row>
    <row r="161" spans="1:18" ht="13.5" thickBot="1" x14ac:dyDescent="0.25">
      <c r="A161" s="2694"/>
      <c r="B161" s="2706"/>
      <c r="C161" s="2709"/>
      <c r="D161" s="393"/>
      <c r="E161" s="392"/>
      <c r="F161" s="2691"/>
      <c r="G161" s="2717"/>
      <c r="H161" s="2685"/>
      <c r="I161" s="2688"/>
      <c r="J161" s="390"/>
      <c r="K161" s="389" t="s">
        <v>33</v>
      </c>
      <c r="L161" s="388">
        <f>+SUM(L157:L160)</f>
        <v>20</v>
      </c>
      <c r="M161" s="2697"/>
      <c r="N161" s="2700"/>
      <c r="O161" s="2703"/>
    </row>
    <row r="162" spans="1:18" ht="12.75" customHeight="1" x14ac:dyDescent="0.2">
      <c r="A162" s="2692" t="s">
        <v>37</v>
      </c>
      <c r="B162" s="2704" t="s">
        <v>39</v>
      </c>
      <c r="C162" s="2707" t="s">
        <v>39</v>
      </c>
      <c r="D162" s="415" t="s">
        <v>109</v>
      </c>
      <c r="E162" s="402"/>
      <c r="F162" s="2689" t="s">
        <v>218</v>
      </c>
      <c r="G162" s="2717"/>
      <c r="H162" s="2683" t="s">
        <v>44</v>
      </c>
      <c r="I162" s="414"/>
      <c r="J162" s="413"/>
      <c r="K162" s="412" t="s">
        <v>217</v>
      </c>
      <c r="L162" s="411">
        <v>70</v>
      </c>
      <c r="M162" s="2695" t="s">
        <v>216</v>
      </c>
      <c r="N162" s="2698" t="s">
        <v>50</v>
      </c>
      <c r="O162" s="2722">
        <v>2</v>
      </c>
    </row>
    <row r="163" spans="1:18" ht="12.75" customHeight="1" x14ac:dyDescent="0.2">
      <c r="A163" s="2693"/>
      <c r="B163" s="2705"/>
      <c r="C163" s="2708"/>
      <c r="D163" s="403"/>
      <c r="E163" s="402"/>
      <c r="F163" s="2690"/>
      <c r="G163" s="2717"/>
      <c r="H163" s="2684"/>
      <c r="I163" s="400" t="s">
        <v>56</v>
      </c>
      <c r="J163" s="2908" t="s">
        <v>52</v>
      </c>
      <c r="K163" s="407" t="s">
        <v>140</v>
      </c>
      <c r="L163" s="408">
        <v>0</v>
      </c>
      <c r="M163" s="2696"/>
      <c r="N163" s="2699"/>
      <c r="O163" s="2723"/>
    </row>
    <row r="164" spans="1:18" ht="12.75" customHeight="1" x14ac:dyDescent="0.2">
      <c r="A164" s="2693"/>
      <c r="B164" s="2705"/>
      <c r="C164" s="2708"/>
      <c r="D164" s="403"/>
      <c r="E164" s="402"/>
      <c r="F164" s="2690"/>
      <c r="G164" s="2717"/>
      <c r="H164" s="2684"/>
      <c r="I164" s="400"/>
      <c r="J164" s="2908"/>
      <c r="K164" s="407" t="s">
        <v>215</v>
      </c>
      <c r="L164" s="406">
        <v>0</v>
      </c>
      <c r="M164" s="2696"/>
      <c r="N164" s="2699"/>
      <c r="O164" s="2723"/>
    </row>
    <row r="165" spans="1:18" ht="13.5" customHeight="1" thickBot="1" x14ac:dyDescent="0.25">
      <c r="A165" s="2693"/>
      <c r="B165" s="2705"/>
      <c r="C165" s="2708"/>
      <c r="D165" s="403"/>
      <c r="E165" s="402"/>
      <c r="F165" s="2690"/>
      <c r="G165" s="2717"/>
      <c r="H165" s="2684"/>
      <c r="I165" s="400"/>
      <c r="J165" s="399"/>
      <c r="K165" s="398" t="s">
        <v>141</v>
      </c>
      <c r="L165" s="397">
        <v>0</v>
      </c>
      <c r="M165" s="2696"/>
      <c r="N165" s="2699"/>
      <c r="O165" s="2723"/>
      <c r="R165" s="351"/>
    </row>
    <row r="166" spans="1:18" ht="13.5" thickBot="1" x14ac:dyDescent="0.25">
      <c r="A166" s="2694"/>
      <c r="B166" s="2706"/>
      <c r="C166" s="2709"/>
      <c r="D166" s="393"/>
      <c r="E166" s="392"/>
      <c r="F166" s="2691"/>
      <c r="G166" s="2718"/>
      <c r="H166" s="2685"/>
      <c r="I166" s="391"/>
      <c r="J166" s="390"/>
      <c r="K166" s="389" t="s">
        <v>33</v>
      </c>
      <c r="L166" s="388">
        <f>+SUM(L162:L165)</f>
        <v>70</v>
      </c>
      <c r="M166" s="2697"/>
      <c r="N166" s="2700"/>
      <c r="O166" s="2724"/>
    </row>
    <row r="167" spans="1:18" ht="13.15" customHeight="1" thickBot="1" x14ac:dyDescent="0.25">
      <c r="A167" s="380" t="s">
        <v>37</v>
      </c>
      <c r="B167" s="385" t="s">
        <v>39</v>
      </c>
      <c r="C167" s="2900" t="s">
        <v>214</v>
      </c>
      <c r="D167" s="2901"/>
      <c r="E167" s="2901"/>
      <c r="F167" s="2901"/>
      <c r="G167" s="2901"/>
      <c r="H167" s="2901"/>
      <c r="I167" s="2901"/>
      <c r="J167" s="2901"/>
      <c r="K167" s="2902"/>
      <c r="L167" s="384">
        <f>L116+L151</f>
        <v>223.8</v>
      </c>
      <c r="M167" s="383"/>
      <c r="N167" s="382"/>
      <c r="O167" s="381"/>
    </row>
    <row r="168" spans="1:18" ht="13.5" customHeight="1" thickBot="1" x14ac:dyDescent="0.25">
      <c r="A168" s="380" t="s">
        <v>37</v>
      </c>
      <c r="B168" s="2926" t="s">
        <v>213</v>
      </c>
      <c r="C168" s="2927"/>
      <c r="D168" s="2927"/>
      <c r="E168" s="2927"/>
      <c r="F168" s="2927"/>
      <c r="G168" s="2927"/>
      <c r="H168" s="2927"/>
      <c r="I168" s="2927"/>
      <c r="J168" s="2927"/>
      <c r="K168" s="2928"/>
      <c r="L168" s="379">
        <f>SUM(L108,L167)</f>
        <v>452.3</v>
      </c>
      <c r="M168" s="378"/>
      <c r="N168" s="377"/>
      <c r="O168" s="376"/>
    </row>
    <row r="169" spans="1:18" ht="13.5" hidden="1" customHeight="1" thickBot="1" x14ac:dyDescent="0.25">
      <c r="A169" s="2929" t="s">
        <v>212</v>
      </c>
      <c r="B169" s="2930"/>
      <c r="C169" s="2930"/>
      <c r="D169" s="2930"/>
      <c r="E169" s="2930"/>
      <c r="F169" s="2930"/>
      <c r="G169" s="2930"/>
      <c r="H169" s="2930"/>
      <c r="I169" s="2930"/>
      <c r="J169" s="2930"/>
      <c r="K169" s="2931"/>
      <c r="L169" s="375">
        <f>SUM(L16+L56+L81+L115+L150+L149+L114+L80+L55+L15)</f>
        <v>140.30000000000001</v>
      </c>
      <c r="M169" s="374"/>
      <c r="N169" s="373"/>
      <c r="O169" s="372"/>
    </row>
    <row r="170" spans="1:18" ht="18.75" hidden="1" customHeight="1" thickBot="1" x14ac:dyDescent="0.25">
      <c r="A170" s="2920" t="s">
        <v>211</v>
      </c>
      <c r="B170" s="2921"/>
      <c r="C170" s="2921"/>
      <c r="D170" s="2921"/>
      <c r="E170" s="2921"/>
      <c r="F170" s="2921"/>
      <c r="G170" s="2921"/>
      <c r="H170" s="2921"/>
      <c r="I170" s="2921"/>
      <c r="J170" s="2921"/>
      <c r="K170" s="2922"/>
      <c r="L170" s="371">
        <f>SUM(L13+L53+L78+L112+L147+L148+L113+L79+L54+L14)</f>
        <v>312</v>
      </c>
      <c r="M170" s="370"/>
      <c r="N170" s="369"/>
      <c r="O170" s="368"/>
    </row>
    <row r="171" spans="1:18" ht="13.15" customHeight="1" thickBot="1" x14ac:dyDescent="0.25">
      <c r="A171" s="2923" t="s">
        <v>34</v>
      </c>
      <c r="B171" s="2924"/>
      <c r="C171" s="2924"/>
      <c r="D171" s="2924"/>
      <c r="E171" s="2924"/>
      <c r="F171" s="2924"/>
      <c r="G171" s="2924"/>
      <c r="H171" s="2924"/>
      <c r="I171" s="2924"/>
      <c r="J171" s="2924"/>
      <c r="K171" s="2925"/>
      <c r="L171" s="367">
        <f>L168*1</f>
        <v>452.3</v>
      </c>
      <c r="M171" s="366"/>
      <c r="N171" s="365"/>
      <c r="O171" s="364"/>
      <c r="P171" s="351"/>
    </row>
    <row r="172" spans="1:18" x14ac:dyDescent="0.2">
      <c r="A172" s="362" t="s">
        <v>32</v>
      </c>
      <c r="B172" s="362"/>
      <c r="C172" s="362"/>
      <c r="D172" s="362"/>
      <c r="E172" s="362"/>
      <c r="F172" s="362"/>
      <c r="G172" s="362"/>
      <c r="H172" s="363"/>
      <c r="I172" s="362"/>
      <c r="J172" s="362"/>
      <c r="K172" s="362"/>
      <c r="L172" s="362"/>
      <c r="M172" s="362"/>
      <c r="N172" s="361"/>
      <c r="O172" s="360"/>
    </row>
    <row r="173" spans="1:18" ht="45" customHeight="1" x14ac:dyDescent="0.2">
      <c r="L173" s="352"/>
    </row>
    <row r="174" spans="1:18" ht="12.75" customHeight="1" x14ac:dyDescent="0.2">
      <c r="A174" s="2903" t="s">
        <v>31</v>
      </c>
      <c r="B174" s="2903"/>
      <c r="C174" s="2903"/>
      <c r="D174" s="2903"/>
      <c r="E174" s="2903"/>
      <c r="F174" s="2903"/>
      <c r="G174" s="2903"/>
      <c r="H174" s="2903"/>
      <c r="I174" s="2903"/>
      <c r="J174" s="2903"/>
      <c r="K174" s="2903"/>
      <c r="L174" s="2903"/>
    </row>
    <row r="175" spans="1:18" ht="18" customHeight="1" thickBot="1" x14ac:dyDescent="0.25">
      <c r="A175" s="28"/>
      <c r="B175" s="26"/>
      <c r="C175" s="26"/>
      <c r="D175" s="26"/>
      <c r="E175" s="26"/>
      <c r="F175" s="26"/>
      <c r="G175" s="27"/>
      <c r="H175" s="26"/>
      <c r="I175" s="26"/>
      <c r="J175" s="26"/>
      <c r="K175" s="17"/>
      <c r="L175" s="24" t="s">
        <v>30</v>
      </c>
    </row>
    <row r="176" spans="1:18" ht="28.5" customHeight="1" thickBot="1" x14ac:dyDescent="0.25">
      <c r="A176" s="22"/>
      <c r="B176" s="21"/>
      <c r="C176" s="2471" t="s">
        <v>29</v>
      </c>
      <c r="D176" s="2471"/>
      <c r="E176" s="2471"/>
      <c r="F176" s="2471"/>
      <c r="G176" s="2471"/>
      <c r="H176" s="2471"/>
      <c r="I176" s="2471"/>
      <c r="J176" s="2471"/>
      <c r="K176" s="2471"/>
      <c r="L176" s="20" t="s">
        <v>28</v>
      </c>
    </row>
    <row r="177" spans="1:12" ht="18" customHeight="1" x14ac:dyDescent="0.2">
      <c r="A177" s="2904" t="s">
        <v>210</v>
      </c>
      <c r="B177" s="2905"/>
      <c r="C177" s="2905"/>
      <c r="D177" s="2905"/>
      <c r="E177" s="2905"/>
      <c r="F177" s="2905"/>
      <c r="G177" s="2905"/>
      <c r="H177" s="2905"/>
      <c r="I177" s="2905"/>
      <c r="J177" s="2905"/>
      <c r="K177" s="2906"/>
      <c r="L177" s="359">
        <f>L178+L193</f>
        <v>452.3</v>
      </c>
    </row>
    <row r="178" spans="1:12" ht="18" customHeight="1" x14ac:dyDescent="0.2">
      <c r="A178" s="2889" t="s">
        <v>209</v>
      </c>
      <c r="B178" s="2890"/>
      <c r="C178" s="2890"/>
      <c r="D178" s="2890"/>
      <c r="E178" s="2890"/>
      <c r="F178" s="2890"/>
      <c r="G178" s="2890"/>
      <c r="H178" s="2890"/>
      <c r="I178" s="2890"/>
      <c r="J178" s="2890"/>
      <c r="K178" s="2907"/>
      <c r="L178" s="11">
        <f>L180+L181</f>
        <v>312</v>
      </c>
    </row>
    <row r="179" spans="1:12" ht="18" customHeight="1" x14ac:dyDescent="0.2">
      <c r="A179" s="2886" t="s">
        <v>208</v>
      </c>
      <c r="B179" s="2887"/>
      <c r="C179" s="2887"/>
      <c r="D179" s="2887"/>
      <c r="E179" s="2887"/>
      <c r="F179" s="2887"/>
      <c r="G179" s="2887"/>
      <c r="H179" s="2887"/>
      <c r="I179" s="2887"/>
      <c r="J179" s="2887"/>
      <c r="K179" s="2888"/>
      <c r="L179" s="357"/>
    </row>
    <row r="180" spans="1:12" ht="18" customHeight="1" x14ac:dyDescent="0.2">
      <c r="A180" s="2889" t="s">
        <v>207</v>
      </c>
      <c r="B180" s="2890"/>
      <c r="C180" s="2890"/>
      <c r="D180" s="2890"/>
      <c r="E180" s="2891"/>
      <c r="F180" s="2891"/>
      <c r="G180" s="2891"/>
      <c r="H180" s="2891"/>
      <c r="I180" s="2891"/>
      <c r="J180" s="2891"/>
      <c r="K180" s="2892"/>
      <c r="L180" s="11">
        <f>L13+L53+L78+L112+L147</f>
        <v>312</v>
      </c>
    </row>
    <row r="181" spans="1:12" ht="27.75" customHeight="1" x14ac:dyDescent="0.2">
      <c r="A181" s="2889" t="s">
        <v>206</v>
      </c>
      <c r="B181" s="2890"/>
      <c r="C181" s="2890"/>
      <c r="D181" s="2890"/>
      <c r="E181" s="2890"/>
      <c r="F181" s="2890"/>
      <c r="G181" s="2890"/>
      <c r="H181" s="2890"/>
      <c r="I181" s="2890"/>
      <c r="J181" s="2890"/>
      <c r="K181" s="2907"/>
      <c r="L181" s="11"/>
    </row>
    <row r="182" spans="1:12" ht="18" customHeight="1" x14ac:dyDescent="0.2">
      <c r="A182" s="2886" t="s">
        <v>22</v>
      </c>
      <c r="B182" s="2887"/>
      <c r="C182" s="2887"/>
      <c r="D182" s="2887"/>
      <c r="E182" s="2887"/>
      <c r="F182" s="2887"/>
      <c r="G182" s="2887"/>
      <c r="H182" s="2887"/>
      <c r="I182" s="2887"/>
      <c r="J182" s="2887"/>
      <c r="K182" s="2888"/>
      <c r="L182" s="357"/>
    </row>
    <row r="183" spans="1:12" ht="18" customHeight="1" x14ac:dyDescent="0.2">
      <c r="A183" s="2889" t="s">
        <v>205</v>
      </c>
      <c r="B183" s="2890"/>
      <c r="C183" s="2890"/>
      <c r="D183" s="2890"/>
      <c r="E183" s="2891"/>
      <c r="F183" s="2891"/>
      <c r="G183" s="2891"/>
      <c r="H183" s="2891"/>
      <c r="I183" s="2891"/>
      <c r="J183" s="2891"/>
      <c r="K183" s="2892"/>
      <c r="L183" s="357"/>
    </row>
    <row r="184" spans="1:12" ht="18" customHeight="1" x14ac:dyDescent="0.2">
      <c r="A184" s="2889" t="s">
        <v>204</v>
      </c>
      <c r="B184" s="2890"/>
      <c r="C184" s="2890"/>
      <c r="D184" s="2890"/>
      <c r="E184" s="2891"/>
      <c r="F184" s="2891"/>
      <c r="G184" s="2891"/>
      <c r="H184" s="2891"/>
      <c r="I184" s="2891"/>
      <c r="J184" s="2891"/>
      <c r="K184" s="2892"/>
      <c r="L184" s="357"/>
    </row>
    <row r="185" spans="1:12" ht="18" customHeight="1" x14ac:dyDescent="0.2">
      <c r="A185" s="2889" t="s">
        <v>203</v>
      </c>
      <c r="B185" s="2890"/>
      <c r="C185" s="2890"/>
      <c r="D185" s="2890"/>
      <c r="E185" s="2891"/>
      <c r="F185" s="2891"/>
      <c r="G185" s="2891"/>
      <c r="H185" s="2891"/>
      <c r="I185" s="2891"/>
      <c r="J185" s="2891"/>
      <c r="K185" s="2892"/>
      <c r="L185" s="357"/>
    </row>
    <row r="186" spans="1:12" ht="18" customHeight="1" x14ac:dyDescent="0.2">
      <c r="A186" s="2889" t="s">
        <v>202</v>
      </c>
      <c r="B186" s="2891"/>
      <c r="C186" s="2891"/>
      <c r="D186" s="2891"/>
      <c r="E186" s="2891"/>
      <c r="F186" s="2891"/>
      <c r="G186" s="2891"/>
      <c r="H186" s="2891"/>
      <c r="I186" s="2891"/>
      <c r="J186" s="2891"/>
      <c r="K186" s="2892"/>
      <c r="L186" s="357"/>
    </row>
    <row r="187" spans="1:12" ht="18" customHeight="1" x14ac:dyDescent="0.2">
      <c r="A187" s="2889" t="s">
        <v>201</v>
      </c>
      <c r="B187" s="2890"/>
      <c r="C187" s="2890"/>
      <c r="D187" s="2890"/>
      <c r="E187" s="2891"/>
      <c r="F187" s="2891"/>
      <c r="G187" s="2891"/>
      <c r="H187" s="2891"/>
      <c r="I187" s="2891"/>
      <c r="J187" s="2891"/>
      <c r="K187" s="2892"/>
      <c r="L187" s="357"/>
    </row>
    <row r="188" spans="1:12" ht="18" customHeight="1" x14ac:dyDescent="0.2">
      <c r="A188" s="2912" t="s">
        <v>200</v>
      </c>
      <c r="B188" s="2913"/>
      <c r="C188" s="2913"/>
      <c r="D188" s="2913"/>
      <c r="E188" s="2891"/>
      <c r="F188" s="2891"/>
      <c r="G188" s="2891"/>
      <c r="H188" s="2891"/>
      <c r="I188" s="2891"/>
      <c r="J188" s="2891"/>
      <c r="K188" s="2892"/>
      <c r="L188" s="357"/>
    </row>
    <row r="189" spans="1:12" ht="18" customHeight="1" x14ac:dyDescent="0.2">
      <c r="A189" s="2889" t="s">
        <v>15</v>
      </c>
      <c r="B189" s="2891"/>
      <c r="C189" s="2891"/>
      <c r="D189" s="2891"/>
      <c r="E189" s="2891"/>
      <c r="F189" s="2891"/>
      <c r="G189" s="2891"/>
      <c r="H189" s="2891"/>
      <c r="I189" s="2891"/>
      <c r="J189" s="2891"/>
      <c r="K189" s="2892"/>
      <c r="L189" s="357"/>
    </row>
    <row r="190" spans="1:12" ht="18" customHeight="1" x14ac:dyDescent="0.2">
      <c r="A190" s="2889" t="s">
        <v>199</v>
      </c>
      <c r="B190" s="2890"/>
      <c r="C190" s="2890"/>
      <c r="D190" s="2890"/>
      <c r="E190" s="2890"/>
      <c r="F190" s="2890"/>
      <c r="G190" s="2890"/>
      <c r="H190" s="2890"/>
      <c r="I190" s="2890"/>
      <c r="J190" s="2890"/>
      <c r="K190" s="2907"/>
      <c r="L190" s="357"/>
    </row>
    <row r="191" spans="1:12" ht="18" customHeight="1" x14ac:dyDescent="0.2">
      <c r="A191" s="2893" t="s">
        <v>198</v>
      </c>
      <c r="B191" s="2894"/>
      <c r="C191" s="2894"/>
      <c r="D191" s="2894"/>
      <c r="E191" s="2894"/>
      <c r="F191" s="2894"/>
      <c r="G191" s="2894"/>
      <c r="H191" s="2894"/>
      <c r="I191" s="2894"/>
      <c r="J191" s="2894"/>
      <c r="K191" s="2895"/>
      <c r="L191" s="357"/>
    </row>
    <row r="192" spans="1:12" ht="18" customHeight="1" x14ac:dyDescent="0.2">
      <c r="A192" s="2886" t="s">
        <v>197</v>
      </c>
      <c r="B192" s="2887"/>
      <c r="C192" s="2887"/>
      <c r="D192" s="2887"/>
      <c r="E192" s="2887"/>
      <c r="F192" s="2887"/>
      <c r="G192" s="2887"/>
      <c r="H192" s="2887"/>
      <c r="I192" s="2887"/>
      <c r="J192" s="2887"/>
      <c r="K192" s="2888"/>
      <c r="L192" s="357"/>
    </row>
    <row r="193" spans="1:12" ht="18" customHeight="1" x14ac:dyDescent="0.2">
      <c r="A193" s="2889" t="s">
        <v>11</v>
      </c>
      <c r="B193" s="2890"/>
      <c r="C193" s="2890"/>
      <c r="D193" s="2890"/>
      <c r="E193" s="2891"/>
      <c r="F193" s="2891"/>
      <c r="G193" s="2891"/>
      <c r="H193" s="2891"/>
      <c r="I193" s="2891"/>
      <c r="J193" s="2891"/>
      <c r="K193" s="2892"/>
      <c r="L193" s="11">
        <f>L195</f>
        <v>140.30000000000001</v>
      </c>
    </row>
    <row r="194" spans="1:12" ht="18" customHeight="1" x14ac:dyDescent="0.2">
      <c r="A194" s="2889" t="s">
        <v>196</v>
      </c>
      <c r="B194" s="2890"/>
      <c r="C194" s="2890"/>
      <c r="D194" s="2890"/>
      <c r="E194" s="2891"/>
      <c r="F194" s="2891"/>
      <c r="G194" s="2891"/>
      <c r="H194" s="2891"/>
      <c r="I194" s="2891"/>
      <c r="J194" s="2891"/>
      <c r="K194" s="2892"/>
      <c r="L194" s="357"/>
    </row>
    <row r="195" spans="1:12" ht="18" customHeight="1" thickBot="1" x14ac:dyDescent="0.25">
      <c r="A195" s="2889" t="s">
        <v>195</v>
      </c>
      <c r="B195" s="2890"/>
      <c r="C195" s="2890"/>
      <c r="D195" s="2890"/>
      <c r="E195" s="2890"/>
      <c r="F195" s="2890"/>
      <c r="G195" s="2890"/>
      <c r="H195" s="2890"/>
      <c r="I195" s="2890"/>
      <c r="J195" s="2890"/>
      <c r="K195" s="2907"/>
      <c r="L195" s="11">
        <f>L15+L55+L80+L114+L149</f>
        <v>140.30000000000001</v>
      </c>
    </row>
    <row r="196" spans="1:12" ht="29.25" customHeight="1" thickBot="1" x14ac:dyDescent="0.25">
      <c r="A196" s="2914" t="s">
        <v>8</v>
      </c>
      <c r="B196" s="2915"/>
      <c r="C196" s="2915"/>
      <c r="D196" s="2915"/>
      <c r="E196" s="2915"/>
      <c r="F196" s="2915"/>
      <c r="G196" s="2915"/>
      <c r="H196" s="2915"/>
      <c r="I196" s="2915"/>
      <c r="J196" s="2915"/>
      <c r="K196" s="2916"/>
      <c r="L196" s="358">
        <f>L197</f>
        <v>0</v>
      </c>
    </row>
    <row r="197" spans="1:12" ht="18" customHeight="1" x14ac:dyDescent="0.2">
      <c r="A197" s="2896" t="s">
        <v>194</v>
      </c>
      <c r="B197" s="2897"/>
      <c r="C197" s="2897"/>
      <c r="D197" s="2897"/>
      <c r="E197" s="2898"/>
      <c r="F197" s="2898"/>
      <c r="G197" s="2898"/>
      <c r="H197" s="2898"/>
      <c r="I197" s="2898"/>
      <c r="J197" s="2898"/>
      <c r="K197" s="2899"/>
      <c r="L197" s="354">
        <v>0</v>
      </c>
    </row>
    <row r="198" spans="1:12" ht="18" customHeight="1" x14ac:dyDescent="0.2">
      <c r="A198" s="2917" t="s">
        <v>6</v>
      </c>
      <c r="B198" s="2918"/>
      <c r="C198" s="2918"/>
      <c r="D198" s="2918"/>
      <c r="E198" s="2918"/>
      <c r="F198" s="2918"/>
      <c r="G198" s="2918"/>
      <c r="H198" s="2918"/>
      <c r="I198" s="2918"/>
      <c r="J198" s="2918"/>
      <c r="K198" s="2919"/>
      <c r="L198" s="357"/>
    </row>
    <row r="199" spans="1:12" ht="18" customHeight="1" x14ac:dyDescent="0.2">
      <c r="A199" s="2871" t="s">
        <v>193</v>
      </c>
      <c r="B199" s="2872"/>
      <c r="C199" s="2872"/>
      <c r="D199" s="2872"/>
      <c r="E199" s="2872"/>
      <c r="F199" s="2872"/>
      <c r="G199" s="2872"/>
      <c r="H199" s="2872"/>
      <c r="I199" s="2872"/>
      <c r="J199" s="2872"/>
      <c r="K199" s="2873"/>
      <c r="L199" s="357"/>
    </row>
    <row r="200" spans="1:12" ht="18" customHeight="1" x14ac:dyDescent="0.2">
      <c r="A200" s="2874" t="s">
        <v>192</v>
      </c>
      <c r="B200" s="2875"/>
      <c r="C200" s="2875"/>
      <c r="D200" s="2875"/>
      <c r="E200" s="2875"/>
      <c r="F200" s="2875"/>
      <c r="G200" s="2875"/>
      <c r="H200" s="2875"/>
      <c r="I200" s="2875"/>
      <c r="J200" s="2875"/>
      <c r="K200" s="2876"/>
      <c r="L200" s="357"/>
    </row>
    <row r="201" spans="1:12" ht="18" customHeight="1" thickBot="1" x14ac:dyDescent="0.25">
      <c r="A201" s="2877" t="s">
        <v>3</v>
      </c>
      <c r="B201" s="2878"/>
      <c r="C201" s="2878"/>
      <c r="D201" s="2878"/>
      <c r="E201" s="2878"/>
      <c r="F201" s="2878"/>
      <c r="G201" s="2878"/>
      <c r="H201" s="2878"/>
      <c r="I201" s="2878"/>
      <c r="J201" s="2878"/>
      <c r="K201" s="2879"/>
      <c r="L201" s="356"/>
    </row>
    <row r="202" spans="1:12" ht="18" customHeight="1" thickBot="1" x14ac:dyDescent="0.25">
      <c r="A202" s="2909" t="s">
        <v>191</v>
      </c>
      <c r="B202" s="2910"/>
      <c r="C202" s="2910"/>
      <c r="D202" s="2910"/>
      <c r="E202" s="2910"/>
      <c r="F202" s="2910"/>
      <c r="G202" s="2910"/>
      <c r="H202" s="2910"/>
      <c r="I202" s="2910"/>
      <c r="J202" s="2910"/>
      <c r="K202" s="2911"/>
      <c r="L202" s="355">
        <f>L177+L196</f>
        <v>452.3</v>
      </c>
    </row>
    <row r="203" spans="1:12" ht="18" customHeight="1" x14ac:dyDescent="0.2">
      <c r="A203" s="2880" t="s">
        <v>1</v>
      </c>
      <c r="B203" s="2881"/>
      <c r="C203" s="2881"/>
      <c r="D203" s="2881"/>
      <c r="E203" s="2881"/>
      <c r="F203" s="2881"/>
      <c r="G203" s="2881"/>
      <c r="H203" s="2881"/>
      <c r="I203" s="2881"/>
      <c r="J203" s="2881"/>
      <c r="K203" s="2882"/>
      <c r="L203" s="354">
        <v>0</v>
      </c>
    </row>
    <row r="204" spans="1:12" ht="18" customHeight="1" thickBot="1" x14ac:dyDescent="0.25">
      <c r="A204" s="2883" t="s">
        <v>0</v>
      </c>
      <c r="B204" s="2884"/>
      <c r="C204" s="2884"/>
      <c r="D204" s="2884"/>
      <c r="E204" s="2884"/>
      <c r="F204" s="2884"/>
      <c r="G204" s="2884"/>
      <c r="H204" s="2884"/>
      <c r="I204" s="2884"/>
      <c r="J204" s="2884"/>
      <c r="K204" s="2885"/>
      <c r="L204" s="353">
        <v>112.4</v>
      </c>
    </row>
    <row r="205" spans="1:12" ht="18" customHeight="1" x14ac:dyDescent="0.2">
      <c r="L205" s="352"/>
    </row>
    <row r="206" spans="1:12" ht="18" customHeight="1" x14ac:dyDescent="0.2">
      <c r="L206" s="352"/>
    </row>
    <row r="207" spans="1:12" ht="18" customHeight="1" x14ac:dyDescent="0.2"/>
    <row r="208" spans="1:12" ht="18" customHeight="1" x14ac:dyDescent="0.2"/>
    <row r="209" s="350" customFormat="1" ht="18" customHeight="1" x14ac:dyDescent="0.2"/>
    <row r="211" s="350" customFormat="1" ht="48" customHeight="1" x14ac:dyDescent="0.2"/>
    <row r="220" s="350" customFormat="1" ht="13.15" customHeight="1" x14ac:dyDescent="0.2"/>
    <row r="225" spans="5:5" ht="13.15" customHeight="1" x14ac:dyDescent="0.2"/>
    <row r="226" spans="5:5" x14ac:dyDescent="0.2">
      <c r="E226" s="351"/>
    </row>
  </sheetData>
  <mergeCells count="346">
    <mergeCell ref="A171:K171"/>
    <mergeCell ref="B168:K168"/>
    <mergeCell ref="A169:K169"/>
    <mergeCell ref="M1:N1"/>
    <mergeCell ref="A203:K203"/>
    <mergeCell ref="A204:K204"/>
    <mergeCell ref="A182:K182"/>
    <mergeCell ref="A184:K184"/>
    <mergeCell ref="A185:K185"/>
    <mergeCell ref="A191:K191"/>
    <mergeCell ref="A192:K192"/>
    <mergeCell ref="A193:K193"/>
    <mergeCell ref="A197:K197"/>
    <mergeCell ref="A183:K183"/>
    <mergeCell ref="A202:K202"/>
    <mergeCell ref="A188:K188"/>
    <mergeCell ref="A189:K189"/>
    <mergeCell ref="A194:K194"/>
    <mergeCell ref="A195:K195"/>
    <mergeCell ref="A186:K186"/>
    <mergeCell ref="A187:K187"/>
    <mergeCell ref="A196:K196"/>
    <mergeCell ref="A190:K190"/>
    <mergeCell ref="A198:K198"/>
    <mergeCell ref="A199:K199"/>
    <mergeCell ref="A200:K200"/>
    <mergeCell ref="A201:K201"/>
    <mergeCell ref="I137:I141"/>
    <mergeCell ref="I147:I151"/>
    <mergeCell ref="I152:I156"/>
    <mergeCell ref="A162:A166"/>
    <mergeCell ref="H142:H146"/>
    <mergeCell ref="I142:I146"/>
    <mergeCell ref="H147:H151"/>
    <mergeCell ref="C167:K167"/>
    <mergeCell ref="G152:G166"/>
    <mergeCell ref="A174:L174"/>
    <mergeCell ref="C176:K176"/>
    <mergeCell ref="A177:K177"/>
    <mergeCell ref="A178:K178"/>
    <mergeCell ref="A152:A156"/>
    <mergeCell ref="J163:J164"/>
    <mergeCell ref="A181:K181"/>
    <mergeCell ref="A179:K179"/>
    <mergeCell ref="A180:K180"/>
    <mergeCell ref="H162:H166"/>
    <mergeCell ref="F162:F166"/>
    <mergeCell ref="A170:K170"/>
    <mergeCell ref="F152:F156"/>
    <mergeCell ref="A147:A151"/>
    <mergeCell ref="G147:G151"/>
    <mergeCell ref="D147:F151"/>
    <mergeCell ref="M152:M156"/>
    <mergeCell ref="F142:F146"/>
    <mergeCell ref="B142:B146"/>
    <mergeCell ref="H152:H156"/>
    <mergeCell ref="A137:A141"/>
    <mergeCell ref="B137:B141"/>
    <mergeCell ref="A142:A146"/>
    <mergeCell ref="C137:C141"/>
    <mergeCell ref="C142:C146"/>
    <mergeCell ref="C147:C151"/>
    <mergeCell ref="F137:F141"/>
    <mergeCell ref="O53:O57"/>
    <mergeCell ref="N137:N141"/>
    <mergeCell ref="O137:O141"/>
    <mergeCell ref="M132:M136"/>
    <mergeCell ref="M137:M141"/>
    <mergeCell ref="M147:M151"/>
    <mergeCell ref="N147:N151"/>
    <mergeCell ref="O147:O151"/>
    <mergeCell ref="N152:N156"/>
    <mergeCell ref="O152:O156"/>
    <mergeCell ref="N132:N136"/>
    <mergeCell ref="M127:M131"/>
    <mergeCell ref="N127:N131"/>
    <mergeCell ref="O127:O131"/>
    <mergeCell ref="O132:O136"/>
    <mergeCell ref="N142:N146"/>
    <mergeCell ref="O142:O146"/>
    <mergeCell ref="M142:M146"/>
    <mergeCell ref="J63:J67"/>
    <mergeCell ref="A53:A57"/>
    <mergeCell ref="N58:N62"/>
    <mergeCell ref="N63:N67"/>
    <mergeCell ref="N73:N77"/>
    <mergeCell ref="N88:N92"/>
    <mergeCell ref="J78:J82"/>
    <mergeCell ref="J83:J87"/>
    <mergeCell ref="J73:J77"/>
    <mergeCell ref="M53:M57"/>
    <mergeCell ref="N53:N57"/>
    <mergeCell ref="I68:I72"/>
    <mergeCell ref="J68:J72"/>
    <mergeCell ref="N68:N72"/>
    <mergeCell ref="J88:J92"/>
    <mergeCell ref="I53:I57"/>
    <mergeCell ref="I88:I92"/>
    <mergeCell ref="M83:M87"/>
    <mergeCell ref="N83:N87"/>
    <mergeCell ref="O88:O92"/>
    <mergeCell ref="M78:M82"/>
    <mergeCell ref="N78:N82"/>
    <mergeCell ref="M112:M116"/>
    <mergeCell ref="N112:N116"/>
    <mergeCell ref="O112:O116"/>
    <mergeCell ref="I122:I126"/>
    <mergeCell ref="I117:I121"/>
    <mergeCell ref="C88:C92"/>
    <mergeCell ref="C83:C87"/>
    <mergeCell ref="C103:C107"/>
    <mergeCell ref="D103:D107"/>
    <mergeCell ref="I103:I107"/>
    <mergeCell ref="G103:G107"/>
    <mergeCell ref="C109:O109"/>
    <mergeCell ref="M88:M92"/>
    <mergeCell ref="M93:M97"/>
    <mergeCell ref="N94:N97"/>
    <mergeCell ref="O93:O97"/>
    <mergeCell ref="I93:I97"/>
    <mergeCell ref="J93:J97"/>
    <mergeCell ref="O78:O82"/>
    <mergeCell ref="O83:O87"/>
    <mergeCell ref="N117:N121"/>
    <mergeCell ref="O117:O121"/>
    <mergeCell ref="J103:J107"/>
    <mergeCell ref="M104:M107"/>
    <mergeCell ref="N103:N107"/>
    <mergeCell ref="O103:O107"/>
    <mergeCell ref="M117:M121"/>
    <mergeCell ref="C108:J108"/>
    <mergeCell ref="G117:G146"/>
    <mergeCell ref="F122:F126"/>
    <mergeCell ref="H137:H141"/>
    <mergeCell ref="J127:J131"/>
    <mergeCell ref="O33:O37"/>
    <mergeCell ref="I33:I37"/>
    <mergeCell ref="I38:I42"/>
    <mergeCell ref="G23:G27"/>
    <mergeCell ref="O38:O42"/>
    <mergeCell ref="L6:L8"/>
    <mergeCell ref="M6:O6"/>
    <mergeCell ref="M7:M8"/>
    <mergeCell ref="N7:N8"/>
    <mergeCell ref="G28:G32"/>
    <mergeCell ref="H28:H32"/>
    <mergeCell ref="C11:O11"/>
    <mergeCell ref="G13:G17"/>
    <mergeCell ref="O7:O8"/>
    <mergeCell ref="G18:G22"/>
    <mergeCell ref="G6:G8"/>
    <mergeCell ref="B9:O9"/>
    <mergeCell ref="M13:M17"/>
    <mergeCell ref="N13:N17"/>
    <mergeCell ref="O13:O17"/>
    <mergeCell ref="D6:D8"/>
    <mergeCell ref="J6:J8"/>
    <mergeCell ref="H13:H17"/>
    <mergeCell ref="I6:I8"/>
    <mergeCell ref="A2:O2"/>
    <mergeCell ref="A4:O4"/>
    <mergeCell ref="H6:H8"/>
    <mergeCell ref="D13:F17"/>
    <mergeCell ref="A3:O3"/>
    <mergeCell ref="A6:A8"/>
    <mergeCell ref="B6:B8"/>
    <mergeCell ref="C6:C8"/>
    <mergeCell ref="E6:E8"/>
    <mergeCell ref="F6:F8"/>
    <mergeCell ref="K6:K8"/>
    <mergeCell ref="O43:O47"/>
    <mergeCell ref="E48:E52"/>
    <mergeCell ref="D48:D52"/>
    <mergeCell ref="D38:D42"/>
    <mergeCell ref="G38:G42"/>
    <mergeCell ref="F33:F36"/>
    <mergeCell ref="J33:J37"/>
    <mergeCell ref="O18:O22"/>
    <mergeCell ref="M23:M27"/>
    <mergeCell ref="N23:N27"/>
    <mergeCell ref="M28:M32"/>
    <mergeCell ref="N28:N32"/>
    <mergeCell ref="O28:O32"/>
    <mergeCell ref="H18:H22"/>
    <mergeCell ref="J23:J27"/>
    <mergeCell ref="J18:J22"/>
    <mergeCell ref="I28:I32"/>
    <mergeCell ref="M18:M22"/>
    <mergeCell ref="N18:N22"/>
    <mergeCell ref="F38:F42"/>
    <mergeCell ref="J28:J32"/>
    <mergeCell ref="I23:I27"/>
    <mergeCell ref="G33:G37"/>
    <mergeCell ref="F28:F29"/>
    <mergeCell ref="E33:E37"/>
    <mergeCell ref="E38:E42"/>
    <mergeCell ref="F48:F51"/>
    <mergeCell ref="G58:G62"/>
    <mergeCell ref="I58:I62"/>
    <mergeCell ref="M38:M42"/>
    <mergeCell ref="N38:N42"/>
    <mergeCell ref="D33:D37"/>
    <mergeCell ref="M43:M47"/>
    <mergeCell ref="M33:M37"/>
    <mergeCell ref="N33:N37"/>
    <mergeCell ref="J43:J47"/>
    <mergeCell ref="J53:J57"/>
    <mergeCell ref="J58:J62"/>
    <mergeCell ref="J38:J42"/>
    <mergeCell ref="J48:J52"/>
    <mergeCell ref="I43:I47"/>
    <mergeCell ref="I48:I52"/>
    <mergeCell ref="D53:F57"/>
    <mergeCell ref="N43:N47"/>
    <mergeCell ref="D78:F82"/>
    <mergeCell ref="G78:G82"/>
    <mergeCell ref="F63:F67"/>
    <mergeCell ref="H58:H62"/>
    <mergeCell ref="G83:G87"/>
    <mergeCell ref="F83:F87"/>
    <mergeCell ref="E83:E87"/>
    <mergeCell ref="D83:D87"/>
    <mergeCell ref="H83:H92"/>
    <mergeCell ref="A78:A82"/>
    <mergeCell ref="F103:F107"/>
    <mergeCell ref="H33:H37"/>
    <mergeCell ref="H38:H42"/>
    <mergeCell ref="H43:H47"/>
    <mergeCell ref="G88:G92"/>
    <mergeCell ref="E103:E107"/>
    <mergeCell ref="G93:G97"/>
    <mergeCell ref="H93:H97"/>
    <mergeCell ref="E88:E92"/>
    <mergeCell ref="E63:E67"/>
    <mergeCell ref="E68:E72"/>
    <mergeCell ref="D43:D47"/>
    <mergeCell ref="F43:F47"/>
    <mergeCell ref="E43:E47"/>
    <mergeCell ref="G43:G47"/>
    <mergeCell ref="A83:A87"/>
    <mergeCell ref="A88:A92"/>
    <mergeCell ref="B88:B92"/>
    <mergeCell ref="B103:B107"/>
    <mergeCell ref="F88:F92"/>
    <mergeCell ref="E58:E62"/>
    <mergeCell ref="H63:H67"/>
    <mergeCell ref="F68:F72"/>
    <mergeCell ref="A103:A107"/>
    <mergeCell ref="C78:C82"/>
    <mergeCell ref="G73:G77"/>
    <mergeCell ref="H73:H77"/>
    <mergeCell ref="H132:H136"/>
    <mergeCell ref="A127:A131"/>
    <mergeCell ref="B127:B131"/>
    <mergeCell ref="C127:C131"/>
    <mergeCell ref="B132:B136"/>
    <mergeCell ref="C132:C136"/>
    <mergeCell ref="C93:C97"/>
    <mergeCell ref="E73:E77"/>
    <mergeCell ref="F73:F77"/>
    <mergeCell ref="A93:A97"/>
    <mergeCell ref="B93:B97"/>
    <mergeCell ref="D93:D97"/>
    <mergeCell ref="D88:D92"/>
    <mergeCell ref="E93:E97"/>
    <mergeCell ref="F93:F97"/>
    <mergeCell ref="A110:A111"/>
    <mergeCell ref="B110:B111"/>
    <mergeCell ref="D112:F116"/>
    <mergeCell ref="B83:B87"/>
    <mergeCell ref="B78:B82"/>
    <mergeCell ref="A117:A121"/>
    <mergeCell ref="B112:B116"/>
    <mergeCell ref="I127:I131"/>
    <mergeCell ref="A112:A116"/>
    <mergeCell ref="B122:B126"/>
    <mergeCell ref="A122:A126"/>
    <mergeCell ref="G112:G116"/>
    <mergeCell ref="F117:F120"/>
    <mergeCell ref="H122:H126"/>
    <mergeCell ref="H127:H131"/>
    <mergeCell ref="F127:F131"/>
    <mergeCell ref="H117:H121"/>
    <mergeCell ref="I112:I116"/>
    <mergeCell ref="B117:B121"/>
    <mergeCell ref="O162:O166"/>
    <mergeCell ref="C162:C166"/>
    <mergeCell ref="B162:B166"/>
    <mergeCell ref="J147:J151"/>
    <mergeCell ref="C152:C156"/>
    <mergeCell ref="B152:B156"/>
    <mergeCell ref="N162:N166"/>
    <mergeCell ref="M162:M166"/>
    <mergeCell ref="B147:B151"/>
    <mergeCell ref="F58:F62"/>
    <mergeCell ref="B53:B57"/>
    <mergeCell ref="C53:C57"/>
    <mergeCell ref="H53:H57"/>
    <mergeCell ref="D18:D22"/>
    <mergeCell ref="E28:E32"/>
    <mergeCell ref="D28:D32"/>
    <mergeCell ref="H23:H27"/>
    <mergeCell ref="F18:F22"/>
    <mergeCell ref="F23:F26"/>
    <mergeCell ref="E18:E22"/>
    <mergeCell ref="E23:E27"/>
    <mergeCell ref="D23:D27"/>
    <mergeCell ref="G68:G72"/>
    <mergeCell ref="I132:I136"/>
    <mergeCell ref="I73:I77"/>
    <mergeCell ref="I83:I87"/>
    <mergeCell ref="I78:I82"/>
    <mergeCell ref="I18:I22"/>
    <mergeCell ref="G48:G52"/>
    <mergeCell ref="H78:H82"/>
    <mergeCell ref="H103:H107"/>
    <mergeCell ref="G53:G57"/>
    <mergeCell ref="H112:H116"/>
    <mergeCell ref="H68:H72"/>
    <mergeCell ref="G63:G67"/>
    <mergeCell ref="H48:H52"/>
    <mergeCell ref="I63:I67"/>
    <mergeCell ref="H98:H102"/>
    <mergeCell ref="I98:I102"/>
    <mergeCell ref="F132:F136"/>
    <mergeCell ref="A132:A136"/>
    <mergeCell ref="M157:M161"/>
    <mergeCell ref="N157:N161"/>
    <mergeCell ref="O157:O161"/>
    <mergeCell ref="A98:A102"/>
    <mergeCell ref="B98:B102"/>
    <mergeCell ref="C98:C102"/>
    <mergeCell ref="D98:D102"/>
    <mergeCell ref="E98:E102"/>
    <mergeCell ref="F98:F102"/>
    <mergeCell ref="G98:G102"/>
    <mergeCell ref="J98:J102"/>
    <mergeCell ref="N98:N102"/>
    <mergeCell ref="O98:O102"/>
    <mergeCell ref="M99:M102"/>
    <mergeCell ref="A157:A161"/>
    <mergeCell ref="B157:B161"/>
    <mergeCell ref="C157:C161"/>
    <mergeCell ref="F157:F161"/>
    <mergeCell ref="H157:H161"/>
    <mergeCell ref="I157:I161"/>
  </mergeCells>
  <pageMargins left="0.70866141732283472" right="0.70866141732283472" top="0.74803149606299213" bottom="0.74803149606299213" header="0.31496062992125984" footer="0.31496062992125984"/>
  <pageSetup paperSize="9" scale="69" firstPageNumber="8" fitToHeight="0" orientation="landscape"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195B-9185-4387-B616-63462D607469}">
  <sheetPr>
    <pageSetUpPr fitToPage="1"/>
  </sheetPr>
  <dimension ref="A1:Z104"/>
  <sheetViews>
    <sheetView zoomScale="80" zoomScaleNormal="80" workbookViewId="0">
      <selection activeCell="W12" sqref="W12"/>
    </sheetView>
  </sheetViews>
  <sheetFormatPr defaultRowHeight="15" x14ac:dyDescent="0.25"/>
  <cols>
    <col min="1" max="1" width="3.5703125" style="602" customWidth="1"/>
    <col min="2" max="2" width="3.28515625" style="602" customWidth="1"/>
    <col min="3" max="3" width="4.140625" style="602" customWidth="1"/>
    <col min="4" max="4" width="3.7109375" style="602" customWidth="1"/>
    <col min="5" max="5" width="3.42578125" style="602" customWidth="1"/>
    <col min="6" max="6" width="45.42578125" style="602" customWidth="1"/>
    <col min="7" max="7" width="5" style="602" customWidth="1"/>
    <col min="8" max="8" width="5" style="605" customWidth="1"/>
    <col min="9" max="9" width="4.42578125" style="602" customWidth="1"/>
    <col min="10" max="10" width="34.5703125" style="602" customWidth="1"/>
    <col min="11" max="11" width="7.28515625" style="602" customWidth="1"/>
    <col min="12" max="12" width="10" style="604" customWidth="1"/>
    <col min="13" max="13" width="41" style="603" customWidth="1"/>
    <col min="14" max="14" width="8.140625" style="603" customWidth="1"/>
    <col min="15" max="15" width="17.140625" style="603" customWidth="1"/>
    <col min="16" max="16" width="16.28515625" style="602" customWidth="1"/>
    <col min="17" max="17" width="4.28515625" style="602" customWidth="1"/>
    <col min="18" max="18" width="17" style="602" customWidth="1"/>
    <col min="19" max="19" width="4.7109375" style="602" customWidth="1"/>
    <col min="20" max="16384" width="9.140625" style="602"/>
  </cols>
  <sheetData>
    <row r="1" spans="1:22" ht="64.5" customHeight="1" x14ac:dyDescent="0.25">
      <c r="M1" s="3913" t="s">
        <v>935</v>
      </c>
      <c r="N1" s="348"/>
      <c r="O1" s="348"/>
      <c r="Q1" s="3913"/>
    </row>
    <row r="2" spans="1:22" ht="19.5" customHeight="1" x14ac:dyDescent="0.2">
      <c r="A2" s="2994" t="s">
        <v>354</v>
      </c>
      <c r="B2" s="2994"/>
      <c r="C2" s="2994"/>
      <c r="D2" s="2994"/>
      <c r="E2" s="2994"/>
      <c r="F2" s="2994"/>
      <c r="G2" s="2994"/>
      <c r="H2" s="2994"/>
      <c r="I2" s="2994"/>
      <c r="J2" s="2994"/>
      <c r="K2" s="2994"/>
      <c r="L2" s="2994"/>
      <c r="M2" s="2994"/>
      <c r="N2" s="2994"/>
      <c r="O2" s="2994"/>
      <c r="P2" s="3913"/>
      <c r="Q2" s="3913"/>
    </row>
    <row r="3" spans="1:22" ht="15" customHeight="1" x14ac:dyDescent="0.2">
      <c r="A3" s="2960" t="s">
        <v>353</v>
      </c>
      <c r="B3" s="2960"/>
      <c r="C3" s="2960"/>
      <c r="D3" s="2960"/>
      <c r="E3" s="2960"/>
      <c r="F3" s="2960"/>
      <c r="G3" s="2960"/>
      <c r="H3" s="2960"/>
      <c r="I3" s="2960"/>
      <c r="J3" s="2960"/>
      <c r="K3" s="2960"/>
      <c r="L3" s="2960"/>
      <c r="M3" s="2960"/>
      <c r="N3" s="2960"/>
      <c r="O3" s="2960"/>
    </row>
    <row r="4" spans="1:22" ht="20.25" customHeight="1" x14ac:dyDescent="0.2">
      <c r="A4" s="2959" t="s">
        <v>188</v>
      </c>
      <c r="B4" s="2959"/>
      <c r="C4" s="2959"/>
      <c r="D4" s="2959"/>
      <c r="E4" s="2959"/>
      <c r="F4" s="2959"/>
      <c r="G4" s="2959"/>
      <c r="H4" s="2959"/>
      <c r="I4" s="2959"/>
      <c r="J4" s="2959"/>
      <c r="K4" s="2959"/>
      <c r="L4" s="2959"/>
      <c r="M4" s="2959"/>
      <c r="N4" s="2959"/>
      <c r="O4" s="2959"/>
    </row>
    <row r="5" spans="1:22" ht="13.5" customHeight="1" thickBot="1" x14ac:dyDescent="0.3">
      <c r="A5" s="820"/>
      <c r="B5" s="820"/>
      <c r="C5" s="820"/>
      <c r="D5" s="820"/>
      <c r="E5" s="820"/>
      <c r="F5" s="820"/>
      <c r="G5" s="820"/>
      <c r="H5" s="821"/>
      <c r="I5" s="820"/>
      <c r="J5" s="820"/>
      <c r="K5" s="820"/>
      <c r="L5" s="819"/>
      <c r="M5" s="818"/>
      <c r="N5" s="2961" t="s">
        <v>352</v>
      </c>
      <c r="O5" s="2961"/>
    </row>
    <row r="6" spans="1:22" ht="28.9" customHeight="1" thickBot="1" x14ac:dyDescent="0.25">
      <c r="A6" s="3002" t="s">
        <v>187</v>
      </c>
      <c r="B6" s="2936" t="s">
        <v>186</v>
      </c>
      <c r="C6" s="2939" t="s">
        <v>182</v>
      </c>
      <c r="D6" s="2968" t="s">
        <v>184</v>
      </c>
      <c r="E6" s="2942" t="s">
        <v>185</v>
      </c>
      <c r="F6" s="2945" t="s">
        <v>183</v>
      </c>
      <c r="G6" s="2965" t="s">
        <v>182</v>
      </c>
      <c r="H6" s="2948" t="s">
        <v>181</v>
      </c>
      <c r="I6" s="2951" t="s">
        <v>180</v>
      </c>
      <c r="J6" s="2518" t="s">
        <v>179</v>
      </c>
      <c r="K6" s="2948" t="s">
        <v>178</v>
      </c>
      <c r="L6" s="2962" t="s">
        <v>177</v>
      </c>
      <c r="M6" s="2520" t="s">
        <v>176</v>
      </c>
      <c r="N6" s="2521"/>
      <c r="O6" s="2522"/>
    </row>
    <row r="7" spans="1:22" ht="12.75" x14ac:dyDescent="0.2">
      <c r="A7" s="3003"/>
      <c r="B7" s="2937"/>
      <c r="C7" s="2940"/>
      <c r="D7" s="2969"/>
      <c r="E7" s="2943"/>
      <c r="F7" s="2946"/>
      <c r="G7" s="2966"/>
      <c r="H7" s="2949"/>
      <c r="I7" s="2952"/>
      <c r="J7" s="2519"/>
      <c r="K7" s="2949"/>
      <c r="L7" s="2963"/>
      <c r="M7" s="2955" t="s">
        <v>175</v>
      </c>
      <c r="N7" s="2957" t="s">
        <v>174</v>
      </c>
      <c r="O7" s="2934" t="s">
        <v>173</v>
      </c>
    </row>
    <row r="8" spans="1:22" ht="120" customHeight="1" thickBot="1" x14ac:dyDescent="0.25">
      <c r="A8" s="3004"/>
      <c r="B8" s="2938"/>
      <c r="C8" s="2941"/>
      <c r="D8" s="2970"/>
      <c r="E8" s="2944"/>
      <c r="F8" s="2947"/>
      <c r="G8" s="2967"/>
      <c r="H8" s="2950"/>
      <c r="I8" s="2953"/>
      <c r="J8" s="2519"/>
      <c r="K8" s="2950"/>
      <c r="L8" s="2964"/>
      <c r="M8" s="2956"/>
      <c r="N8" s="2958"/>
      <c r="O8" s="2935"/>
    </row>
    <row r="9" spans="1:22" ht="33" customHeight="1" thickBot="1" x14ac:dyDescent="0.25">
      <c r="A9" s="817" t="s">
        <v>37</v>
      </c>
      <c r="B9" s="2932" t="s">
        <v>351</v>
      </c>
      <c r="C9" s="2933"/>
      <c r="D9" s="2933"/>
      <c r="E9" s="2933"/>
      <c r="F9" s="2933"/>
      <c r="G9" s="2933"/>
      <c r="H9" s="2933"/>
      <c r="I9" s="2933"/>
      <c r="J9" s="2933"/>
      <c r="K9" s="2933"/>
      <c r="L9" s="2933"/>
      <c r="M9" s="816" t="s">
        <v>350</v>
      </c>
      <c r="N9" s="815" t="s">
        <v>79</v>
      </c>
      <c r="O9" s="758">
        <v>5</v>
      </c>
      <c r="Q9" s="720"/>
    </row>
    <row r="10" spans="1:22" ht="19.5" customHeight="1" thickBot="1" x14ac:dyDescent="0.25">
      <c r="A10" s="3040" t="s">
        <v>37</v>
      </c>
      <c r="B10" s="2980" t="s">
        <v>37</v>
      </c>
      <c r="C10" s="3034" t="s">
        <v>349</v>
      </c>
      <c r="D10" s="3035"/>
      <c r="E10" s="3035"/>
      <c r="F10" s="3035"/>
      <c r="G10" s="3035"/>
      <c r="H10" s="3035"/>
      <c r="I10" s="3035"/>
      <c r="J10" s="3035"/>
      <c r="K10" s="3035"/>
      <c r="L10" s="3035"/>
      <c r="M10" s="814" t="s">
        <v>348</v>
      </c>
      <c r="N10" s="813" t="s">
        <v>80</v>
      </c>
      <c r="O10" s="812">
        <v>28350</v>
      </c>
    </row>
    <row r="11" spans="1:22" ht="36" customHeight="1" x14ac:dyDescent="0.2">
      <c r="A11" s="3041"/>
      <c r="B11" s="2981"/>
      <c r="C11" s="3036"/>
      <c r="D11" s="3037"/>
      <c r="E11" s="3037"/>
      <c r="F11" s="3037"/>
      <c r="G11" s="3037"/>
      <c r="H11" s="3037"/>
      <c r="I11" s="3037"/>
      <c r="J11" s="3037"/>
      <c r="K11" s="3037"/>
      <c r="L11" s="3037"/>
      <c r="M11" s="810" t="s">
        <v>347</v>
      </c>
      <c r="N11" s="809" t="s">
        <v>80</v>
      </c>
      <c r="O11" s="808">
        <v>3500</v>
      </c>
      <c r="Q11" s="720"/>
      <c r="R11" s="720"/>
      <c r="S11" s="720"/>
      <c r="T11" s="720"/>
    </row>
    <row r="12" spans="1:22" ht="42.75" customHeight="1" thickBot="1" x14ac:dyDescent="0.25">
      <c r="A12" s="3042"/>
      <c r="B12" s="2982"/>
      <c r="C12" s="3038"/>
      <c r="D12" s="3039"/>
      <c r="E12" s="3039"/>
      <c r="F12" s="3039"/>
      <c r="G12" s="3039"/>
      <c r="H12" s="3039"/>
      <c r="I12" s="3039"/>
      <c r="J12" s="3039"/>
      <c r="K12" s="3039"/>
      <c r="L12" s="3039"/>
      <c r="M12" s="807" t="s">
        <v>346</v>
      </c>
      <c r="N12" s="806" t="s">
        <v>119</v>
      </c>
      <c r="O12" s="805">
        <v>762</v>
      </c>
      <c r="P12" s="2978"/>
      <c r="Q12" s="2979"/>
      <c r="R12" s="2979"/>
      <c r="S12" s="2979"/>
      <c r="T12" s="2979"/>
      <c r="U12" s="2979"/>
      <c r="V12" s="2979"/>
    </row>
    <row r="13" spans="1:22" ht="68.25" customHeight="1" x14ac:dyDescent="0.2">
      <c r="A13" s="2995" t="s">
        <v>37</v>
      </c>
      <c r="B13" s="2998" t="s">
        <v>37</v>
      </c>
      <c r="C13" s="3000" t="s">
        <v>37</v>
      </c>
      <c r="D13" s="3007" t="s">
        <v>345</v>
      </c>
      <c r="E13" s="3008"/>
      <c r="F13" s="3009"/>
      <c r="G13" s="2717" t="s">
        <v>163</v>
      </c>
      <c r="H13" s="3017" t="s">
        <v>44</v>
      </c>
      <c r="I13" s="3020" t="s">
        <v>316</v>
      </c>
      <c r="J13" s="3031" t="s">
        <v>315</v>
      </c>
      <c r="K13" s="2975" t="s">
        <v>124</v>
      </c>
      <c r="L13" s="2974">
        <f>L16</f>
        <v>90</v>
      </c>
      <c r="M13" s="747" t="s">
        <v>344</v>
      </c>
      <c r="N13" s="746" t="s">
        <v>119</v>
      </c>
      <c r="O13" s="745">
        <v>3</v>
      </c>
    </row>
    <row r="14" spans="1:22" ht="35.25" customHeight="1" thickBot="1" x14ac:dyDescent="0.25">
      <c r="A14" s="2996"/>
      <c r="B14" s="2981"/>
      <c r="C14" s="3000"/>
      <c r="D14" s="3007"/>
      <c r="E14" s="3008"/>
      <c r="F14" s="3009"/>
      <c r="G14" s="2717"/>
      <c r="H14" s="3017"/>
      <c r="I14" s="3020"/>
      <c r="J14" s="3031"/>
      <c r="K14" s="2975"/>
      <c r="L14" s="2974"/>
      <c r="M14" s="737"/>
      <c r="N14" s="800"/>
      <c r="O14" s="736"/>
    </row>
    <row r="15" spans="1:22" ht="22.5" customHeight="1" thickBot="1" x14ac:dyDescent="0.25">
      <c r="A15" s="2997"/>
      <c r="B15" s="2999"/>
      <c r="C15" s="3001"/>
      <c r="D15" s="3010"/>
      <c r="E15" s="3011"/>
      <c r="F15" s="3012"/>
      <c r="G15" s="2717"/>
      <c r="H15" s="3017"/>
      <c r="I15" s="3020"/>
      <c r="J15" s="3031"/>
      <c r="K15" s="711" t="s">
        <v>33</v>
      </c>
      <c r="L15" s="744">
        <f>SUM(L13)</f>
        <v>90</v>
      </c>
      <c r="M15" s="743"/>
      <c r="N15" s="804"/>
      <c r="O15" s="703"/>
      <c r="P15" s="642"/>
      <c r="Q15" s="642"/>
    </row>
    <row r="16" spans="1:22" ht="36" customHeight="1" thickBot="1" x14ac:dyDescent="0.25">
      <c r="A16" s="783" t="s">
        <v>37</v>
      </c>
      <c r="B16" s="782" t="s">
        <v>37</v>
      </c>
      <c r="C16" s="803" t="s">
        <v>37</v>
      </c>
      <c r="D16" s="802" t="s">
        <v>37</v>
      </c>
      <c r="E16" s="726"/>
      <c r="F16" s="2759" t="s">
        <v>343</v>
      </c>
      <c r="G16" s="2717"/>
      <c r="H16" s="3017"/>
      <c r="I16" s="3020"/>
      <c r="J16" s="3031"/>
      <c r="K16" s="801" t="s">
        <v>124</v>
      </c>
      <c r="L16" s="717">
        <v>90</v>
      </c>
      <c r="M16" s="737" t="s">
        <v>342</v>
      </c>
      <c r="N16" s="800" t="s">
        <v>80</v>
      </c>
      <c r="O16" s="736">
        <v>80000</v>
      </c>
      <c r="P16" s="799"/>
      <c r="Q16" s="799"/>
    </row>
    <row r="17" spans="1:20" ht="24.75" customHeight="1" thickBot="1" x14ac:dyDescent="0.25">
      <c r="A17" s="783"/>
      <c r="B17" s="782"/>
      <c r="C17" s="798"/>
      <c r="D17" s="797"/>
      <c r="E17" s="719"/>
      <c r="F17" s="2760"/>
      <c r="G17" s="2718"/>
      <c r="H17" s="3018"/>
      <c r="I17" s="3021"/>
      <c r="J17" s="2495"/>
      <c r="K17" s="701" t="s">
        <v>33</v>
      </c>
      <c r="L17" s="796">
        <f>SUM(L16)</f>
        <v>90</v>
      </c>
      <c r="M17" s="795"/>
      <c r="N17" s="794"/>
      <c r="O17" s="773"/>
      <c r="P17" s="793"/>
      <c r="Q17" s="793"/>
    </row>
    <row r="18" spans="1:20" ht="36" customHeight="1" x14ac:dyDescent="0.2">
      <c r="A18" s="2995" t="s">
        <v>37</v>
      </c>
      <c r="B18" s="3005" t="s">
        <v>37</v>
      </c>
      <c r="C18" s="3006" t="s">
        <v>39</v>
      </c>
      <c r="D18" s="3022" t="s">
        <v>341</v>
      </c>
      <c r="E18" s="3023"/>
      <c r="F18" s="3024"/>
      <c r="G18" s="3013" t="s">
        <v>147</v>
      </c>
      <c r="H18" s="3016" t="s">
        <v>44</v>
      </c>
      <c r="I18" s="3019" t="s">
        <v>316</v>
      </c>
      <c r="J18" s="2494" t="s">
        <v>315</v>
      </c>
      <c r="K18" s="674" t="s">
        <v>124</v>
      </c>
      <c r="L18" s="673">
        <f>L25</f>
        <v>90</v>
      </c>
      <c r="M18" s="792" t="s">
        <v>340</v>
      </c>
      <c r="N18" s="791" t="s">
        <v>119</v>
      </c>
      <c r="O18" s="790">
        <v>7</v>
      </c>
    </row>
    <row r="19" spans="1:20" ht="33" customHeight="1" x14ac:dyDescent="0.2">
      <c r="A19" s="2996"/>
      <c r="B19" s="2981"/>
      <c r="C19" s="3000"/>
      <c r="D19" s="3007"/>
      <c r="E19" s="3008"/>
      <c r="F19" s="3009"/>
      <c r="G19" s="3014"/>
      <c r="H19" s="3017"/>
      <c r="I19" s="3020"/>
      <c r="J19" s="3031"/>
      <c r="K19" s="789"/>
      <c r="L19" s="780"/>
      <c r="M19" s="747" t="s">
        <v>339</v>
      </c>
      <c r="N19" s="785" t="s">
        <v>119</v>
      </c>
      <c r="O19" s="745">
        <v>2</v>
      </c>
    </row>
    <row r="20" spans="1:20" ht="31.15" customHeight="1" x14ac:dyDescent="0.2">
      <c r="A20" s="2996"/>
      <c r="B20" s="2981"/>
      <c r="C20" s="3000"/>
      <c r="D20" s="3007"/>
      <c r="E20" s="3008"/>
      <c r="F20" s="3009"/>
      <c r="G20" s="3014"/>
      <c r="H20" s="3017"/>
      <c r="I20" s="3020"/>
      <c r="J20" s="3031"/>
      <c r="K20" s="788"/>
      <c r="L20" s="787"/>
      <c r="M20" s="737" t="s">
        <v>338</v>
      </c>
      <c r="N20" s="784" t="s">
        <v>119</v>
      </c>
      <c r="O20" s="736">
        <v>1</v>
      </c>
    </row>
    <row r="21" spans="1:20" ht="49.5" customHeight="1" x14ac:dyDescent="0.2">
      <c r="A21" s="2996"/>
      <c r="B21" s="2981"/>
      <c r="C21" s="3000"/>
      <c r="D21" s="3007"/>
      <c r="E21" s="3008"/>
      <c r="F21" s="3009"/>
      <c r="G21" s="3014"/>
      <c r="H21" s="3017"/>
      <c r="I21" s="3020"/>
      <c r="J21" s="3031"/>
      <c r="K21" s="781"/>
      <c r="L21" s="780"/>
      <c r="M21" s="786" t="s">
        <v>337</v>
      </c>
      <c r="N21" s="785" t="s">
        <v>119</v>
      </c>
      <c r="O21" s="745">
        <v>3</v>
      </c>
    </row>
    <row r="22" spans="1:20" ht="16.899999999999999" customHeight="1" x14ac:dyDescent="0.2">
      <c r="A22" s="2996"/>
      <c r="B22" s="2981"/>
      <c r="C22" s="3000"/>
      <c r="D22" s="3007"/>
      <c r="E22" s="3008"/>
      <c r="F22" s="3009"/>
      <c r="G22" s="3014"/>
      <c r="H22" s="3017"/>
      <c r="I22" s="3020"/>
      <c r="J22" s="3031"/>
      <c r="K22" s="781"/>
      <c r="L22" s="780"/>
      <c r="M22" s="648" t="s">
        <v>336</v>
      </c>
      <c r="N22" s="784" t="s">
        <v>119</v>
      </c>
      <c r="O22" s="736">
        <v>2</v>
      </c>
    </row>
    <row r="23" spans="1:20" ht="64.5" customHeight="1" thickBot="1" x14ac:dyDescent="0.25">
      <c r="A23" s="2996"/>
      <c r="B23" s="2981"/>
      <c r="C23" s="3000"/>
      <c r="D23" s="3007"/>
      <c r="E23" s="3008"/>
      <c r="F23" s="3009"/>
      <c r="G23" s="3014"/>
      <c r="H23" s="3017"/>
      <c r="I23" s="3020"/>
      <c r="J23" s="3031"/>
      <c r="K23" s="781"/>
      <c r="L23" s="780"/>
      <c r="M23" s="3105" t="s">
        <v>335</v>
      </c>
      <c r="N23" s="3108" t="s">
        <v>119</v>
      </c>
      <c r="O23" s="3111">
        <v>3</v>
      </c>
    </row>
    <row r="24" spans="1:20" ht="19.899999999999999" customHeight="1" thickBot="1" x14ac:dyDescent="0.25">
      <c r="A24" s="2997"/>
      <c r="B24" s="2999"/>
      <c r="C24" s="3001"/>
      <c r="D24" s="3010"/>
      <c r="E24" s="3011"/>
      <c r="F24" s="3012"/>
      <c r="G24" s="3014"/>
      <c r="H24" s="3017"/>
      <c r="I24" s="3020"/>
      <c r="J24" s="3031"/>
      <c r="K24" s="711" t="s">
        <v>33</v>
      </c>
      <c r="L24" s="779">
        <f>SUM(L18:L23)</f>
        <v>90</v>
      </c>
      <c r="M24" s="3106"/>
      <c r="N24" s="3109"/>
      <c r="O24" s="3112"/>
    </row>
    <row r="25" spans="1:20" ht="19.899999999999999" customHeight="1" thickBot="1" x14ac:dyDescent="0.25">
      <c r="A25" s="2983" t="s">
        <v>37</v>
      </c>
      <c r="B25" s="2980" t="s">
        <v>37</v>
      </c>
      <c r="C25" s="2990" t="s">
        <v>39</v>
      </c>
      <c r="D25" s="778" t="s">
        <v>37</v>
      </c>
      <c r="E25" s="726"/>
      <c r="F25" s="2759" t="s">
        <v>334</v>
      </c>
      <c r="G25" s="3014"/>
      <c r="H25" s="3017"/>
      <c r="I25" s="3020"/>
      <c r="J25" s="3031"/>
      <c r="K25" s="707" t="s">
        <v>124</v>
      </c>
      <c r="L25" s="777">
        <v>90</v>
      </c>
      <c r="M25" s="3106"/>
      <c r="N25" s="3109"/>
      <c r="O25" s="3112"/>
    </row>
    <row r="26" spans="1:20" ht="26.25" customHeight="1" thickBot="1" x14ac:dyDescent="0.25">
      <c r="A26" s="2984"/>
      <c r="B26" s="2982"/>
      <c r="C26" s="2989"/>
      <c r="D26" s="776"/>
      <c r="E26" s="719"/>
      <c r="F26" s="2760"/>
      <c r="G26" s="3015"/>
      <c r="H26" s="3018"/>
      <c r="I26" s="3021"/>
      <c r="J26" s="2495"/>
      <c r="K26" s="775" t="s">
        <v>33</v>
      </c>
      <c r="L26" s="774">
        <f>SUM(L25)</f>
        <v>90</v>
      </c>
      <c r="M26" s="3107"/>
      <c r="N26" s="3110"/>
      <c r="O26" s="3113"/>
    </row>
    <row r="27" spans="1:20" ht="12.75" customHeight="1" thickBot="1" x14ac:dyDescent="0.25">
      <c r="A27" s="696" t="s">
        <v>37</v>
      </c>
      <c r="B27" s="695" t="s">
        <v>37</v>
      </c>
      <c r="C27" s="2991" t="s">
        <v>38</v>
      </c>
      <c r="D27" s="2992"/>
      <c r="E27" s="2992"/>
      <c r="F27" s="2992"/>
      <c r="G27" s="2992"/>
      <c r="H27" s="2992"/>
      <c r="I27" s="2992"/>
      <c r="J27" s="2993"/>
      <c r="K27" s="772" t="s">
        <v>33</v>
      </c>
      <c r="L27" s="771">
        <f>L15+L24</f>
        <v>180</v>
      </c>
      <c r="M27" s="770"/>
      <c r="N27" s="769"/>
      <c r="O27" s="768"/>
    </row>
    <row r="28" spans="1:20" ht="20.45" customHeight="1" thickBot="1" x14ac:dyDescent="0.25">
      <c r="A28" s="767" t="s">
        <v>37</v>
      </c>
      <c r="B28" s="3025" t="s">
        <v>36</v>
      </c>
      <c r="C28" s="3026"/>
      <c r="D28" s="3026"/>
      <c r="E28" s="3026"/>
      <c r="F28" s="3026"/>
      <c r="G28" s="3026"/>
      <c r="H28" s="3026"/>
      <c r="I28" s="3026"/>
      <c r="J28" s="3027"/>
      <c r="K28" s="766" t="s">
        <v>33</v>
      </c>
      <c r="L28" s="765">
        <f>L27*1</f>
        <v>180</v>
      </c>
      <c r="M28" s="764"/>
      <c r="N28" s="763"/>
      <c r="O28" s="762"/>
    </row>
    <row r="29" spans="1:20" ht="53.25" customHeight="1" thickBot="1" x14ac:dyDescent="0.25">
      <c r="A29" s="681" t="s">
        <v>39</v>
      </c>
      <c r="B29" s="2932" t="s">
        <v>333</v>
      </c>
      <c r="C29" s="2933"/>
      <c r="D29" s="2933"/>
      <c r="E29" s="2933"/>
      <c r="F29" s="2933"/>
      <c r="G29" s="2933"/>
      <c r="H29" s="2933"/>
      <c r="I29" s="2933"/>
      <c r="J29" s="2933"/>
      <c r="K29" s="2933"/>
      <c r="L29" s="2933"/>
      <c r="M29" s="760" t="s">
        <v>332</v>
      </c>
      <c r="N29" s="759" t="s">
        <v>66</v>
      </c>
      <c r="O29" s="758" t="s">
        <v>331</v>
      </c>
    </row>
    <row r="30" spans="1:20" ht="22.15" customHeight="1" thickBot="1" x14ac:dyDescent="0.25">
      <c r="A30" s="690" t="s">
        <v>39</v>
      </c>
      <c r="B30" s="689" t="s">
        <v>37</v>
      </c>
      <c r="C30" s="2971" t="s">
        <v>330</v>
      </c>
      <c r="D30" s="2972"/>
      <c r="E30" s="2972"/>
      <c r="F30" s="2972"/>
      <c r="G30" s="2972"/>
      <c r="H30" s="2972"/>
      <c r="I30" s="2972"/>
      <c r="J30" s="2972"/>
      <c r="K30" s="2972"/>
      <c r="L30" s="2972"/>
      <c r="M30" s="2972"/>
      <c r="N30" s="2972"/>
      <c r="O30" s="2973"/>
    </row>
    <row r="31" spans="1:20" ht="49.5" customHeight="1" thickBot="1" x14ac:dyDescent="0.25">
      <c r="A31" s="681"/>
      <c r="B31" s="757"/>
      <c r="C31" s="756"/>
      <c r="D31" s="754"/>
      <c r="E31" s="754"/>
      <c r="F31" s="754"/>
      <c r="G31" s="754"/>
      <c r="H31" s="755"/>
      <c r="I31" s="754"/>
      <c r="J31" s="754"/>
      <c r="K31" s="754"/>
      <c r="L31" s="754"/>
      <c r="M31" s="753" t="s">
        <v>329</v>
      </c>
      <c r="N31" s="752" t="s">
        <v>119</v>
      </c>
      <c r="O31" s="751">
        <v>1</v>
      </c>
      <c r="P31" s="750"/>
      <c r="Q31" s="750"/>
      <c r="R31" s="720"/>
      <c r="S31" s="720"/>
      <c r="T31" s="720"/>
    </row>
    <row r="32" spans="1:20" ht="36" customHeight="1" thickBot="1" x14ac:dyDescent="0.25">
      <c r="A32" s="2983" t="s">
        <v>39</v>
      </c>
      <c r="B32" s="2980" t="s">
        <v>37</v>
      </c>
      <c r="C32" s="2988" t="s">
        <v>37</v>
      </c>
      <c r="D32" s="2985" t="s">
        <v>326</v>
      </c>
      <c r="E32" s="2986"/>
      <c r="F32" s="2987"/>
      <c r="G32" s="2717" t="s">
        <v>328</v>
      </c>
      <c r="H32" s="3028" t="s">
        <v>44</v>
      </c>
      <c r="I32" s="3020" t="s">
        <v>316</v>
      </c>
      <c r="J32" s="3031" t="s">
        <v>315</v>
      </c>
      <c r="K32" s="748" t="s">
        <v>124</v>
      </c>
      <c r="L32" s="710">
        <f>L34</f>
        <v>22</v>
      </c>
      <c r="M32" s="747" t="s">
        <v>327</v>
      </c>
      <c r="N32" s="746" t="s">
        <v>119</v>
      </c>
      <c r="O32" s="745">
        <v>5</v>
      </c>
    </row>
    <row r="33" spans="1:19" ht="26.25" customHeight="1" thickBot="1" x14ac:dyDescent="0.25">
      <c r="A33" s="2984"/>
      <c r="B33" s="2982"/>
      <c r="C33" s="2989"/>
      <c r="D33" s="2985"/>
      <c r="E33" s="2986"/>
      <c r="F33" s="2987"/>
      <c r="G33" s="2717"/>
      <c r="H33" s="3028"/>
      <c r="I33" s="3020"/>
      <c r="J33" s="3031"/>
      <c r="K33" s="711" t="s">
        <v>33</v>
      </c>
      <c r="L33" s="744">
        <f>SUM(L32)</f>
        <v>22</v>
      </c>
      <c r="M33" s="743"/>
      <c r="N33" s="742"/>
      <c r="O33" s="741"/>
    </row>
    <row r="34" spans="1:19" ht="31.5" customHeight="1" thickBot="1" x14ac:dyDescent="0.25">
      <c r="A34" s="2983" t="s">
        <v>39</v>
      </c>
      <c r="B34" s="2980" t="s">
        <v>37</v>
      </c>
      <c r="C34" s="2990" t="s">
        <v>37</v>
      </c>
      <c r="D34" s="3032" t="s">
        <v>37</v>
      </c>
      <c r="E34" s="739"/>
      <c r="F34" s="2758" t="s">
        <v>326</v>
      </c>
      <c r="G34" s="2717"/>
      <c r="H34" s="3028"/>
      <c r="I34" s="3020"/>
      <c r="J34" s="3031"/>
      <c r="K34" s="650" t="s">
        <v>124</v>
      </c>
      <c r="L34" s="738">
        <v>22</v>
      </c>
      <c r="M34" s="737" t="s">
        <v>325</v>
      </c>
      <c r="N34" s="727" t="s">
        <v>119</v>
      </c>
      <c r="O34" s="736">
        <v>3</v>
      </c>
    </row>
    <row r="35" spans="1:19" ht="17.25" customHeight="1" thickBot="1" x14ac:dyDescent="0.25">
      <c r="A35" s="2984"/>
      <c r="B35" s="2982"/>
      <c r="C35" s="2989"/>
      <c r="D35" s="3033"/>
      <c r="E35" s="719"/>
      <c r="F35" s="2760"/>
      <c r="G35" s="2718"/>
      <c r="H35" s="3029"/>
      <c r="I35" s="3021"/>
      <c r="J35" s="2495"/>
      <c r="K35" s="701" t="s">
        <v>33</v>
      </c>
      <c r="L35" s="717">
        <f>SUM(L34)</f>
        <v>22</v>
      </c>
      <c r="M35" s="735"/>
      <c r="N35" s="734"/>
      <c r="O35" s="733"/>
    </row>
    <row r="36" spans="1:19" ht="33.75" customHeight="1" thickBot="1" x14ac:dyDescent="0.25">
      <c r="A36" s="2983" t="s">
        <v>39</v>
      </c>
      <c r="B36" s="2980" t="s">
        <v>37</v>
      </c>
      <c r="C36" s="2990" t="s">
        <v>39</v>
      </c>
      <c r="D36" s="3022" t="s">
        <v>324</v>
      </c>
      <c r="E36" s="3023"/>
      <c r="F36" s="3024"/>
      <c r="G36" s="2716" t="s">
        <v>323</v>
      </c>
      <c r="H36" s="3030" t="s">
        <v>44</v>
      </c>
      <c r="I36" s="3019" t="s">
        <v>316</v>
      </c>
      <c r="J36" s="2494" t="s">
        <v>315</v>
      </c>
      <c r="K36" s="731" t="s">
        <v>124</v>
      </c>
      <c r="L36" s="730">
        <f>L38</f>
        <v>69</v>
      </c>
      <c r="M36" s="672" t="s">
        <v>322</v>
      </c>
      <c r="N36" s="729" t="s">
        <v>119</v>
      </c>
      <c r="O36" s="712">
        <v>12100</v>
      </c>
    </row>
    <row r="37" spans="1:19" ht="26.25" customHeight="1" thickBot="1" x14ac:dyDescent="0.25">
      <c r="A37" s="2984"/>
      <c r="B37" s="2982"/>
      <c r="C37" s="2989"/>
      <c r="D37" s="3093"/>
      <c r="E37" s="3094"/>
      <c r="F37" s="3095"/>
      <c r="G37" s="2717"/>
      <c r="H37" s="3028"/>
      <c r="I37" s="3020"/>
      <c r="J37" s="3031"/>
      <c r="K37" s="711" t="s">
        <v>33</v>
      </c>
      <c r="L37" s="728">
        <f>SUM(L36)</f>
        <v>69</v>
      </c>
      <c r="M37" s="657" t="s">
        <v>321</v>
      </c>
      <c r="N37" s="727" t="s">
        <v>320</v>
      </c>
      <c r="O37" s="646">
        <v>12</v>
      </c>
    </row>
    <row r="38" spans="1:19" ht="27.75" customHeight="1" thickBot="1" x14ac:dyDescent="0.25">
      <c r="A38" s="2983" t="s">
        <v>39</v>
      </c>
      <c r="B38" s="2980" t="s">
        <v>37</v>
      </c>
      <c r="C38" s="2990" t="s">
        <v>39</v>
      </c>
      <c r="D38" s="3043" t="s">
        <v>37</v>
      </c>
      <c r="E38" s="726"/>
      <c r="F38" s="2759" t="s">
        <v>319</v>
      </c>
      <c r="G38" s="2717"/>
      <c r="H38" s="3028"/>
      <c r="I38" s="3020"/>
      <c r="J38" s="3031"/>
      <c r="K38" s="650" t="s">
        <v>124</v>
      </c>
      <c r="L38" s="724">
        <v>69</v>
      </c>
      <c r="M38" s="723"/>
      <c r="N38" s="722"/>
      <c r="O38" s="721"/>
      <c r="Q38" s="720"/>
      <c r="S38" s="720"/>
    </row>
    <row r="39" spans="1:19" ht="17.25" customHeight="1" thickBot="1" x14ac:dyDescent="0.25">
      <c r="A39" s="2984"/>
      <c r="B39" s="2982"/>
      <c r="C39" s="2989"/>
      <c r="D39" s="3033"/>
      <c r="E39" s="719"/>
      <c r="F39" s="2760"/>
      <c r="G39" s="2718"/>
      <c r="H39" s="3029"/>
      <c r="I39" s="3021"/>
      <c r="J39" s="2495"/>
      <c r="K39" s="701" t="s">
        <v>33</v>
      </c>
      <c r="L39" s="717">
        <f>SUM(L38)</f>
        <v>69</v>
      </c>
      <c r="M39" s="716"/>
      <c r="N39" s="715"/>
      <c r="O39" s="714"/>
    </row>
    <row r="40" spans="1:19" ht="22.5" customHeight="1" thickBot="1" x14ac:dyDescent="0.25">
      <c r="A40" s="3040" t="s">
        <v>39</v>
      </c>
      <c r="B40" s="3075" t="s">
        <v>37</v>
      </c>
      <c r="C40" s="675" t="s">
        <v>109</v>
      </c>
      <c r="D40" s="3022" t="s">
        <v>318</v>
      </c>
      <c r="E40" s="3023"/>
      <c r="F40" s="3024"/>
      <c r="G40" s="2716" t="s">
        <v>317</v>
      </c>
      <c r="H40" s="3088" t="s">
        <v>44</v>
      </c>
      <c r="I40" s="3067" t="s">
        <v>316</v>
      </c>
      <c r="J40" s="2494" t="s">
        <v>315</v>
      </c>
      <c r="K40" s="713" t="s">
        <v>124</v>
      </c>
      <c r="L40" s="673">
        <f>L42</f>
        <v>20</v>
      </c>
      <c r="M40" s="672" t="s">
        <v>314</v>
      </c>
      <c r="N40" s="671" t="s">
        <v>119</v>
      </c>
      <c r="O40" s="712">
        <v>1</v>
      </c>
    </row>
    <row r="41" spans="1:19" ht="24.6" customHeight="1" thickBot="1" x14ac:dyDescent="0.25">
      <c r="A41" s="3042"/>
      <c r="B41" s="3076"/>
      <c r="C41" s="660"/>
      <c r="D41" s="3010"/>
      <c r="E41" s="3011"/>
      <c r="F41" s="3012"/>
      <c r="G41" s="2717"/>
      <c r="H41" s="3089"/>
      <c r="I41" s="3068"/>
      <c r="J41" s="3031"/>
      <c r="K41" s="711" t="s">
        <v>33</v>
      </c>
      <c r="L41" s="710">
        <f>SUM(L40)</f>
        <v>20</v>
      </c>
      <c r="M41" s="648" t="s">
        <v>313</v>
      </c>
      <c r="N41" s="709" t="s">
        <v>119</v>
      </c>
      <c r="O41" s="646">
        <v>0</v>
      </c>
    </row>
    <row r="42" spans="1:19" ht="24.6" customHeight="1" thickBot="1" x14ac:dyDescent="0.25">
      <c r="A42" s="3040" t="s">
        <v>39</v>
      </c>
      <c r="B42" s="3075" t="s">
        <v>37</v>
      </c>
      <c r="C42" s="675" t="s">
        <v>109</v>
      </c>
      <c r="D42" s="3043" t="s">
        <v>37</v>
      </c>
      <c r="E42" s="652"/>
      <c r="F42" s="3091" t="s">
        <v>312</v>
      </c>
      <c r="G42" s="2717"/>
      <c r="H42" s="3089"/>
      <c r="I42" s="3068"/>
      <c r="J42" s="3031"/>
      <c r="K42" s="707" t="s">
        <v>124</v>
      </c>
      <c r="L42" s="706">
        <v>20</v>
      </c>
      <c r="M42" s="705"/>
      <c r="N42" s="704"/>
      <c r="O42" s="703"/>
    </row>
    <row r="43" spans="1:19" ht="18" customHeight="1" thickBot="1" x14ac:dyDescent="0.25">
      <c r="A43" s="3042"/>
      <c r="B43" s="3076"/>
      <c r="C43" s="660"/>
      <c r="D43" s="3033"/>
      <c r="E43" s="640"/>
      <c r="F43" s="3092"/>
      <c r="G43" s="2718"/>
      <c r="H43" s="3090"/>
      <c r="I43" s="3069"/>
      <c r="J43" s="2495"/>
      <c r="K43" s="701" t="s">
        <v>33</v>
      </c>
      <c r="L43" s="700">
        <f>SUM(L42)</f>
        <v>20</v>
      </c>
      <c r="M43" s="699"/>
      <c r="N43" s="698"/>
      <c r="O43" s="697"/>
    </row>
    <row r="44" spans="1:19" ht="21" customHeight="1" thickBot="1" x14ac:dyDescent="0.25">
      <c r="A44" s="696" t="s">
        <v>39</v>
      </c>
      <c r="B44" s="695" t="s">
        <v>39</v>
      </c>
      <c r="C44" s="2991" t="s">
        <v>38</v>
      </c>
      <c r="D44" s="2992"/>
      <c r="E44" s="2992"/>
      <c r="F44" s="2992"/>
      <c r="G44" s="2992"/>
      <c r="H44" s="3070"/>
      <c r="I44" s="3070"/>
      <c r="J44" s="3071"/>
      <c r="K44" s="631" t="s">
        <v>33</v>
      </c>
      <c r="L44" s="694">
        <f>L33+L37+L41</f>
        <v>111</v>
      </c>
      <c r="M44" s="693"/>
      <c r="N44" s="692"/>
      <c r="O44" s="691"/>
    </row>
    <row r="45" spans="1:19" ht="17.25" customHeight="1" thickBot="1" x14ac:dyDescent="0.25">
      <c r="A45" s="690" t="s">
        <v>39</v>
      </c>
      <c r="B45" s="689" t="s">
        <v>39</v>
      </c>
      <c r="C45" s="688" t="s">
        <v>311</v>
      </c>
      <c r="D45" s="687"/>
      <c r="E45" s="687"/>
      <c r="F45" s="687"/>
      <c r="G45" s="687"/>
      <c r="H45" s="686"/>
      <c r="I45" s="685"/>
      <c r="J45" s="685"/>
      <c r="K45" s="685"/>
      <c r="L45" s="685"/>
      <c r="M45" s="684"/>
      <c r="N45" s="683"/>
      <c r="O45" s="682"/>
    </row>
    <row r="46" spans="1:19" ht="36.75" customHeight="1" thickBot="1" x14ac:dyDescent="0.25">
      <c r="A46" s="681"/>
      <c r="B46" s="680"/>
      <c r="C46" s="678"/>
      <c r="D46" s="678"/>
      <c r="E46" s="678"/>
      <c r="F46" s="678"/>
      <c r="G46" s="678"/>
      <c r="H46" s="679"/>
      <c r="I46" s="678"/>
      <c r="J46" s="678"/>
      <c r="K46" s="678"/>
      <c r="L46" s="678"/>
      <c r="M46" s="677" t="s">
        <v>310</v>
      </c>
      <c r="N46" s="676" t="s">
        <v>119</v>
      </c>
      <c r="O46" s="670">
        <v>6</v>
      </c>
    </row>
    <row r="47" spans="1:19" ht="30.6" customHeight="1" x14ac:dyDescent="0.2">
      <c r="A47" s="3077" t="s">
        <v>39</v>
      </c>
      <c r="B47" s="3083" t="s">
        <v>39</v>
      </c>
      <c r="C47" s="3006" t="s">
        <v>37</v>
      </c>
      <c r="D47" s="3022" t="s">
        <v>309</v>
      </c>
      <c r="E47" s="3023"/>
      <c r="F47" s="3024"/>
      <c r="G47" s="2716" t="s">
        <v>308</v>
      </c>
      <c r="H47" s="3064" t="s">
        <v>44</v>
      </c>
      <c r="I47" s="3067" t="s">
        <v>43</v>
      </c>
      <c r="J47" s="2494" t="s">
        <v>42</v>
      </c>
      <c r="K47" s="674" t="s">
        <v>124</v>
      </c>
      <c r="L47" s="673">
        <f>L51</f>
        <v>98</v>
      </c>
      <c r="M47" s="672"/>
      <c r="N47" s="671"/>
      <c r="O47" s="670"/>
      <c r="Q47" s="656"/>
      <c r="R47" s="643"/>
      <c r="S47" s="669"/>
    </row>
    <row r="48" spans="1:19" ht="65.25" customHeight="1" x14ac:dyDescent="0.2">
      <c r="A48" s="3078"/>
      <c r="B48" s="3084"/>
      <c r="C48" s="3000"/>
      <c r="D48" s="3007"/>
      <c r="E48" s="3008"/>
      <c r="F48" s="3009"/>
      <c r="G48" s="2717"/>
      <c r="H48" s="3065"/>
      <c r="I48" s="3068"/>
      <c r="J48" s="3031"/>
      <c r="K48" s="663"/>
      <c r="L48" s="662"/>
      <c r="M48" s="668" t="s">
        <v>307</v>
      </c>
      <c r="N48" s="647" t="s">
        <v>119</v>
      </c>
      <c r="O48" s="667">
        <v>4</v>
      </c>
      <c r="Q48" s="666"/>
      <c r="R48" s="643"/>
      <c r="S48" s="643"/>
    </row>
    <row r="49" spans="1:26" ht="61.5" customHeight="1" x14ac:dyDescent="0.2">
      <c r="A49" s="3078"/>
      <c r="B49" s="3084"/>
      <c r="C49" s="3000"/>
      <c r="D49" s="3007"/>
      <c r="E49" s="3008"/>
      <c r="F49" s="3009"/>
      <c r="G49" s="2717"/>
      <c r="H49" s="3065"/>
      <c r="I49" s="3068"/>
      <c r="J49" s="3031"/>
      <c r="K49" s="663"/>
      <c r="L49" s="662"/>
      <c r="M49" s="657" t="s">
        <v>306</v>
      </c>
      <c r="N49" s="647" t="s">
        <v>119</v>
      </c>
      <c r="O49" s="646">
        <v>1100</v>
      </c>
      <c r="P49" s="2976"/>
      <c r="Q49" s="2977"/>
      <c r="R49" s="2977"/>
      <c r="S49" s="2977"/>
      <c r="T49" s="2977"/>
      <c r="U49" s="2977"/>
      <c r="V49" s="2977"/>
      <c r="W49" s="2977"/>
      <c r="X49" s="2977"/>
      <c r="Y49" s="2977"/>
      <c r="Z49" s="2977"/>
    </row>
    <row r="50" spans="1:26" ht="18.75" customHeight="1" thickBot="1" x14ac:dyDescent="0.25">
      <c r="A50" s="3079"/>
      <c r="B50" s="3085"/>
      <c r="C50" s="3001"/>
      <c r="D50" s="3010"/>
      <c r="E50" s="3011"/>
      <c r="F50" s="3012"/>
      <c r="G50" s="2717"/>
      <c r="H50" s="3065"/>
      <c r="I50" s="3068"/>
      <c r="J50" s="3031"/>
      <c r="K50" s="659" t="s">
        <v>33</v>
      </c>
      <c r="L50" s="658">
        <f>SUM(L47:L49)</f>
        <v>98</v>
      </c>
      <c r="M50" s="657" t="s">
        <v>305</v>
      </c>
      <c r="N50" s="647" t="s">
        <v>119</v>
      </c>
      <c r="O50" s="646">
        <v>60</v>
      </c>
      <c r="Q50" s="656"/>
      <c r="R50" s="643"/>
      <c r="S50" s="642"/>
    </row>
    <row r="51" spans="1:26" ht="33.75" customHeight="1" x14ac:dyDescent="0.2">
      <c r="A51" s="3040" t="s">
        <v>39</v>
      </c>
      <c r="B51" s="3075" t="s">
        <v>39</v>
      </c>
      <c r="C51" s="2990" t="s">
        <v>37</v>
      </c>
      <c r="D51" s="3086" t="s">
        <v>37</v>
      </c>
      <c r="E51" s="652"/>
      <c r="F51" s="651" t="s">
        <v>304</v>
      </c>
      <c r="G51" s="2717"/>
      <c r="H51" s="3065"/>
      <c r="I51" s="3068"/>
      <c r="J51" s="3031"/>
      <c r="K51" s="650" t="s">
        <v>124</v>
      </c>
      <c r="L51" s="649">
        <v>98</v>
      </c>
      <c r="M51" s="648"/>
      <c r="N51" s="647"/>
      <c r="O51" s="646"/>
      <c r="P51" s="645"/>
      <c r="Q51" s="644"/>
      <c r="R51" s="643"/>
      <c r="S51" s="642"/>
    </row>
    <row r="52" spans="1:26" ht="13.5" thickBot="1" x14ac:dyDescent="0.25">
      <c r="A52" s="3042"/>
      <c r="B52" s="3076"/>
      <c r="C52" s="2989"/>
      <c r="D52" s="3087"/>
      <c r="E52" s="640"/>
      <c r="F52" s="639"/>
      <c r="G52" s="2718"/>
      <c r="H52" s="3066"/>
      <c r="I52" s="3069"/>
      <c r="J52" s="2495"/>
      <c r="K52" s="638" t="s">
        <v>33</v>
      </c>
      <c r="L52" s="637">
        <f>SUM(L51)</f>
        <v>98</v>
      </c>
      <c r="M52" s="636"/>
      <c r="N52" s="635"/>
      <c r="O52" s="634"/>
    </row>
    <row r="53" spans="1:26" ht="13.5" customHeight="1" thickBot="1" x14ac:dyDescent="0.25">
      <c r="A53" s="633" t="s">
        <v>39</v>
      </c>
      <c r="B53" s="632" t="s">
        <v>37</v>
      </c>
      <c r="C53" s="2991" t="s">
        <v>38</v>
      </c>
      <c r="D53" s="2992"/>
      <c r="E53" s="2992"/>
      <c r="F53" s="2992"/>
      <c r="G53" s="2992"/>
      <c r="H53" s="2992"/>
      <c r="I53" s="2992"/>
      <c r="J53" s="2993"/>
      <c r="K53" s="631" t="s">
        <v>33</v>
      </c>
      <c r="L53" s="630">
        <f>L50</f>
        <v>98</v>
      </c>
      <c r="M53" s="629"/>
      <c r="N53" s="628"/>
      <c r="O53" s="627"/>
    </row>
    <row r="54" spans="1:26" ht="13.5" customHeight="1" thickBot="1" x14ac:dyDescent="0.25">
      <c r="A54" s="626" t="s">
        <v>39</v>
      </c>
      <c r="B54" s="3080" t="s">
        <v>36</v>
      </c>
      <c r="C54" s="3081"/>
      <c r="D54" s="3081"/>
      <c r="E54" s="3081"/>
      <c r="F54" s="3081"/>
      <c r="G54" s="3081"/>
      <c r="H54" s="3081"/>
      <c r="I54" s="3081"/>
      <c r="J54" s="3082"/>
      <c r="K54" s="626" t="s">
        <v>33</v>
      </c>
      <c r="L54" s="626">
        <f>L53+L44</f>
        <v>209</v>
      </c>
      <c r="M54" s="625"/>
      <c r="N54" s="625"/>
      <c r="O54" s="624"/>
    </row>
    <row r="55" spans="1:26" ht="13.5" thickBot="1" x14ac:dyDescent="0.25">
      <c r="A55" s="3072" t="s">
        <v>34</v>
      </c>
      <c r="B55" s="3073"/>
      <c r="C55" s="3073"/>
      <c r="D55" s="3073"/>
      <c r="E55" s="3073"/>
      <c r="F55" s="3073"/>
      <c r="G55" s="3073"/>
      <c r="H55" s="3073"/>
      <c r="I55" s="3073"/>
      <c r="J55" s="3073"/>
      <c r="K55" s="3074"/>
      <c r="L55" s="623">
        <f>L54+L28</f>
        <v>389</v>
      </c>
      <c r="M55" s="622"/>
      <c r="N55" s="621"/>
      <c r="O55" s="620"/>
    </row>
    <row r="56" spans="1:26" ht="65.25" customHeight="1" x14ac:dyDescent="0.2">
      <c r="A56" s="617" t="s">
        <v>32</v>
      </c>
      <c r="B56" s="617"/>
      <c r="C56" s="617"/>
      <c r="D56" s="617"/>
      <c r="E56" s="617"/>
      <c r="F56" s="617"/>
      <c r="G56" s="617"/>
      <c r="H56" s="619"/>
      <c r="I56" s="617"/>
      <c r="J56" s="617"/>
      <c r="K56" s="617"/>
      <c r="L56" s="618"/>
      <c r="M56" s="617"/>
      <c r="N56" s="610"/>
      <c r="O56" s="609"/>
    </row>
    <row r="57" spans="1:26" x14ac:dyDescent="0.2">
      <c r="A57" s="2493" t="s">
        <v>31</v>
      </c>
      <c r="B57" s="2493"/>
      <c r="C57" s="2493"/>
      <c r="D57" s="2493"/>
      <c r="E57" s="2493"/>
      <c r="F57" s="2493"/>
      <c r="G57" s="2493"/>
      <c r="H57" s="2493"/>
      <c r="I57" s="2493"/>
      <c r="J57" s="2493"/>
      <c r="K57" s="2493"/>
      <c r="L57" s="2493"/>
      <c r="M57" s="610"/>
      <c r="N57" s="610"/>
      <c r="O57" s="609"/>
    </row>
    <row r="58" spans="1:26" ht="15.75" thickBot="1" x14ac:dyDescent="0.25">
      <c r="A58" s="28"/>
      <c r="B58" s="26"/>
      <c r="C58" s="26"/>
      <c r="D58" s="26"/>
      <c r="E58" s="26"/>
      <c r="F58" s="26"/>
      <c r="G58" s="27"/>
      <c r="H58" s="26"/>
      <c r="I58" s="26"/>
      <c r="J58" s="26"/>
      <c r="K58" s="17"/>
      <c r="L58" s="616" t="s">
        <v>30</v>
      </c>
      <c r="M58" s="610"/>
      <c r="N58" s="610"/>
      <c r="O58" s="609"/>
    </row>
    <row r="59" spans="1:26" ht="51.75" customHeight="1" thickBot="1" x14ac:dyDescent="0.25">
      <c r="A59" s="22"/>
      <c r="B59" s="21"/>
      <c r="C59" s="2471" t="s">
        <v>29</v>
      </c>
      <c r="D59" s="2471"/>
      <c r="E59" s="2471"/>
      <c r="F59" s="2471"/>
      <c r="G59" s="2471"/>
      <c r="H59" s="2471"/>
      <c r="I59" s="2471"/>
      <c r="J59" s="2471"/>
      <c r="K59" s="2471"/>
      <c r="L59" s="615" t="s">
        <v>28</v>
      </c>
      <c r="M59" s="610"/>
      <c r="N59" s="610"/>
      <c r="O59" s="609"/>
    </row>
    <row r="60" spans="1:26" x14ac:dyDescent="0.2">
      <c r="A60" s="2904" t="s">
        <v>27</v>
      </c>
      <c r="B60" s="2905"/>
      <c r="C60" s="2905"/>
      <c r="D60" s="2905"/>
      <c r="E60" s="2905"/>
      <c r="F60" s="2905"/>
      <c r="G60" s="2905"/>
      <c r="H60" s="2905"/>
      <c r="I60" s="2905"/>
      <c r="J60" s="2905"/>
      <c r="K60" s="2906"/>
      <c r="L60" s="614">
        <f>L61+L72+L65+L74+L75+L76</f>
        <v>389</v>
      </c>
      <c r="M60" s="610"/>
      <c r="N60" s="610"/>
      <c r="O60" s="609"/>
    </row>
    <row r="61" spans="1:26" x14ac:dyDescent="0.2">
      <c r="A61" s="2889" t="s">
        <v>303</v>
      </c>
      <c r="B61" s="2890"/>
      <c r="C61" s="2890"/>
      <c r="D61" s="2890"/>
      <c r="E61" s="2890"/>
      <c r="F61" s="2890"/>
      <c r="G61" s="2890"/>
      <c r="H61" s="2890"/>
      <c r="I61" s="2890"/>
      <c r="J61" s="2890"/>
      <c r="K61" s="2907"/>
      <c r="L61" s="11">
        <f>L62</f>
        <v>389</v>
      </c>
      <c r="M61" s="610"/>
      <c r="N61" s="610"/>
      <c r="O61" s="609"/>
    </row>
    <row r="62" spans="1:26" x14ac:dyDescent="0.2">
      <c r="A62" s="3061" t="s">
        <v>302</v>
      </c>
      <c r="B62" s="3062"/>
      <c r="C62" s="3062"/>
      <c r="D62" s="3062"/>
      <c r="E62" s="3062"/>
      <c r="F62" s="3062"/>
      <c r="G62" s="3062"/>
      <c r="H62" s="3062"/>
      <c r="I62" s="3062"/>
      <c r="J62" s="3062"/>
      <c r="K62" s="3063"/>
      <c r="L62" s="11">
        <f>L13+L18+L32+L36+L40+L47</f>
        <v>389</v>
      </c>
      <c r="M62" s="610"/>
      <c r="N62" s="610"/>
      <c r="O62" s="609"/>
    </row>
    <row r="63" spans="1:26" x14ac:dyDescent="0.2">
      <c r="A63" s="2889" t="s">
        <v>207</v>
      </c>
      <c r="B63" s="2890"/>
      <c r="C63" s="2890"/>
      <c r="D63" s="2890"/>
      <c r="E63" s="2891"/>
      <c r="F63" s="2891"/>
      <c r="G63" s="2891"/>
      <c r="H63" s="2891"/>
      <c r="I63" s="2891"/>
      <c r="J63" s="2891"/>
      <c r="K63" s="2892"/>
      <c r="L63" s="11"/>
      <c r="M63" s="610"/>
      <c r="N63" s="610"/>
      <c r="O63" s="609"/>
    </row>
    <row r="64" spans="1:26" ht="28.5" customHeight="1" x14ac:dyDescent="0.2">
      <c r="A64" s="2889" t="s">
        <v>206</v>
      </c>
      <c r="B64" s="2890"/>
      <c r="C64" s="2890"/>
      <c r="D64" s="2890"/>
      <c r="E64" s="2890"/>
      <c r="F64" s="2890"/>
      <c r="G64" s="2890"/>
      <c r="H64" s="2890"/>
      <c r="I64" s="2890"/>
      <c r="J64" s="2890"/>
      <c r="K64" s="2907"/>
      <c r="L64" s="11"/>
      <c r="M64" s="610"/>
      <c r="N64" s="610"/>
      <c r="O64" s="609"/>
    </row>
    <row r="65" spans="1:15" x14ac:dyDescent="0.2">
      <c r="A65" s="3061" t="s">
        <v>22</v>
      </c>
      <c r="B65" s="3062"/>
      <c r="C65" s="3062"/>
      <c r="D65" s="3062"/>
      <c r="E65" s="3062"/>
      <c r="F65" s="3062"/>
      <c r="G65" s="3062"/>
      <c r="H65" s="3062"/>
      <c r="I65" s="3062"/>
      <c r="J65" s="3062"/>
      <c r="K65" s="3063"/>
      <c r="L65" s="11"/>
      <c r="M65" s="610"/>
      <c r="N65" s="610"/>
      <c r="O65" s="609"/>
    </row>
    <row r="66" spans="1:15" ht="15" customHeight="1" x14ac:dyDescent="0.2">
      <c r="A66" s="2889" t="s">
        <v>205</v>
      </c>
      <c r="B66" s="2890"/>
      <c r="C66" s="2890"/>
      <c r="D66" s="2890"/>
      <c r="E66" s="2891"/>
      <c r="F66" s="2891"/>
      <c r="G66" s="2891"/>
      <c r="H66" s="2891"/>
      <c r="I66" s="2891"/>
      <c r="J66" s="2891"/>
      <c r="K66" s="2892"/>
      <c r="L66" s="11"/>
      <c r="M66" s="610"/>
      <c r="N66" s="610"/>
      <c r="O66" s="609"/>
    </row>
    <row r="67" spans="1:15" ht="15" customHeight="1" x14ac:dyDescent="0.2">
      <c r="A67" s="2889" t="s">
        <v>204</v>
      </c>
      <c r="B67" s="2890"/>
      <c r="C67" s="2890"/>
      <c r="D67" s="2890"/>
      <c r="E67" s="2891"/>
      <c r="F67" s="2891"/>
      <c r="G67" s="2891"/>
      <c r="H67" s="2891"/>
      <c r="I67" s="2891"/>
      <c r="J67" s="2891"/>
      <c r="K67" s="2892"/>
      <c r="L67" s="11"/>
      <c r="M67" s="610"/>
      <c r="N67" s="610"/>
      <c r="O67" s="609"/>
    </row>
    <row r="68" spans="1:15" ht="15" customHeight="1" x14ac:dyDescent="0.2">
      <c r="A68" s="2889" t="s">
        <v>203</v>
      </c>
      <c r="B68" s="2890"/>
      <c r="C68" s="2890"/>
      <c r="D68" s="2890"/>
      <c r="E68" s="2891"/>
      <c r="F68" s="2891"/>
      <c r="G68" s="2891"/>
      <c r="H68" s="2891"/>
      <c r="I68" s="2891"/>
      <c r="J68" s="2891"/>
      <c r="K68" s="2892"/>
      <c r="L68" s="11"/>
      <c r="M68" s="610"/>
      <c r="N68" s="610"/>
      <c r="O68" s="609"/>
    </row>
    <row r="69" spans="1:15" ht="14.25" customHeight="1" x14ac:dyDescent="0.2">
      <c r="A69" s="2889" t="s">
        <v>301</v>
      </c>
      <c r="B69" s="2890"/>
      <c r="C69" s="2890"/>
      <c r="D69" s="2890"/>
      <c r="E69" s="2890"/>
      <c r="F69" s="2890"/>
      <c r="G69" s="2890"/>
      <c r="H69" s="2890"/>
      <c r="I69" s="2890"/>
      <c r="J69" s="2890"/>
      <c r="K69" s="2907"/>
      <c r="L69" s="11"/>
      <c r="M69" s="610"/>
      <c r="N69" s="610"/>
      <c r="O69" s="609"/>
    </row>
    <row r="70" spans="1:15" x14ac:dyDescent="0.2">
      <c r="A70" s="2889" t="s">
        <v>201</v>
      </c>
      <c r="B70" s="2890"/>
      <c r="C70" s="2890"/>
      <c r="D70" s="2890"/>
      <c r="E70" s="2891"/>
      <c r="F70" s="2891"/>
      <c r="G70" s="2891"/>
      <c r="H70" s="2891"/>
      <c r="I70" s="2891"/>
      <c r="J70" s="2891"/>
      <c r="K70" s="2892"/>
      <c r="L70" s="11"/>
      <c r="M70" s="610"/>
      <c r="N70" s="610"/>
      <c r="O70" s="609"/>
    </row>
    <row r="71" spans="1:15" x14ac:dyDescent="0.2">
      <c r="A71" s="2912" t="s">
        <v>200</v>
      </c>
      <c r="B71" s="2913"/>
      <c r="C71" s="2913"/>
      <c r="D71" s="2913"/>
      <c r="E71" s="2891"/>
      <c r="F71" s="2891"/>
      <c r="G71" s="2891"/>
      <c r="H71" s="2891"/>
      <c r="I71" s="2891"/>
      <c r="J71" s="2891"/>
      <c r="K71" s="2892"/>
      <c r="L71" s="11"/>
      <c r="M71" s="610"/>
      <c r="N71" s="610"/>
      <c r="O71" s="609"/>
    </row>
    <row r="72" spans="1:15" ht="14.25" customHeight="1" x14ac:dyDescent="0.2">
      <c r="A72" s="2889" t="s">
        <v>15</v>
      </c>
      <c r="B72" s="2891"/>
      <c r="C72" s="2891"/>
      <c r="D72" s="2891"/>
      <c r="E72" s="2891"/>
      <c r="F72" s="2891"/>
      <c r="G72" s="2891"/>
      <c r="H72" s="2891"/>
      <c r="I72" s="2891"/>
      <c r="J72" s="2891"/>
      <c r="K72" s="2892"/>
      <c r="L72" s="11"/>
      <c r="M72" s="610"/>
      <c r="N72" s="610"/>
      <c r="O72" s="609"/>
    </row>
    <row r="73" spans="1:15" ht="15" customHeight="1" x14ac:dyDescent="0.2">
      <c r="A73" s="2889" t="s">
        <v>199</v>
      </c>
      <c r="B73" s="2890"/>
      <c r="C73" s="2890"/>
      <c r="D73" s="2890"/>
      <c r="E73" s="2890"/>
      <c r="F73" s="2890"/>
      <c r="G73" s="2890"/>
      <c r="H73" s="2890"/>
      <c r="I73" s="2890"/>
      <c r="J73" s="2890"/>
      <c r="K73" s="2907"/>
      <c r="L73" s="11"/>
      <c r="M73" s="610"/>
      <c r="N73" s="610"/>
      <c r="O73" s="609"/>
    </row>
    <row r="74" spans="1:15" x14ac:dyDescent="0.2">
      <c r="A74" s="3102" t="s">
        <v>198</v>
      </c>
      <c r="B74" s="3103"/>
      <c r="C74" s="3103"/>
      <c r="D74" s="3103"/>
      <c r="E74" s="3103"/>
      <c r="F74" s="3103"/>
      <c r="G74" s="3103"/>
      <c r="H74" s="3103"/>
      <c r="I74" s="3103"/>
      <c r="J74" s="3103"/>
      <c r="K74" s="3104"/>
      <c r="L74" s="11"/>
      <c r="M74" s="610"/>
      <c r="N74" s="610"/>
      <c r="O74" s="609"/>
    </row>
    <row r="75" spans="1:15" x14ac:dyDescent="0.2">
      <c r="A75" s="3061" t="s">
        <v>197</v>
      </c>
      <c r="B75" s="3062"/>
      <c r="C75" s="3062"/>
      <c r="D75" s="3062"/>
      <c r="E75" s="3062"/>
      <c r="F75" s="3062"/>
      <c r="G75" s="3062"/>
      <c r="H75" s="3062"/>
      <c r="I75" s="3062"/>
      <c r="J75" s="3062"/>
      <c r="K75" s="3063"/>
      <c r="L75" s="11"/>
      <c r="M75" s="610"/>
      <c r="N75" s="610"/>
      <c r="O75" s="609"/>
    </row>
    <row r="76" spans="1:15" ht="15" customHeight="1" x14ac:dyDescent="0.2">
      <c r="A76" s="2889" t="s">
        <v>11</v>
      </c>
      <c r="B76" s="2890"/>
      <c r="C76" s="2890"/>
      <c r="D76" s="2890"/>
      <c r="E76" s="2891"/>
      <c r="F76" s="2891"/>
      <c r="G76" s="2891"/>
      <c r="H76" s="2891"/>
      <c r="I76" s="2891"/>
      <c r="J76" s="2891"/>
      <c r="K76" s="2892"/>
      <c r="L76" s="11"/>
      <c r="M76" s="610"/>
      <c r="N76" s="610"/>
      <c r="O76" s="609"/>
    </row>
    <row r="77" spans="1:15" x14ac:dyDescent="0.2">
      <c r="A77" s="2889" t="s">
        <v>300</v>
      </c>
      <c r="B77" s="2890"/>
      <c r="C77" s="2890"/>
      <c r="D77" s="2890"/>
      <c r="E77" s="2891"/>
      <c r="F77" s="2891"/>
      <c r="G77" s="2891"/>
      <c r="H77" s="2891"/>
      <c r="I77" s="2891"/>
      <c r="J77" s="2891"/>
      <c r="K77" s="2892"/>
      <c r="L77" s="11"/>
      <c r="M77" s="610"/>
      <c r="N77" s="610"/>
      <c r="O77" s="609"/>
    </row>
    <row r="78" spans="1:15" ht="20.25" customHeight="1" thickBot="1" x14ac:dyDescent="0.25">
      <c r="A78" s="2889" t="s">
        <v>195</v>
      </c>
      <c r="B78" s="2890"/>
      <c r="C78" s="2890"/>
      <c r="D78" s="2890"/>
      <c r="E78" s="2890"/>
      <c r="F78" s="2890"/>
      <c r="G78" s="2890"/>
      <c r="H78" s="2890"/>
      <c r="I78" s="2890"/>
      <c r="J78" s="2890"/>
      <c r="K78" s="2907"/>
      <c r="L78" s="11"/>
      <c r="M78" s="610"/>
      <c r="N78" s="610"/>
      <c r="O78" s="609"/>
    </row>
    <row r="79" spans="1:15" ht="34.5" customHeight="1" thickBot="1" x14ac:dyDescent="0.25">
      <c r="A79" s="3047" t="s">
        <v>8</v>
      </c>
      <c r="B79" s="3048"/>
      <c r="C79" s="3048"/>
      <c r="D79" s="3048"/>
      <c r="E79" s="3048"/>
      <c r="F79" s="3048"/>
      <c r="G79" s="3048"/>
      <c r="H79" s="3048"/>
      <c r="I79" s="3048"/>
      <c r="J79" s="3048"/>
      <c r="K79" s="3049"/>
      <c r="L79" s="12">
        <f>L80</f>
        <v>0</v>
      </c>
      <c r="M79" s="610"/>
      <c r="N79" s="610"/>
      <c r="O79" s="609"/>
    </row>
    <row r="80" spans="1:15" x14ac:dyDescent="0.2">
      <c r="A80" s="2896" t="s">
        <v>299</v>
      </c>
      <c r="B80" s="2897"/>
      <c r="C80" s="2897"/>
      <c r="D80" s="2897"/>
      <c r="E80" s="2898"/>
      <c r="F80" s="2898"/>
      <c r="G80" s="2898"/>
      <c r="H80" s="2898"/>
      <c r="I80" s="2898"/>
      <c r="J80" s="2898"/>
      <c r="K80" s="2899"/>
      <c r="L80" s="611">
        <v>0</v>
      </c>
      <c r="M80" s="610"/>
      <c r="N80" s="610"/>
      <c r="O80" s="609"/>
    </row>
    <row r="81" spans="1:15" x14ac:dyDescent="0.2">
      <c r="A81" s="3050" t="s">
        <v>6</v>
      </c>
      <c r="B81" s="3051"/>
      <c r="C81" s="3051"/>
      <c r="D81" s="3051"/>
      <c r="E81" s="3051"/>
      <c r="F81" s="3051"/>
      <c r="G81" s="3051"/>
      <c r="H81" s="3051"/>
      <c r="I81" s="3051"/>
      <c r="J81" s="3051"/>
      <c r="K81" s="3052"/>
      <c r="L81" s="11"/>
      <c r="M81" s="610"/>
      <c r="N81" s="610"/>
      <c r="O81" s="609"/>
    </row>
    <row r="82" spans="1:15" x14ac:dyDescent="0.2">
      <c r="A82" s="3114" t="s">
        <v>193</v>
      </c>
      <c r="B82" s="3115"/>
      <c r="C82" s="3115"/>
      <c r="D82" s="3115"/>
      <c r="E82" s="3115"/>
      <c r="F82" s="3115"/>
      <c r="G82" s="3115"/>
      <c r="H82" s="3115"/>
      <c r="I82" s="3115"/>
      <c r="J82" s="3115"/>
      <c r="K82" s="3116"/>
      <c r="L82" s="11"/>
      <c r="M82" s="610"/>
      <c r="N82" s="610"/>
      <c r="O82" s="609"/>
    </row>
    <row r="83" spans="1:15" x14ac:dyDescent="0.2">
      <c r="A83" s="3096" t="s">
        <v>192</v>
      </c>
      <c r="B83" s="3097"/>
      <c r="C83" s="3097"/>
      <c r="D83" s="3097"/>
      <c r="E83" s="3097"/>
      <c r="F83" s="3097"/>
      <c r="G83" s="3097"/>
      <c r="H83" s="3097"/>
      <c r="I83" s="3097"/>
      <c r="J83" s="3097"/>
      <c r="K83" s="3098"/>
      <c r="L83" s="11"/>
      <c r="M83" s="610"/>
      <c r="N83" s="610"/>
      <c r="O83" s="609"/>
    </row>
    <row r="84" spans="1:15" ht="15.75" thickBot="1" x14ac:dyDescent="0.25">
      <c r="A84" s="3099" t="s">
        <v>3</v>
      </c>
      <c r="B84" s="3100"/>
      <c r="C84" s="3100"/>
      <c r="D84" s="3100"/>
      <c r="E84" s="3100"/>
      <c r="F84" s="3100"/>
      <c r="G84" s="3100"/>
      <c r="H84" s="3100"/>
      <c r="I84" s="3100"/>
      <c r="J84" s="3100"/>
      <c r="K84" s="3101"/>
      <c r="L84" s="353"/>
      <c r="M84" s="610"/>
      <c r="N84" s="610"/>
      <c r="O84" s="609"/>
    </row>
    <row r="85" spans="1:15" ht="15.75" thickBot="1" x14ac:dyDescent="0.25">
      <c r="A85" s="3053" t="s">
        <v>191</v>
      </c>
      <c r="B85" s="3054"/>
      <c r="C85" s="3054"/>
      <c r="D85" s="3054"/>
      <c r="E85" s="3054"/>
      <c r="F85" s="3054"/>
      <c r="G85" s="3054"/>
      <c r="H85" s="3054"/>
      <c r="I85" s="3054"/>
      <c r="J85" s="3054"/>
      <c r="K85" s="3055"/>
      <c r="L85" s="9">
        <f>L60+L79</f>
        <v>389</v>
      </c>
      <c r="M85" s="610"/>
      <c r="N85" s="610"/>
      <c r="O85" s="609"/>
    </row>
    <row r="86" spans="1:15" x14ac:dyDescent="0.2">
      <c r="A86" s="3056" t="s">
        <v>1</v>
      </c>
      <c r="B86" s="3057"/>
      <c r="C86" s="3057"/>
      <c r="D86" s="3057"/>
      <c r="E86" s="3057"/>
      <c r="F86" s="3057"/>
      <c r="G86" s="3057"/>
      <c r="H86" s="3057"/>
      <c r="I86" s="3057"/>
      <c r="J86" s="3057"/>
      <c r="K86" s="3058"/>
      <c r="L86" s="611"/>
      <c r="M86" s="610"/>
      <c r="N86" s="610"/>
      <c r="O86" s="609"/>
    </row>
    <row r="87" spans="1:15" ht="21.75" customHeight="1" thickBot="1" x14ac:dyDescent="0.25">
      <c r="A87" s="3044" t="s">
        <v>0</v>
      </c>
      <c r="B87" s="3045"/>
      <c r="C87" s="3045"/>
      <c r="D87" s="3045"/>
      <c r="E87" s="3045"/>
      <c r="F87" s="3045"/>
      <c r="G87" s="3045"/>
      <c r="H87" s="3045"/>
      <c r="I87" s="3045"/>
      <c r="J87" s="3045"/>
      <c r="K87" s="3046"/>
      <c r="L87" s="353">
        <v>-0.6</v>
      </c>
    </row>
    <row r="88" spans="1:15" thickBot="1" x14ac:dyDescent="0.25">
      <c r="A88" s="608"/>
      <c r="B88" s="607"/>
      <c r="C88" s="607"/>
      <c r="D88" s="607"/>
      <c r="E88" s="607"/>
      <c r="F88" s="3059"/>
      <c r="G88" s="3059"/>
      <c r="H88" s="3059"/>
      <c r="I88" s="3059"/>
      <c r="J88" s="3059"/>
      <c r="K88" s="3059"/>
      <c r="L88" s="3060"/>
    </row>
    <row r="89" spans="1:15" ht="39" customHeight="1" x14ac:dyDescent="0.25">
      <c r="A89" s="606"/>
      <c r="B89" s="606"/>
      <c r="C89" s="606"/>
      <c r="D89" s="606"/>
      <c r="E89" s="606"/>
      <c r="H89" s="602"/>
    </row>
    <row r="90" spans="1:15" hidden="1" x14ac:dyDescent="0.25">
      <c r="A90" s="606"/>
      <c r="B90" s="606"/>
      <c r="C90" s="606"/>
      <c r="D90" s="606"/>
      <c r="E90" s="606"/>
      <c r="H90" s="602"/>
    </row>
    <row r="91" spans="1:15" hidden="1" x14ac:dyDescent="0.25">
      <c r="A91" s="606"/>
      <c r="B91" s="606"/>
      <c r="C91" s="606"/>
      <c r="D91" s="606"/>
      <c r="E91" s="606"/>
      <c r="H91" s="602"/>
    </row>
    <row r="92" spans="1:15" hidden="1" x14ac:dyDescent="0.25">
      <c r="A92" s="606"/>
      <c r="B92" s="606"/>
      <c r="C92" s="606"/>
      <c r="D92" s="606"/>
      <c r="E92" s="606"/>
      <c r="H92" s="602"/>
    </row>
    <row r="93" spans="1:15" hidden="1" x14ac:dyDescent="0.25">
      <c r="H93" s="602"/>
    </row>
    <row r="94" spans="1:15" ht="26.25" hidden="1" customHeight="1" x14ac:dyDescent="0.25">
      <c r="H94" s="602"/>
    </row>
    <row r="95" spans="1:15" hidden="1" x14ac:dyDescent="0.25">
      <c r="H95" s="602"/>
    </row>
    <row r="96" spans="1:15" hidden="1" x14ac:dyDescent="0.25">
      <c r="H96" s="602"/>
    </row>
    <row r="97" spans="8:8" x14ac:dyDescent="0.25">
      <c r="H97" s="602"/>
    </row>
    <row r="98" spans="8:8" x14ac:dyDescent="0.25">
      <c r="H98" s="602"/>
    </row>
    <row r="99" spans="8:8" x14ac:dyDescent="0.25">
      <c r="H99" s="602"/>
    </row>
    <row r="100" spans="8:8" x14ac:dyDescent="0.25">
      <c r="H100" s="602"/>
    </row>
    <row r="101" spans="8:8" x14ac:dyDescent="0.25">
      <c r="H101" s="602"/>
    </row>
    <row r="102" spans="8:8" x14ac:dyDescent="0.25">
      <c r="H102" s="602"/>
    </row>
    <row r="103" spans="8:8" x14ac:dyDescent="0.25">
      <c r="H103" s="602"/>
    </row>
    <row r="104" spans="8:8" x14ac:dyDescent="0.25">
      <c r="H104" s="602"/>
    </row>
  </sheetData>
  <mergeCells count="140">
    <mergeCell ref="M23:M26"/>
    <mergeCell ref="N23:N26"/>
    <mergeCell ref="O23:O26"/>
    <mergeCell ref="J18:J26"/>
    <mergeCell ref="A73:K73"/>
    <mergeCell ref="A82:K82"/>
    <mergeCell ref="A36:A37"/>
    <mergeCell ref="C38:C39"/>
    <mergeCell ref="B38:B39"/>
    <mergeCell ref="A38:A39"/>
    <mergeCell ref="D42:D43"/>
    <mergeCell ref="F38:F39"/>
    <mergeCell ref="D40:F41"/>
    <mergeCell ref="D36:F37"/>
    <mergeCell ref="A83:K83"/>
    <mergeCell ref="A84:K84"/>
    <mergeCell ref="A74:K74"/>
    <mergeCell ref="A75:K75"/>
    <mergeCell ref="A76:K76"/>
    <mergeCell ref="G36:G39"/>
    <mergeCell ref="B40:B41"/>
    <mergeCell ref="C36:C37"/>
    <mergeCell ref="B36:B37"/>
    <mergeCell ref="A51:A52"/>
    <mergeCell ref="G47:G52"/>
    <mergeCell ref="H47:H52"/>
    <mergeCell ref="I47:I52"/>
    <mergeCell ref="C44:J44"/>
    <mergeCell ref="A55:K55"/>
    <mergeCell ref="A40:A41"/>
    <mergeCell ref="B42:B43"/>
    <mergeCell ref="A42:A43"/>
    <mergeCell ref="J40:J43"/>
    <mergeCell ref="I40:I43"/>
    <mergeCell ref="D47:F50"/>
    <mergeCell ref="J47:J52"/>
    <mergeCell ref="A47:A50"/>
    <mergeCell ref="C51:C52"/>
    <mergeCell ref="B51:B52"/>
    <mergeCell ref="C53:J53"/>
    <mergeCell ref="B54:J54"/>
    <mergeCell ref="B47:B50"/>
    <mergeCell ref="C47:C50"/>
    <mergeCell ref="D51:D52"/>
    <mergeCell ref="H40:H43"/>
    <mergeCell ref="G40:G43"/>
    <mergeCell ref="F42:F43"/>
    <mergeCell ref="F88:L88"/>
    <mergeCell ref="A57:L57"/>
    <mergeCell ref="C59:K59"/>
    <mergeCell ref="A60:K60"/>
    <mergeCell ref="A61:K61"/>
    <mergeCell ref="A62:K62"/>
    <mergeCell ref="A63:K63"/>
    <mergeCell ref="A65:K65"/>
    <mergeCell ref="A66:K66"/>
    <mergeCell ref="A77:K77"/>
    <mergeCell ref="A87:K87"/>
    <mergeCell ref="A67:K67"/>
    <mergeCell ref="A68:K68"/>
    <mergeCell ref="A69:K69"/>
    <mergeCell ref="A70:K70"/>
    <mergeCell ref="A71:K71"/>
    <mergeCell ref="A72:K72"/>
    <mergeCell ref="A78:K78"/>
    <mergeCell ref="A79:K79"/>
    <mergeCell ref="A80:K80"/>
    <mergeCell ref="A81:K81"/>
    <mergeCell ref="A85:K85"/>
    <mergeCell ref="A86:K86"/>
    <mergeCell ref="I36:I39"/>
    <mergeCell ref="H32:H35"/>
    <mergeCell ref="H36:H39"/>
    <mergeCell ref="J32:J35"/>
    <mergeCell ref="J36:J39"/>
    <mergeCell ref="D34:D35"/>
    <mergeCell ref="C10:L12"/>
    <mergeCell ref="A10:A12"/>
    <mergeCell ref="D38:D39"/>
    <mergeCell ref="F16:F17"/>
    <mergeCell ref="J13:J17"/>
    <mergeCell ref="G13:G17"/>
    <mergeCell ref="H13:H17"/>
    <mergeCell ref="I13:I17"/>
    <mergeCell ref="F25:F26"/>
    <mergeCell ref="G32:G35"/>
    <mergeCell ref="C18:C24"/>
    <mergeCell ref="D13:F15"/>
    <mergeCell ref="G18:G26"/>
    <mergeCell ref="H18:H26"/>
    <mergeCell ref="I18:I26"/>
    <mergeCell ref="D18:F24"/>
    <mergeCell ref="B28:J28"/>
    <mergeCell ref="B25:B26"/>
    <mergeCell ref="I32:I35"/>
    <mergeCell ref="C30:O30"/>
    <mergeCell ref="L13:L14"/>
    <mergeCell ref="K13:K14"/>
    <mergeCell ref="P49:Z49"/>
    <mergeCell ref="P12:V12"/>
    <mergeCell ref="A64:K64"/>
    <mergeCell ref="B10:B12"/>
    <mergeCell ref="A25:A26"/>
    <mergeCell ref="D32:F33"/>
    <mergeCell ref="C32:C33"/>
    <mergeCell ref="B32:B33"/>
    <mergeCell ref="A32:A33"/>
    <mergeCell ref="C34:C35"/>
    <mergeCell ref="B34:B35"/>
    <mergeCell ref="A34:A35"/>
    <mergeCell ref="C27:J27"/>
    <mergeCell ref="B29:L29"/>
    <mergeCell ref="A13:A15"/>
    <mergeCell ref="B13:B15"/>
    <mergeCell ref="C13:C15"/>
    <mergeCell ref="F34:F35"/>
    <mergeCell ref="C25:C26"/>
    <mergeCell ref="A18:A24"/>
    <mergeCell ref="B18:B24"/>
    <mergeCell ref="M7:M8"/>
    <mergeCell ref="N7:N8"/>
    <mergeCell ref="A4:O4"/>
    <mergeCell ref="A3:O3"/>
    <mergeCell ref="N5:O5"/>
    <mergeCell ref="M6:O6"/>
    <mergeCell ref="L6:L8"/>
    <mergeCell ref="G6:G8"/>
    <mergeCell ref="D6:D8"/>
    <mergeCell ref="A2:O2"/>
    <mergeCell ref="A6:A8"/>
    <mergeCell ref="B9:L9"/>
    <mergeCell ref="J6:J8"/>
    <mergeCell ref="O7:O8"/>
    <mergeCell ref="B6:B8"/>
    <mergeCell ref="C6:C8"/>
    <mergeCell ref="E6:E8"/>
    <mergeCell ref="F6:F8"/>
    <mergeCell ref="H6:H8"/>
    <mergeCell ref="I6:I8"/>
    <mergeCell ref="K6:K8"/>
  </mergeCells>
  <printOptions horizontalCentered="1" verticalCentered="1"/>
  <pageMargins left="0.23622047244094491" right="0.23622047244094491" top="0.74803149606299213" bottom="0.74803149606299213" header="0.31496062992125984" footer="0.31496062992125984"/>
  <pageSetup paperSize="9" scale="67" firstPageNumber="13" fitToHeight="0" orientation="landscape" useFirstPageNumber="1" r:id="rId1"/>
  <headerFooter scaleWithDoc="0" alignWithMargins="0">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71918-70CB-4955-B662-3BFC8308B0CB}">
  <sheetPr>
    <pageSetUpPr fitToPage="1"/>
  </sheetPr>
  <dimension ref="A1:X724"/>
  <sheetViews>
    <sheetView zoomScale="90" zoomScaleNormal="90" zoomScaleSheetLayoutView="100" workbookViewId="0">
      <selection activeCell="T7" sqref="T7"/>
    </sheetView>
  </sheetViews>
  <sheetFormatPr defaultColWidth="9.140625" defaultRowHeight="12.75" x14ac:dyDescent="0.25"/>
  <cols>
    <col min="1" max="1" width="4.140625" style="825" customWidth="1"/>
    <col min="2" max="5" width="2.7109375" style="822" customWidth="1"/>
    <col min="6" max="6" width="36.140625" style="17" customWidth="1"/>
    <col min="7" max="7" width="3.28515625" style="824" customWidth="1"/>
    <col min="8" max="8" width="3.28515625" style="823" customWidth="1"/>
    <col min="9" max="9" width="4.7109375" style="822" customWidth="1"/>
    <col min="10" max="10" width="24.42578125" style="822" customWidth="1"/>
    <col min="11" max="11" width="7.85546875" style="822" customWidth="1"/>
    <col min="12" max="12" width="10.85546875" style="822" customWidth="1"/>
    <col min="13" max="13" width="36.7109375" style="822" customWidth="1"/>
    <col min="14" max="14" width="10.28515625" style="822" customWidth="1"/>
    <col min="15" max="15" width="19" style="822" customWidth="1"/>
    <col min="16" max="16" width="9.140625" style="822"/>
    <col min="17" max="17" width="17.5703125" style="822" customWidth="1"/>
    <col min="18" max="18" width="11.42578125" style="822" customWidth="1"/>
    <col min="19" max="16384" width="9.140625" style="822"/>
  </cols>
  <sheetData>
    <row r="1" spans="1:21" ht="83.25" customHeight="1" x14ac:dyDescent="0.25">
      <c r="A1" s="822"/>
      <c r="L1" s="348"/>
      <c r="N1" s="2647" t="s">
        <v>934</v>
      </c>
      <c r="O1" s="2647"/>
      <c r="P1" s="1649"/>
      <c r="R1" s="3913"/>
    </row>
    <row r="2" spans="1:21" s="17" customFormat="1" ht="33" customHeight="1" x14ac:dyDescent="0.25">
      <c r="A2" s="3436" t="s">
        <v>689</v>
      </c>
      <c r="B2" s="3436"/>
      <c r="C2" s="3436"/>
      <c r="D2" s="3436"/>
      <c r="E2" s="3436"/>
      <c r="F2" s="3436"/>
      <c r="G2" s="3436"/>
      <c r="H2" s="3436"/>
      <c r="I2" s="3436"/>
      <c r="J2" s="3436"/>
      <c r="K2" s="3436"/>
      <c r="L2" s="3436"/>
      <c r="M2" s="3436"/>
      <c r="N2" s="3436"/>
      <c r="O2" s="3436"/>
      <c r="Q2" s="3913"/>
      <c r="R2" s="3913"/>
    </row>
    <row r="3" spans="1:21" s="17" customFormat="1" ht="15" customHeight="1" x14ac:dyDescent="0.25">
      <c r="A3" s="3436" t="s">
        <v>688</v>
      </c>
      <c r="B3" s="3436"/>
      <c r="C3" s="3436"/>
      <c r="D3" s="3436"/>
      <c r="E3" s="3436"/>
      <c r="F3" s="3436"/>
      <c r="G3" s="3436"/>
      <c r="H3" s="3436"/>
      <c r="I3" s="3436"/>
      <c r="J3" s="3436"/>
      <c r="K3" s="3436"/>
      <c r="L3" s="3436"/>
      <c r="M3" s="3436"/>
      <c r="N3" s="3436"/>
      <c r="O3" s="3436"/>
    </row>
    <row r="4" spans="1:21" s="17" customFormat="1" ht="16.5" customHeight="1" thickBot="1" x14ac:dyDescent="0.3">
      <c r="G4" s="824"/>
      <c r="H4" s="1647"/>
      <c r="M4" s="598"/>
      <c r="N4" s="3435" t="s">
        <v>30</v>
      </c>
      <c r="O4" s="3435"/>
    </row>
    <row r="5" spans="1:21" s="17" customFormat="1" ht="30" customHeight="1" thickBot="1" x14ac:dyDescent="0.3">
      <c r="A5" s="3440" t="s">
        <v>187</v>
      </c>
      <c r="B5" s="3419" t="s">
        <v>186</v>
      </c>
      <c r="C5" s="3421" t="s">
        <v>182</v>
      </c>
      <c r="D5" s="3430" t="s">
        <v>184</v>
      </c>
      <c r="E5" s="3426" t="s">
        <v>687</v>
      </c>
      <c r="F5" s="3432" t="s">
        <v>183</v>
      </c>
      <c r="G5" s="3438" t="s">
        <v>182</v>
      </c>
      <c r="H5" s="3428" t="s">
        <v>686</v>
      </c>
      <c r="I5" s="3426" t="s">
        <v>180</v>
      </c>
      <c r="J5" s="2829" t="s">
        <v>179</v>
      </c>
      <c r="K5" s="3426" t="s">
        <v>178</v>
      </c>
      <c r="L5" s="2829" t="s">
        <v>177</v>
      </c>
      <c r="M5" s="3423" t="s">
        <v>176</v>
      </c>
      <c r="N5" s="3424"/>
      <c r="O5" s="3425"/>
    </row>
    <row r="6" spans="1:21" s="17" customFormat="1" ht="96" customHeight="1" thickBot="1" x14ac:dyDescent="0.3">
      <c r="A6" s="3441"/>
      <c r="B6" s="3420"/>
      <c r="C6" s="3422"/>
      <c r="D6" s="3431"/>
      <c r="E6" s="3427"/>
      <c r="F6" s="3433"/>
      <c r="G6" s="3439"/>
      <c r="H6" s="3429"/>
      <c r="I6" s="3437"/>
      <c r="J6" s="2830"/>
      <c r="K6" s="3427"/>
      <c r="L6" s="3434"/>
      <c r="M6" s="1646" t="s">
        <v>175</v>
      </c>
      <c r="N6" s="1645" t="s">
        <v>174</v>
      </c>
      <c r="O6" s="1644" t="s">
        <v>173</v>
      </c>
      <c r="U6" s="17" t="s">
        <v>685</v>
      </c>
    </row>
    <row r="7" spans="1:21" s="17" customFormat="1" ht="15" customHeight="1" thickBot="1" x14ac:dyDescent="0.3">
      <c r="A7" s="1643" t="s">
        <v>37</v>
      </c>
      <c r="B7" s="3403" t="s">
        <v>684</v>
      </c>
      <c r="C7" s="3404"/>
      <c r="D7" s="3404"/>
      <c r="E7" s="3404"/>
      <c r="F7" s="3404"/>
      <c r="G7" s="3404"/>
      <c r="H7" s="3404"/>
      <c r="I7" s="3404"/>
      <c r="J7" s="3404"/>
      <c r="K7" s="3404"/>
      <c r="L7" s="3404"/>
      <c r="M7" s="3404"/>
      <c r="N7" s="3404"/>
      <c r="O7" s="3405"/>
    </row>
    <row r="8" spans="1:21" s="17" customFormat="1" ht="27.75" customHeight="1" thickBot="1" x14ac:dyDescent="0.3">
      <c r="A8" s="1483"/>
      <c r="B8" s="3406"/>
      <c r="C8" s="3407"/>
      <c r="D8" s="3407"/>
      <c r="E8" s="3407"/>
      <c r="F8" s="3407"/>
      <c r="G8" s="3407"/>
      <c r="H8" s="3407"/>
      <c r="I8" s="3407"/>
      <c r="J8" s="3407"/>
      <c r="K8" s="3407"/>
      <c r="L8" s="3408"/>
      <c r="M8" s="1642" t="s">
        <v>683</v>
      </c>
      <c r="N8" s="1641" t="s">
        <v>50</v>
      </c>
      <c r="O8" s="1481">
        <v>8</v>
      </c>
    </row>
    <row r="9" spans="1:21" s="17" customFormat="1" ht="26.25" customHeight="1" thickBot="1" x14ac:dyDescent="0.3">
      <c r="A9" s="3158" t="s">
        <v>37</v>
      </c>
      <c r="B9" s="3155" t="s">
        <v>37</v>
      </c>
      <c r="C9" s="3416" t="s">
        <v>682</v>
      </c>
      <c r="D9" s="3417"/>
      <c r="E9" s="3417"/>
      <c r="F9" s="3417"/>
      <c r="G9" s="3417"/>
      <c r="H9" s="3417"/>
      <c r="I9" s="3417"/>
      <c r="J9" s="3417"/>
      <c r="K9" s="3417"/>
      <c r="L9" s="3417"/>
      <c r="M9" s="3417"/>
      <c r="N9" s="3417"/>
      <c r="O9" s="3418"/>
    </row>
    <row r="10" spans="1:21" s="17" customFormat="1" ht="26.25" customHeight="1" thickBot="1" x14ac:dyDescent="0.3">
      <c r="A10" s="3123"/>
      <c r="B10" s="3156"/>
      <c r="C10" s="3410"/>
      <c r="D10" s="3411"/>
      <c r="E10" s="3411"/>
      <c r="F10" s="3411"/>
      <c r="G10" s="3411"/>
      <c r="H10" s="3411"/>
      <c r="I10" s="3411"/>
      <c r="J10" s="3411"/>
      <c r="K10" s="3411"/>
      <c r="L10" s="3412"/>
      <c r="M10" s="1640" t="s">
        <v>681</v>
      </c>
      <c r="N10" s="328" t="s">
        <v>680</v>
      </c>
      <c r="O10" s="1011">
        <v>70</v>
      </c>
    </row>
    <row r="11" spans="1:21" s="17" customFormat="1" ht="25.5" customHeight="1" thickBot="1" x14ac:dyDescent="0.3">
      <c r="A11" s="3124"/>
      <c r="B11" s="3157"/>
      <c r="C11" s="3413"/>
      <c r="D11" s="3414"/>
      <c r="E11" s="3414"/>
      <c r="F11" s="3414"/>
      <c r="G11" s="3414"/>
      <c r="H11" s="3414"/>
      <c r="I11" s="3414"/>
      <c r="J11" s="3414"/>
      <c r="K11" s="3414"/>
      <c r="L11" s="3415"/>
      <c r="M11" s="1639" t="s">
        <v>679</v>
      </c>
      <c r="N11" s="1638" t="s">
        <v>66</v>
      </c>
      <c r="O11" s="1012">
        <v>4</v>
      </c>
    </row>
    <row r="12" spans="1:21" s="17" customFormat="1" ht="57.75" customHeight="1" thickBot="1" x14ac:dyDescent="0.3">
      <c r="A12" s="3158" t="s">
        <v>37</v>
      </c>
      <c r="B12" s="3401" t="s">
        <v>37</v>
      </c>
      <c r="C12" s="946" t="s">
        <v>37</v>
      </c>
      <c r="D12" s="3395" t="s">
        <v>678</v>
      </c>
      <c r="E12" s="3396"/>
      <c r="F12" s="3397"/>
      <c r="G12" s="3289" t="s">
        <v>163</v>
      </c>
      <c r="H12" s="3293" t="s">
        <v>44</v>
      </c>
      <c r="I12" s="1025" t="s">
        <v>619</v>
      </c>
      <c r="J12" s="1637" t="s">
        <v>568</v>
      </c>
      <c r="K12" s="1412"/>
      <c r="L12" s="1636"/>
      <c r="M12" s="1188"/>
      <c r="N12" s="1068"/>
      <c r="O12" s="1067"/>
    </row>
    <row r="13" spans="1:21" s="17" customFormat="1" ht="22.5" customHeight="1" x14ac:dyDescent="0.25">
      <c r="A13" s="3123"/>
      <c r="B13" s="3402"/>
      <c r="C13" s="940"/>
      <c r="D13" s="945" t="s">
        <v>37</v>
      </c>
      <c r="E13" s="933"/>
      <c r="F13" s="3354" t="s">
        <v>677</v>
      </c>
      <c r="G13" s="3268"/>
      <c r="H13" s="3294"/>
      <c r="I13" s="894" t="s">
        <v>221</v>
      </c>
      <c r="J13" s="1459" t="s">
        <v>220</v>
      </c>
      <c r="K13" s="1381" t="s">
        <v>124</v>
      </c>
      <c r="L13" s="1635">
        <v>260</v>
      </c>
      <c r="M13" s="1634" t="s">
        <v>676</v>
      </c>
      <c r="N13" s="1096" t="s">
        <v>238</v>
      </c>
      <c r="O13" s="1095">
        <v>92.3</v>
      </c>
      <c r="P13" s="1633"/>
      <c r="Q13" s="1632"/>
      <c r="R13" s="837"/>
    </row>
    <row r="14" spans="1:21" s="17" customFormat="1" ht="15" customHeight="1" x14ac:dyDescent="0.25">
      <c r="A14" s="3123"/>
      <c r="B14" s="3402"/>
      <c r="C14" s="940"/>
      <c r="D14" s="939"/>
      <c r="E14" s="927"/>
      <c r="F14" s="3355"/>
      <c r="G14" s="3268"/>
      <c r="H14" s="3294"/>
      <c r="I14" s="894"/>
      <c r="J14" s="1196"/>
      <c r="K14" s="1381" t="s">
        <v>140</v>
      </c>
      <c r="L14" s="1575"/>
      <c r="M14" s="1181"/>
      <c r="N14" s="1268"/>
      <c r="O14" s="1267"/>
      <c r="R14" s="837"/>
    </row>
    <row r="15" spans="1:21" s="17" customFormat="1" ht="16.5" customHeight="1" x14ac:dyDescent="0.25">
      <c r="A15" s="3123"/>
      <c r="B15" s="3402"/>
      <c r="C15" s="940"/>
      <c r="D15" s="939"/>
      <c r="E15" s="927"/>
      <c r="F15" s="3355"/>
      <c r="G15" s="3268"/>
      <c r="H15" s="3294"/>
      <c r="I15" s="894"/>
      <c r="J15" s="1196"/>
      <c r="K15" s="1591" t="s">
        <v>426</v>
      </c>
      <c r="L15" s="1631"/>
      <c r="M15" s="984" t="s">
        <v>675</v>
      </c>
      <c r="N15" s="1257" t="s">
        <v>516</v>
      </c>
      <c r="O15" s="994">
        <v>1.8</v>
      </c>
      <c r="P15" s="837"/>
      <c r="R15" s="837"/>
    </row>
    <row r="16" spans="1:21" s="17" customFormat="1" ht="16.5" customHeight="1" thickBot="1" x14ac:dyDescent="0.3">
      <c r="A16" s="3123"/>
      <c r="B16" s="3402"/>
      <c r="C16" s="940"/>
      <c r="D16" s="939"/>
      <c r="E16" s="927"/>
      <c r="F16" s="3355"/>
      <c r="G16" s="3268"/>
      <c r="H16" s="3294"/>
      <c r="I16" s="894"/>
      <c r="J16" s="1196"/>
      <c r="K16" s="1630" t="s">
        <v>141</v>
      </c>
      <c r="L16" s="1565">
        <v>0</v>
      </c>
      <c r="M16" s="1181"/>
      <c r="N16" s="1050"/>
      <c r="O16" s="967"/>
      <c r="R16" s="837"/>
    </row>
    <row r="17" spans="1:21" s="17" customFormat="1" ht="12.75" customHeight="1" thickBot="1" x14ac:dyDescent="0.3">
      <c r="A17" s="3123"/>
      <c r="B17" s="3402"/>
      <c r="C17" s="940"/>
      <c r="D17" s="935"/>
      <c r="E17" s="925"/>
      <c r="F17" s="3356"/>
      <c r="G17" s="3268"/>
      <c r="H17" s="3294"/>
      <c r="I17" s="894"/>
      <c r="J17" s="1193"/>
      <c r="K17" s="1402" t="s">
        <v>33</v>
      </c>
      <c r="L17" s="1578">
        <f>SUM(L13:L16)</f>
        <v>260</v>
      </c>
      <c r="M17" s="867"/>
      <c r="N17" s="1035"/>
      <c r="O17" s="1328"/>
      <c r="R17" s="837"/>
    </row>
    <row r="18" spans="1:21" s="17" customFormat="1" ht="39" hidden="1" customHeight="1" x14ac:dyDescent="0.25">
      <c r="A18" s="3123"/>
      <c r="B18" s="3402"/>
      <c r="C18" s="940"/>
      <c r="D18" s="945" t="s">
        <v>39</v>
      </c>
      <c r="E18" s="933"/>
      <c r="F18" s="2559" t="s">
        <v>674</v>
      </c>
      <c r="G18" s="3268"/>
      <c r="H18" s="3294"/>
      <c r="I18" s="894"/>
      <c r="J18" s="1196"/>
      <c r="K18" s="1381" t="s">
        <v>124</v>
      </c>
      <c r="L18" s="1575"/>
      <c r="M18" s="1616" t="s">
        <v>673</v>
      </c>
      <c r="N18" s="1161" t="s">
        <v>238</v>
      </c>
      <c r="O18" s="1092">
        <v>0.52900000000000003</v>
      </c>
      <c r="R18" s="837"/>
    </row>
    <row r="19" spans="1:21" s="17" customFormat="1" ht="21" hidden="1" customHeight="1" x14ac:dyDescent="0.25">
      <c r="A19" s="3123"/>
      <c r="B19" s="3402"/>
      <c r="C19" s="940"/>
      <c r="D19" s="939"/>
      <c r="E19" s="927"/>
      <c r="F19" s="3182"/>
      <c r="G19" s="3268"/>
      <c r="H19" s="3294"/>
      <c r="I19" s="894"/>
      <c r="J19" s="1196"/>
      <c r="K19" s="1381" t="s">
        <v>140</v>
      </c>
      <c r="L19" s="1575"/>
      <c r="M19" s="1354"/>
      <c r="N19" s="1245"/>
      <c r="O19" s="1629"/>
    </row>
    <row r="20" spans="1:21" s="17" customFormat="1" ht="18" hidden="1" customHeight="1" thickBot="1" x14ac:dyDescent="0.3">
      <c r="A20" s="3123"/>
      <c r="B20" s="3402"/>
      <c r="C20" s="940"/>
      <c r="D20" s="939"/>
      <c r="E20" s="927"/>
      <c r="F20" s="3182"/>
      <c r="G20" s="3268"/>
      <c r="H20" s="3294"/>
      <c r="I20" s="894"/>
      <c r="J20" s="1196"/>
      <c r="K20" s="1151" t="s">
        <v>426</v>
      </c>
      <c r="L20" s="1628"/>
      <c r="M20" s="1347"/>
      <c r="N20" s="1168"/>
      <c r="O20" s="1167"/>
    </row>
    <row r="21" spans="1:21" s="17" customFormat="1" ht="25.5" hidden="1" customHeight="1" thickBot="1" x14ac:dyDescent="0.3">
      <c r="A21" s="3123"/>
      <c r="B21" s="3402"/>
      <c r="C21" s="940"/>
      <c r="D21" s="939"/>
      <c r="E21" s="927"/>
      <c r="F21" s="2560"/>
      <c r="G21" s="3268"/>
      <c r="H21" s="3294"/>
      <c r="I21" s="886"/>
      <c r="J21" s="1193"/>
      <c r="K21" s="1402" t="s">
        <v>33</v>
      </c>
      <c r="L21" s="1336">
        <f>SUM(L18:L20)</f>
        <v>0</v>
      </c>
      <c r="M21" s="22"/>
      <c r="N21" s="1485"/>
      <c r="O21" s="1577"/>
    </row>
    <row r="22" spans="1:21" s="17" customFormat="1" ht="19.149999999999999" customHeight="1" x14ac:dyDescent="0.25">
      <c r="A22" s="3123"/>
      <c r="B22" s="3402"/>
      <c r="C22" s="940"/>
      <c r="D22" s="939" t="s">
        <v>72</v>
      </c>
      <c r="E22" s="927"/>
      <c r="F22" s="2559" t="s">
        <v>672</v>
      </c>
      <c r="G22" s="3268"/>
      <c r="H22" s="3294"/>
      <c r="I22" s="901" t="s">
        <v>365</v>
      </c>
      <c r="J22" s="3176" t="s">
        <v>364</v>
      </c>
      <c r="K22" s="1153" t="s">
        <v>124</v>
      </c>
      <c r="L22" s="1627">
        <v>288</v>
      </c>
      <c r="M22" s="1204" t="s">
        <v>671</v>
      </c>
      <c r="N22" s="1161" t="s">
        <v>238</v>
      </c>
      <c r="O22" s="1466">
        <v>0.85599999999999998</v>
      </c>
      <c r="P22" s="837"/>
      <c r="Q22" s="837"/>
      <c r="R22" s="1615"/>
      <c r="S22" s="837"/>
      <c r="T22" s="837"/>
      <c r="U22" s="837"/>
    </row>
    <row r="23" spans="1:21" s="17" customFormat="1" ht="17.25" customHeight="1" x14ac:dyDescent="0.25">
      <c r="A23" s="3123"/>
      <c r="B23" s="3402"/>
      <c r="C23" s="940"/>
      <c r="D23" s="939"/>
      <c r="E23" s="927"/>
      <c r="F23" s="3182"/>
      <c r="G23" s="3268"/>
      <c r="H23" s="3294"/>
      <c r="I23" s="894"/>
      <c r="J23" s="3177"/>
      <c r="K23" s="1624" t="s">
        <v>505</v>
      </c>
      <c r="L23" s="1626">
        <v>285</v>
      </c>
      <c r="M23" s="1202"/>
      <c r="N23" s="1018"/>
      <c r="O23" s="1620"/>
      <c r="Q23" s="837"/>
    </row>
    <row r="24" spans="1:21" s="17" customFormat="1" ht="14.45" customHeight="1" x14ac:dyDescent="0.25">
      <c r="A24" s="3123"/>
      <c r="B24" s="3402"/>
      <c r="C24" s="940"/>
      <c r="D24" s="939"/>
      <c r="E24" s="927"/>
      <c r="F24" s="3182"/>
      <c r="G24" s="3268"/>
      <c r="H24" s="3294"/>
      <c r="I24" s="894"/>
      <c r="J24" s="891"/>
      <c r="K24" s="1435" t="s">
        <v>426</v>
      </c>
      <c r="L24" s="1625">
        <v>142</v>
      </c>
      <c r="M24" s="920"/>
      <c r="N24" s="1050"/>
      <c r="O24" s="929"/>
      <c r="Q24" s="837"/>
      <c r="R24" s="837"/>
    </row>
    <row r="25" spans="1:21" s="17" customFormat="1" ht="14.45" customHeight="1" thickBot="1" x14ac:dyDescent="0.3">
      <c r="A25" s="3123"/>
      <c r="B25" s="3402"/>
      <c r="C25" s="940"/>
      <c r="D25" s="939"/>
      <c r="E25" s="927"/>
      <c r="F25" s="3182"/>
      <c r="G25" s="3268"/>
      <c r="H25" s="3294"/>
      <c r="I25" s="894"/>
      <c r="J25" s="891"/>
      <c r="K25" s="1624" t="s">
        <v>141</v>
      </c>
      <c r="L25" s="1623"/>
      <c r="M25" s="867"/>
      <c r="N25" s="1035"/>
      <c r="O25" s="1254"/>
      <c r="Q25" s="837"/>
      <c r="R25" s="1615"/>
      <c r="S25" s="837"/>
    </row>
    <row r="26" spans="1:21" s="17" customFormat="1" ht="15" customHeight="1" thickBot="1" x14ac:dyDescent="0.3">
      <c r="A26" s="3123"/>
      <c r="B26" s="3402"/>
      <c r="C26" s="936"/>
      <c r="D26" s="935"/>
      <c r="E26" s="925"/>
      <c r="F26" s="2560"/>
      <c r="G26" s="3268"/>
      <c r="H26" s="3294"/>
      <c r="I26" s="886"/>
      <c r="J26" s="884"/>
      <c r="K26" s="1402" t="s">
        <v>33</v>
      </c>
      <c r="L26" s="1622">
        <f>SUM(L22:L25)</f>
        <v>715</v>
      </c>
      <c r="M26" s="22"/>
      <c r="N26" s="1485"/>
      <c r="O26" s="1612"/>
      <c r="Q26" s="837"/>
    </row>
    <row r="27" spans="1:21" s="17" customFormat="1" ht="16.5" hidden="1" customHeight="1" thickBot="1" x14ac:dyDescent="0.3">
      <c r="A27" s="3123"/>
      <c r="B27" s="3402"/>
      <c r="C27" s="940"/>
      <c r="D27" s="945"/>
      <c r="E27" s="933"/>
      <c r="F27" s="2758"/>
      <c r="G27" s="3268"/>
      <c r="H27" s="3294"/>
      <c r="I27" s="901" t="s">
        <v>365</v>
      </c>
      <c r="J27" s="3176" t="s">
        <v>364</v>
      </c>
      <c r="K27" s="1412" t="s">
        <v>124</v>
      </c>
      <c r="L27" s="1621"/>
      <c r="M27" s="1616" t="s">
        <v>671</v>
      </c>
      <c r="N27" s="1021" t="s">
        <v>238</v>
      </c>
      <c r="O27" s="1617"/>
      <c r="Q27" s="837"/>
      <c r="R27" s="837"/>
    </row>
    <row r="28" spans="1:21" s="17" customFormat="1" ht="17.45" hidden="1" customHeight="1" x14ac:dyDescent="0.25">
      <c r="A28" s="3123"/>
      <c r="B28" s="3402"/>
      <c r="C28" s="940"/>
      <c r="D28" s="939"/>
      <c r="E28" s="927"/>
      <c r="F28" s="2759"/>
      <c r="G28" s="3268"/>
      <c r="H28" s="3294"/>
      <c r="I28" s="894"/>
      <c r="J28" s="3177"/>
      <c r="K28" s="1381" t="s">
        <v>140</v>
      </c>
      <c r="L28" s="1123"/>
      <c r="M28" s="1188"/>
      <c r="N28" s="1068"/>
      <c r="O28" s="969"/>
      <c r="Q28" s="837"/>
      <c r="R28" s="1615"/>
      <c r="S28" s="837"/>
    </row>
    <row r="29" spans="1:21" s="17" customFormat="1" ht="13.9" hidden="1" customHeight="1" x14ac:dyDescent="0.25">
      <c r="A29" s="3123"/>
      <c r="B29" s="3402"/>
      <c r="C29" s="940"/>
      <c r="D29" s="939"/>
      <c r="E29" s="927"/>
      <c r="F29" s="2759"/>
      <c r="G29" s="3268"/>
      <c r="H29" s="3294"/>
      <c r="I29" s="894"/>
      <c r="J29" s="973"/>
      <c r="K29" s="1151" t="s">
        <v>426</v>
      </c>
      <c r="L29" s="1160"/>
      <c r="M29" s="1181"/>
      <c r="N29" s="1050"/>
      <c r="O29" s="929"/>
      <c r="Q29" s="837"/>
    </row>
    <row r="30" spans="1:21" s="17" customFormat="1" ht="15.75" hidden="1" customHeight="1" thickBot="1" x14ac:dyDescent="0.3">
      <c r="A30" s="3123"/>
      <c r="B30" s="3402"/>
      <c r="C30" s="940"/>
      <c r="D30" s="939"/>
      <c r="E30" s="927"/>
      <c r="F30" s="904"/>
      <c r="G30" s="3268"/>
      <c r="H30" s="3294"/>
      <c r="I30" s="894"/>
      <c r="J30" s="973"/>
      <c r="K30" s="1151" t="s">
        <v>141</v>
      </c>
      <c r="L30" s="1360"/>
      <c r="M30" s="1348"/>
      <c r="N30" s="1018"/>
      <c r="O30" s="1620"/>
      <c r="Q30" s="837"/>
      <c r="R30" s="837"/>
    </row>
    <row r="31" spans="1:21" s="17" customFormat="1" ht="15.6" hidden="1" customHeight="1" thickBot="1" x14ac:dyDescent="0.3">
      <c r="A31" s="3123"/>
      <c r="B31" s="3402"/>
      <c r="C31" s="940"/>
      <c r="D31" s="935"/>
      <c r="E31" s="925"/>
      <c r="F31" s="160"/>
      <c r="G31" s="3409"/>
      <c r="H31" s="3398"/>
      <c r="I31" s="1619"/>
      <c r="J31" s="977"/>
      <c r="K31" s="1402" t="s">
        <v>33</v>
      </c>
      <c r="L31" s="1618">
        <f>SUM(L27:L30)</f>
        <v>0</v>
      </c>
      <c r="M31" s="1040"/>
      <c r="N31" s="1021"/>
      <c r="O31" s="1617"/>
      <c r="Q31" s="837"/>
      <c r="R31" s="1615"/>
      <c r="S31" s="837"/>
    </row>
    <row r="32" spans="1:21" s="17" customFormat="1" ht="25.5" hidden="1" customHeight="1" x14ac:dyDescent="0.25">
      <c r="A32" s="3123"/>
      <c r="B32" s="3402"/>
      <c r="C32" s="1557"/>
      <c r="D32" s="939"/>
      <c r="E32" s="927"/>
      <c r="F32" s="904"/>
      <c r="G32" s="1325"/>
      <c r="H32" s="1614"/>
      <c r="I32" s="901" t="s">
        <v>365</v>
      </c>
      <c r="J32" s="3176" t="s">
        <v>364</v>
      </c>
      <c r="K32" s="1412" t="s">
        <v>124</v>
      </c>
      <c r="L32" s="1123"/>
      <c r="M32" s="1616"/>
      <c r="N32" s="1161"/>
      <c r="O32" s="969"/>
      <c r="Q32" s="837"/>
    </row>
    <row r="33" spans="1:21" s="17" customFormat="1" ht="16.5" hidden="1" customHeight="1" thickBot="1" x14ac:dyDescent="0.3">
      <c r="A33" s="3123"/>
      <c r="B33" s="3402"/>
      <c r="C33" s="1557"/>
      <c r="D33" s="939"/>
      <c r="E33" s="927"/>
      <c r="F33" s="904"/>
      <c r="G33" s="1325"/>
      <c r="H33" s="1614"/>
      <c r="I33" s="894"/>
      <c r="J33" s="3177"/>
      <c r="K33" s="1381" t="s">
        <v>140</v>
      </c>
      <c r="L33" s="971"/>
      <c r="M33" s="867"/>
      <c r="N33" s="1035"/>
      <c r="O33" s="1254"/>
      <c r="Q33" s="837"/>
      <c r="R33" s="837"/>
    </row>
    <row r="34" spans="1:21" s="17" customFormat="1" ht="15" hidden="1" customHeight="1" thickBot="1" x14ac:dyDescent="0.3">
      <c r="A34" s="3123"/>
      <c r="B34" s="3402"/>
      <c r="C34" s="1557"/>
      <c r="D34" s="939"/>
      <c r="E34" s="927"/>
      <c r="F34" s="904"/>
      <c r="G34" s="1325"/>
      <c r="H34" s="1614"/>
      <c r="I34" s="894"/>
      <c r="J34" s="968"/>
      <c r="K34" s="1151" t="s">
        <v>426</v>
      </c>
      <c r="L34" s="1336"/>
      <c r="M34" s="22"/>
      <c r="N34" s="1485"/>
      <c r="O34" s="1612"/>
      <c r="Q34" s="837"/>
      <c r="R34" s="1615"/>
      <c r="S34" s="837"/>
    </row>
    <row r="35" spans="1:21" s="17" customFormat="1" ht="13.9" hidden="1" customHeight="1" thickBot="1" x14ac:dyDescent="0.3">
      <c r="A35" s="3123"/>
      <c r="B35" s="3402"/>
      <c r="C35" s="1557"/>
      <c r="D35" s="935"/>
      <c r="E35" s="925"/>
      <c r="F35" s="160"/>
      <c r="G35" s="1329"/>
      <c r="H35" s="1614"/>
      <c r="I35" s="886"/>
      <c r="J35" s="966"/>
      <c r="K35" s="1402" t="s">
        <v>33</v>
      </c>
      <c r="L35" s="1613">
        <f>SUM(L32:L34)</f>
        <v>0</v>
      </c>
      <c r="M35" s="22"/>
      <c r="N35" s="1485"/>
      <c r="O35" s="1612"/>
      <c r="Q35" s="837"/>
    </row>
    <row r="36" spans="1:21" s="17" customFormat="1" ht="16.5" customHeight="1" thickBot="1" x14ac:dyDescent="0.3">
      <c r="A36" s="3123"/>
      <c r="B36" s="3402"/>
      <c r="C36" s="3120"/>
      <c r="D36" s="3399"/>
      <c r="E36" s="3399"/>
      <c r="F36" s="3399"/>
      <c r="G36" s="3399"/>
      <c r="H36" s="3399"/>
      <c r="I36" s="3399"/>
      <c r="J36" s="3187"/>
      <c r="K36" s="1556" t="s">
        <v>124</v>
      </c>
      <c r="L36" s="1611">
        <f>L13+L27+L22+L32</f>
        <v>548</v>
      </c>
      <c r="M36" s="22"/>
      <c r="N36" s="1485"/>
      <c r="O36" s="1577"/>
      <c r="Q36" s="837"/>
      <c r="R36" s="837"/>
    </row>
    <row r="37" spans="1:21" s="17" customFormat="1" ht="16.5" customHeight="1" thickBot="1" x14ac:dyDescent="0.3">
      <c r="A37" s="3123"/>
      <c r="B37" s="3402"/>
      <c r="C37" s="3121"/>
      <c r="D37" s="3386"/>
      <c r="E37" s="3386"/>
      <c r="F37" s="3386"/>
      <c r="G37" s="3386"/>
      <c r="H37" s="3386"/>
      <c r="I37" s="3386"/>
      <c r="J37" s="3186"/>
      <c r="K37" s="1556" t="s">
        <v>426</v>
      </c>
      <c r="L37" s="1159">
        <f>L15+L24+L29</f>
        <v>142</v>
      </c>
      <c r="M37" s="867"/>
      <c r="N37" s="1035"/>
      <c r="O37" s="1328"/>
    </row>
    <row r="38" spans="1:21" s="17" customFormat="1" ht="16.5" customHeight="1" thickBot="1" x14ac:dyDescent="0.3">
      <c r="A38" s="3123"/>
      <c r="B38" s="3402"/>
      <c r="C38" s="3121"/>
      <c r="D38" s="3386"/>
      <c r="E38" s="3386"/>
      <c r="F38" s="3386"/>
      <c r="G38" s="3386"/>
      <c r="H38" s="3386"/>
      <c r="I38" s="3386"/>
      <c r="J38" s="3186"/>
      <c r="K38" s="1556" t="s">
        <v>505</v>
      </c>
      <c r="L38" s="1132">
        <f>SUM(L23)</f>
        <v>285</v>
      </c>
      <c r="M38" s="867"/>
      <c r="N38" s="1035"/>
      <c r="O38" s="1328"/>
    </row>
    <row r="39" spans="1:21" s="17" customFormat="1" ht="16.5" customHeight="1" thickBot="1" x14ac:dyDescent="0.3">
      <c r="A39" s="3123"/>
      <c r="B39" s="3402"/>
      <c r="C39" s="3121"/>
      <c r="D39" s="3386"/>
      <c r="E39" s="3386"/>
      <c r="F39" s="3386"/>
      <c r="G39" s="3386"/>
      <c r="H39" s="3386"/>
      <c r="I39" s="3386"/>
      <c r="J39" s="3186"/>
      <c r="K39" s="1556" t="s">
        <v>141</v>
      </c>
      <c r="L39" s="1159">
        <f>L16+L30+L25</f>
        <v>0</v>
      </c>
      <c r="M39" s="867"/>
      <c r="N39" s="1035"/>
      <c r="O39" s="1328"/>
      <c r="P39" s="837"/>
    </row>
    <row r="40" spans="1:21" s="17" customFormat="1" ht="15" customHeight="1" thickBot="1" x14ac:dyDescent="0.25">
      <c r="A40" s="3123"/>
      <c r="B40" s="3402"/>
      <c r="C40" s="3122"/>
      <c r="D40" s="3400"/>
      <c r="E40" s="3400"/>
      <c r="F40" s="3400"/>
      <c r="G40" s="3400"/>
      <c r="H40" s="3400"/>
      <c r="I40" s="3400"/>
      <c r="J40" s="3188"/>
      <c r="K40" s="1610" t="s">
        <v>33</v>
      </c>
      <c r="L40" s="1159">
        <f>SUM(L36:L39)</f>
        <v>975</v>
      </c>
      <c r="M40" s="22"/>
      <c r="N40" s="1485"/>
      <c r="O40" s="1577"/>
      <c r="P40" s="837"/>
    </row>
    <row r="41" spans="1:21" s="17" customFormat="1" ht="21" customHeight="1" thickBot="1" x14ac:dyDescent="0.3">
      <c r="A41" s="861" t="s">
        <v>37</v>
      </c>
      <c r="B41" s="1516" t="s">
        <v>37</v>
      </c>
      <c r="C41" s="3394" t="s">
        <v>214</v>
      </c>
      <c r="D41" s="3283"/>
      <c r="E41" s="3283"/>
      <c r="F41" s="3283"/>
      <c r="G41" s="3283"/>
      <c r="H41" s="3283"/>
      <c r="I41" s="3283"/>
      <c r="J41" s="3283"/>
      <c r="K41" s="3284"/>
      <c r="L41" s="862">
        <f>L40</f>
        <v>975</v>
      </c>
      <c r="M41" s="3276"/>
      <c r="N41" s="3277"/>
      <c r="O41" s="3278"/>
    </row>
    <row r="42" spans="1:21" s="17" customFormat="1" ht="18.75" customHeight="1" thickBot="1" x14ac:dyDescent="0.3">
      <c r="A42" s="861" t="s">
        <v>37</v>
      </c>
      <c r="B42" s="1282" t="s">
        <v>39</v>
      </c>
      <c r="C42" s="1480" t="s">
        <v>670</v>
      </c>
      <c r="D42" s="1479"/>
      <c r="E42" s="1479"/>
      <c r="F42" s="1479"/>
      <c r="G42" s="1477"/>
      <c r="H42" s="1478"/>
      <c r="I42" s="1477"/>
      <c r="J42" s="1477"/>
      <c r="K42" s="1477"/>
      <c r="L42" s="1609"/>
      <c r="M42" s="1477"/>
      <c r="N42" s="1477"/>
      <c r="O42" s="1379"/>
    </row>
    <row r="43" spans="1:21" s="17" customFormat="1" ht="21.75" customHeight="1" thickBot="1" x14ac:dyDescent="0.3">
      <c r="A43" s="3158"/>
      <c r="B43" s="3155"/>
      <c r="C43" s="3146"/>
      <c r="D43" s="3147"/>
      <c r="E43" s="3147"/>
      <c r="F43" s="3147"/>
      <c r="G43" s="3147"/>
      <c r="H43" s="3147"/>
      <c r="I43" s="3147"/>
      <c r="J43" s="3147"/>
      <c r="K43" s="3147"/>
      <c r="L43" s="3148"/>
      <c r="M43" s="1608" t="s">
        <v>669</v>
      </c>
      <c r="N43" s="1607" t="s">
        <v>50</v>
      </c>
      <c r="O43" s="1470">
        <v>120</v>
      </c>
    </row>
    <row r="44" spans="1:21" s="17" customFormat="1" ht="24.75" customHeight="1" x14ac:dyDescent="0.25">
      <c r="A44" s="3123"/>
      <c r="B44" s="3156"/>
      <c r="C44" s="3149"/>
      <c r="D44" s="3150"/>
      <c r="E44" s="3150"/>
      <c r="F44" s="3150"/>
      <c r="G44" s="3150"/>
      <c r="H44" s="3150"/>
      <c r="I44" s="3150"/>
      <c r="J44" s="3150"/>
      <c r="K44" s="3150"/>
      <c r="L44" s="3151"/>
      <c r="M44" s="1350" t="s">
        <v>668</v>
      </c>
      <c r="N44" s="1161" t="s">
        <v>50</v>
      </c>
      <c r="O44" s="969">
        <v>3</v>
      </c>
    </row>
    <row r="45" spans="1:21" s="17" customFormat="1" ht="17.25" customHeight="1" thickBot="1" x14ac:dyDescent="0.3">
      <c r="A45" s="3124"/>
      <c r="B45" s="3157"/>
      <c r="C45" s="3152"/>
      <c r="D45" s="3153"/>
      <c r="E45" s="3153"/>
      <c r="F45" s="3153"/>
      <c r="G45" s="3153"/>
      <c r="H45" s="3153"/>
      <c r="I45" s="3153"/>
      <c r="J45" s="3153"/>
      <c r="K45" s="3153"/>
      <c r="L45" s="3154"/>
      <c r="M45" s="1606" t="s">
        <v>667</v>
      </c>
      <c r="N45" s="1264" t="s">
        <v>666</v>
      </c>
      <c r="O45" s="990">
        <v>2</v>
      </c>
    </row>
    <row r="46" spans="1:21" s="17" customFormat="1" ht="70.5" customHeight="1" thickBot="1" x14ac:dyDescent="0.3">
      <c r="A46" s="903" t="s">
        <v>37</v>
      </c>
      <c r="B46" s="1560" t="s">
        <v>39</v>
      </c>
      <c r="C46" s="1559" t="s">
        <v>37</v>
      </c>
      <c r="D46" s="1605"/>
      <c r="E46" s="1604"/>
      <c r="F46" s="1603" t="s">
        <v>665</v>
      </c>
      <c r="G46" s="3289" t="s">
        <v>242</v>
      </c>
      <c r="H46" s="3125" t="s">
        <v>44</v>
      </c>
      <c r="I46" s="1025" t="s">
        <v>522</v>
      </c>
      <c r="J46" s="1469" t="s">
        <v>568</v>
      </c>
      <c r="K46" s="1412"/>
      <c r="L46" s="1602"/>
      <c r="M46" s="1056" t="s">
        <v>664</v>
      </c>
      <c r="N46" s="1584" t="s">
        <v>50</v>
      </c>
      <c r="O46" s="1466">
        <v>2</v>
      </c>
    </row>
    <row r="47" spans="1:21" s="17" customFormat="1" ht="19.5" customHeight="1" x14ac:dyDescent="0.2">
      <c r="A47" s="3158" t="s">
        <v>37</v>
      </c>
      <c r="B47" s="3117" t="s">
        <v>39</v>
      </c>
      <c r="C47" s="3128" t="s">
        <v>37</v>
      </c>
      <c r="D47" s="3143" t="s">
        <v>39</v>
      </c>
      <c r="E47" s="3233"/>
      <c r="F47" s="3452" t="s">
        <v>663</v>
      </c>
      <c r="G47" s="3268"/>
      <c r="H47" s="3126"/>
      <c r="I47" s="3134" t="s">
        <v>365</v>
      </c>
      <c r="J47" s="3264" t="s">
        <v>364</v>
      </c>
      <c r="K47" s="1572" t="s">
        <v>124</v>
      </c>
      <c r="L47" s="1601">
        <v>0</v>
      </c>
      <c r="M47" s="3291" t="s">
        <v>652</v>
      </c>
      <c r="N47" s="3262" t="s">
        <v>362</v>
      </c>
      <c r="O47" s="3279">
        <v>1</v>
      </c>
      <c r="P47" s="1600"/>
      <c r="Q47" s="1600"/>
      <c r="R47" s="1600"/>
      <c r="S47" s="1600"/>
      <c r="T47" s="1600"/>
      <c r="U47" s="1600"/>
    </row>
    <row r="48" spans="1:21" s="17" customFormat="1" ht="15.75" customHeight="1" x14ac:dyDescent="0.2">
      <c r="A48" s="3123"/>
      <c r="B48" s="3118"/>
      <c r="C48" s="3129"/>
      <c r="D48" s="3144"/>
      <c r="E48" s="3234"/>
      <c r="F48" s="3453"/>
      <c r="G48" s="3268"/>
      <c r="H48" s="3126"/>
      <c r="I48" s="3135"/>
      <c r="J48" s="3265"/>
      <c r="K48" s="1563" t="s">
        <v>140</v>
      </c>
      <c r="L48" s="1598"/>
      <c r="M48" s="3292"/>
      <c r="N48" s="3263"/>
      <c r="O48" s="3237"/>
    </row>
    <row r="49" spans="1:20" s="17" customFormat="1" ht="18" customHeight="1" x14ac:dyDescent="0.2">
      <c r="A49" s="3123"/>
      <c r="B49" s="3118"/>
      <c r="C49" s="3129"/>
      <c r="D49" s="3144"/>
      <c r="E49" s="3234"/>
      <c r="F49" s="3453"/>
      <c r="G49" s="3268"/>
      <c r="H49" s="3126"/>
      <c r="I49" s="3135"/>
      <c r="J49" s="3266"/>
      <c r="K49" s="1591" t="s">
        <v>426</v>
      </c>
      <c r="L49" s="1599"/>
      <c r="M49" s="1597"/>
      <c r="N49" s="1463"/>
      <c r="O49" s="1596"/>
    </row>
    <row r="50" spans="1:20" s="17" customFormat="1" ht="15.75" customHeight="1" thickBot="1" x14ac:dyDescent="0.25">
      <c r="A50" s="3123"/>
      <c r="B50" s="3118"/>
      <c r="C50" s="3129"/>
      <c r="D50" s="3144"/>
      <c r="E50" s="3234"/>
      <c r="F50" s="3453"/>
      <c r="G50" s="3268"/>
      <c r="H50" s="3126"/>
      <c r="I50" s="3135"/>
      <c r="J50" s="3266"/>
      <c r="K50" s="838" t="s">
        <v>141</v>
      </c>
      <c r="L50" s="1598"/>
      <c r="M50" s="1597"/>
      <c r="N50" s="1463"/>
      <c r="O50" s="1596"/>
    </row>
    <row r="51" spans="1:20" s="17" customFormat="1" ht="17.25" customHeight="1" thickBot="1" x14ac:dyDescent="0.25">
      <c r="A51" s="3124"/>
      <c r="B51" s="3119"/>
      <c r="C51" s="3130"/>
      <c r="D51" s="3145"/>
      <c r="E51" s="3235"/>
      <c r="F51" s="3454"/>
      <c r="G51" s="3268"/>
      <c r="H51" s="3126"/>
      <c r="I51" s="3136"/>
      <c r="J51" s="3267"/>
      <c r="K51" s="1561" t="s">
        <v>33</v>
      </c>
      <c r="L51" s="1595">
        <f>SUM(L47:L50)</f>
        <v>0</v>
      </c>
      <c r="M51" s="1594"/>
      <c r="N51" s="1373"/>
      <c r="O51" s="1593"/>
    </row>
    <row r="52" spans="1:20" s="17" customFormat="1" ht="23.25" hidden="1" customHeight="1" x14ac:dyDescent="0.25">
      <c r="A52" s="3158"/>
      <c r="B52" s="3117"/>
      <c r="C52" s="3128"/>
      <c r="D52" s="3143"/>
      <c r="E52" s="3233"/>
      <c r="F52" s="3445"/>
      <c r="G52" s="3268"/>
      <c r="H52" s="3126"/>
      <c r="I52" s="3134" t="s">
        <v>365</v>
      </c>
      <c r="J52" s="1564" t="s">
        <v>364</v>
      </c>
      <c r="K52" s="1572" t="s">
        <v>124</v>
      </c>
      <c r="L52" s="1152">
        <v>0</v>
      </c>
      <c r="M52" s="3291" t="s">
        <v>652</v>
      </c>
      <c r="N52" s="3262" t="s">
        <v>362</v>
      </c>
      <c r="O52" s="3279">
        <v>1</v>
      </c>
      <c r="R52" s="837"/>
      <c r="T52" s="837"/>
    </row>
    <row r="53" spans="1:20" s="17" customFormat="1" ht="36.75" hidden="1" customHeight="1" x14ac:dyDescent="0.25">
      <c r="A53" s="3123"/>
      <c r="B53" s="3118"/>
      <c r="C53" s="3129"/>
      <c r="D53" s="3144"/>
      <c r="E53" s="3234"/>
      <c r="F53" s="3446"/>
      <c r="G53" s="3268"/>
      <c r="H53" s="3126"/>
      <c r="I53" s="3135"/>
      <c r="J53" s="1592"/>
      <c r="K53" s="1563" t="s">
        <v>140</v>
      </c>
      <c r="L53" s="1246"/>
      <c r="M53" s="3292"/>
      <c r="N53" s="3263"/>
      <c r="O53" s="3237"/>
    </row>
    <row r="54" spans="1:20" s="17" customFormat="1" ht="40.5" hidden="1" customHeight="1" x14ac:dyDescent="0.25">
      <c r="A54" s="3123"/>
      <c r="B54" s="3118"/>
      <c r="C54" s="3129"/>
      <c r="D54" s="3144"/>
      <c r="E54" s="3234"/>
      <c r="F54" s="3446"/>
      <c r="G54" s="3268"/>
      <c r="H54" s="3126"/>
      <c r="I54" s="3135"/>
      <c r="J54" s="1589"/>
      <c r="K54" s="1591" t="s">
        <v>426</v>
      </c>
      <c r="L54" s="1590"/>
      <c r="M54" s="1374"/>
      <c r="N54" s="1373"/>
      <c r="O54" s="1588"/>
    </row>
    <row r="55" spans="1:20" s="17" customFormat="1" ht="45" hidden="1" customHeight="1" thickBot="1" x14ac:dyDescent="0.3">
      <c r="A55" s="3123"/>
      <c r="B55" s="3118"/>
      <c r="C55" s="3129"/>
      <c r="D55" s="3144"/>
      <c r="E55" s="3234"/>
      <c r="F55" s="3446"/>
      <c r="G55" s="3268"/>
      <c r="H55" s="3126"/>
      <c r="I55" s="3135"/>
      <c r="J55" s="1589"/>
      <c r="K55" s="838" t="s">
        <v>141</v>
      </c>
      <c r="L55" s="1405"/>
      <c r="M55" s="1374"/>
      <c r="N55" s="1373"/>
      <c r="O55" s="1588"/>
      <c r="R55" s="837"/>
    </row>
    <row r="56" spans="1:20" s="17" customFormat="1" ht="60" hidden="1" customHeight="1" thickBot="1" x14ac:dyDescent="0.3">
      <c r="A56" s="3124"/>
      <c r="B56" s="3119"/>
      <c r="C56" s="3130"/>
      <c r="D56" s="3145"/>
      <c r="E56" s="3235"/>
      <c r="F56" s="3447"/>
      <c r="G56" s="3268"/>
      <c r="H56" s="3126"/>
      <c r="I56" s="3136"/>
      <c r="J56" s="1587"/>
      <c r="K56" s="1561" t="s">
        <v>33</v>
      </c>
      <c r="L56" s="1401">
        <f>SUM(L52:L55)</f>
        <v>0</v>
      </c>
      <c r="M56" s="992"/>
      <c r="N56" s="1586"/>
      <c r="O56" s="1585"/>
    </row>
    <row r="57" spans="1:20" s="17" customFormat="1" ht="37.5" customHeight="1" x14ac:dyDescent="0.25">
      <c r="A57" s="903" t="s">
        <v>37</v>
      </c>
      <c r="B57" s="1560" t="s">
        <v>39</v>
      </c>
      <c r="C57" s="1559" t="s">
        <v>37</v>
      </c>
      <c r="D57" s="945" t="s">
        <v>102</v>
      </c>
      <c r="E57" s="933"/>
      <c r="F57" s="3354" t="s">
        <v>662</v>
      </c>
      <c r="G57" s="3268"/>
      <c r="H57" s="3126"/>
      <c r="I57" s="3134" t="s">
        <v>221</v>
      </c>
      <c r="J57" s="1242" t="s">
        <v>220</v>
      </c>
      <c r="K57" s="1412" t="s">
        <v>124</v>
      </c>
      <c r="L57" s="1571">
        <v>50.3</v>
      </c>
      <c r="M57" s="1056" t="s">
        <v>661</v>
      </c>
      <c r="N57" s="1584" t="s">
        <v>50</v>
      </c>
      <c r="O57" s="1466">
        <v>2</v>
      </c>
      <c r="P57" s="837"/>
    </row>
    <row r="58" spans="1:20" s="17" customFormat="1" ht="16.5" customHeight="1" x14ac:dyDescent="0.25">
      <c r="A58" s="942"/>
      <c r="B58" s="1558"/>
      <c r="C58" s="1557"/>
      <c r="D58" s="939"/>
      <c r="E58" s="927"/>
      <c r="F58" s="3355"/>
      <c r="G58" s="3268"/>
      <c r="H58" s="3126"/>
      <c r="I58" s="3135"/>
      <c r="J58" s="1196"/>
      <c r="K58" s="1381" t="s">
        <v>140</v>
      </c>
      <c r="L58" s="1409"/>
      <c r="M58" s="1583" t="s">
        <v>660</v>
      </c>
      <c r="N58" s="1582" t="s">
        <v>50</v>
      </c>
      <c r="O58" s="1581">
        <v>50</v>
      </c>
    </row>
    <row r="59" spans="1:20" s="17" customFormat="1" ht="19.5" customHeight="1" thickBot="1" x14ac:dyDescent="0.3">
      <c r="A59" s="942"/>
      <c r="B59" s="1558"/>
      <c r="C59" s="1557"/>
      <c r="D59" s="939"/>
      <c r="E59" s="927"/>
      <c r="F59" s="3355"/>
      <c r="G59" s="3268"/>
      <c r="H59" s="3126"/>
      <c r="I59" s="3135"/>
      <c r="J59" s="1196"/>
      <c r="K59" s="1151" t="s">
        <v>426</v>
      </c>
      <c r="L59" s="1569">
        <v>68.7</v>
      </c>
      <c r="M59" s="1580"/>
      <c r="N59" s="1048"/>
      <c r="O59" s="963"/>
    </row>
    <row r="60" spans="1:20" s="17" customFormat="1" ht="13.5" customHeight="1" thickBot="1" x14ac:dyDescent="0.3">
      <c r="A60" s="938"/>
      <c r="B60" s="1555"/>
      <c r="C60" s="1554"/>
      <c r="D60" s="935"/>
      <c r="E60" s="885"/>
      <c r="F60" s="1579"/>
      <c r="G60" s="3290"/>
      <c r="H60" s="3126"/>
      <c r="I60" s="3136"/>
      <c r="J60" s="1193"/>
      <c r="K60" s="1402" t="s">
        <v>33</v>
      </c>
      <c r="L60" s="1578">
        <f>SUM(L57:L59)</f>
        <v>119</v>
      </c>
      <c r="M60" s="22"/>
      <c r="N60" s="1485"/>
      <c r="O60" s="1577"/>
    </row>
    <row r="61" spans="1:20" s="17" customFormat="1" ht="21.75" customHeight="1" x14ac:dyDescent="0.25">
      <c r="A61" s="3158" t="s">
        <v>37</v>
      </c>
      <c r="B61" s="3117" t="s">
        <v>39</v>
      </c>
      <c r="C61" s="3128" t="s">
        <v>37</v>
      </c>
      <c r="D61" s="3143" t="s">
        <v>96</v>
      </c>
      <c r="E61" s="3134"/>
      <c r="F61" s="2559" t="s">
        <v>659</v>
      </c>
      <c r="G61" s="3289" t="s">
        <v>242</v>
      </c>
      <c r="H61" s="3126"/>
      <c r="I61" s="3134" t="s">
        <v>221</v>
      </c>
      <c r="J61" s="3217" t="s">
        <v>220</v>
      </c>
      <c r="K61" s="1412" t="s">
        <v>124</v>
      </c>
      <c r="L61" s="1576">
        <v>25</v>
      </c>
      <c r="M61" s="3274" t="s">
        <v>658</v>
      </c>
      <c r="N61" s="3373" t="s">
        <v>362</v>
      </c>
      <c r="O61" s="3140">
        <v>9600</v>
      </c>
      <c r="Q61" s="837"/>
      <c r="R61" s="837"/>
    </row>
    <row r="62" spans="1:20" s="17" customFormat="1" ht="12.75" customHeight="1" x14ac:dyDescent="0.25">
      <c r="A62" s="3123"/>
      <c r="B62" s="3118"/>
      <c r="C62" s="3129"/>
      <c r="D62" s="3144"/>
      <c r="E62" s="3135"/>
      <c r="F62" s="3182"/>
      <c r="G62" s="3268"/>
      <c r="H62" s="3126"/>
      <c r="I62" s="3135"/>
      <c r="J62" s="3218"/>
      <c r="K62" s="1381" t="s">
        <v>140</v>
      </c>
      <c r="L62" s="1575">
        <v>0</v>
      </c>
      <c r="M62" s="3275"/>
      <c r="N62" s="3374"/>
      <c r="O62" s="3261"/>
    </row>
    <row r="63" spans="1:20" s="17" customFormat="1" ht="18.75" customHeight="1" thickBot="1" x14ac:dyDescent="0.3">
      <c r="A63" s="3123"/>
      <c r="B63" s="3118"/>
      <c r="C63" s="3129"/>
      <c r="D63" s="3144"/>
      <c r="E63" s="3135"/>
      <c r="F63" s="3182"/>
      <c r="G63" s="3268"/>
      <c r="H63" s="3126"/>
      <c r="I63" s="3135"/>
      <c r="J63" s="3218"/>
      <c r="K63" s="1151" t="s">
        <v>426</v>
      </c>
      <c r="L63" s="1574">
        <v>30.3</v>
      </c>
      <c r="M63" s="1354"/>
      <c r="N63" s="1117"/>
      <c r="O63" s="1116"/>
    </row>
    <row r="64" spans="1:20" s="17" customFormat="1" ht="19.5" customHeight="1" thickBot="1" x14ac:dyDescent="0.3">
      <c r="A64" s="3124"/>
      <c r="B64" s="3119"/>
      <c r="C64" s="3130"/>
      <c r="D64" s="3145"/>
      <c r="E64" s="3136"/>
      <c r="F64" s="2560"/>
      <c r="G64" s="3268"/>
      <c r="H64" s="3127"/>
      <c r="I64" s="3136"/>
      <c r="J64" s="3219"/>
      <c r="K64" s="1561" t="s">
        <v>33</v>
      </c>
      <c r="L64" s="1401">
        <f>L61+L62+L63</f>
        <v>55.3</v>
      </c>
      <c r="M64" s="1180"/>
      <c r="N64" s="1048"/>
      <c r="O64" s="963"/>
    </row>
    <row r="65" spans="1:20" s="17" customFormat="1" ht="19.5" customHeight="1" x14ac:dyDescent="0.25">
      <c r="A65" s="903" t="s">
        <v>37</v>
      </c>
      <c r="B65" s="1560" t="s">
        <v>39</v>
      </c>
      <c r="C65" s="1559" t="s">
        <v>37</v>
      </c>
      <c r="D65" s="945" t="s">
        <v>92</v>
      </c>
      <c r="E65" s="933"/>
      <c r="F65" s="1573" t="s">
        <v>657</v>
      </c>
      <c r="G65" s="3289" t="s">
        <v>242</v>
      </c>
      <c r="H65" s="3125" t="s">
        <v>44</v>
      </c>
      <c r="I65" s="933" t="s">
        <v>221</v>
      </c>
      <c r="J65" s="1242" t="s">
        <v>220</v>
      </c>
      <c r="K65" s="1572" t="s">
        <v>124</v>
      </c>
      <c r="L65" s="1571">
        <v>20</v>
      </c>
      <c r="M65" s="3448" t="s">
        <v>656</v>
      </c>
      <c r="N65" s="3450" t="s">
        <v>238</v>
      </c>
      <c r="O65" s="3279">
        <v>188.08</v>
      </c>
      <c r="P65" s="1372"/>
      <c r="Q65" s="838"/>
      <c r="R65" s="837"/>
      <c r="T65" s="837"/>
    </row>
    <row r="66" spans="1:20" s="17" customFormat="1" ht="19.5" customHeight="1" x14ac:dyDescent="0.25">
      <c r="A66" s="942"/>
      <c r="B66" s="1558"/>
      <c r="C66" s="1557"/>
      <c r="D66" s="939"/>
      <c r="E66" s="927"/>
      <c r="F66" s="1568"/>
      <c r="G66" s="3268"/>
      <c r="H66" s="3126"/>
      <c r="I66" s="927"/>
      <c r="J66" s="1241"/>
      <c r="K66" s="1563" t="s">
        <v>140</v>
      </c>
      <c r="L66" s="1246">
        <v>0</v>
      </c>
      <c r="M66" s="3449"/>
      <c r="N66" s="3451"/>
      <c r="O66" s="3237"/>
    </row>
    <row r="67" spans="1:20" s="17" customFormat="1" ht="19.5" customHeight="1" thickBot="1" x14ac:dyDescent="0.3">
      <c r="A67" s="942"/>
      <c r="B67" s="1558"/>
      <c r="C67" s="1557"/>
      <c r="D67" s="939"/>
      <c r="E67" s="927"/>
      <c r="F67" s="1568"/>
      <c r="G67" s="3268"/>
      <c r="H67" s="3126"/>
      <c r="I67" s="927"/>
      <c r="J67" s="1570"/>
      <c r="K67" s="598" t="s">
        <v>426</v>
      </c>
      <c r="L67" s="1569">
        <v>94.1</v>
      </c>
      <c r="M67" s="1181"/>
      <c r="N67" s="1050"/>
      <c r="O67" s="922"/>
    </row>
    <row r="68" spans="1:20" s="17" customFormat="1" ht="19.5" customHeight="1" thickBot="1" x14ac:dyDescent="0.3">
      <c r="A68" s="938"/>
      <c r="B68" s="1555"/>
      <c r="C68" s="1554"/>
      <c r="D68" s="935"/>
      <c r="E68" s="925"/>
      <c r="F68" s="1568"/>
      <c r="G68" s="3268"/>
      <c r="H68" s="3126"/>
      <c r="I68" s="927"/>
      <c r="J68" s="1567"/>
      <c r="K68" s="1561" t="s">
        <v>33</v>
      </c>
      <c r="L68" s="1401">
        <f>SUM(L65:L67)</f>
        <v>114.1</v>
      </c>
      <c r="M68" s="910"/>
      <c r="N68" s="1035"/>
      <c r="O68" s="1328"/>
    </row>
    <row r="69" spans="1:20" s="17" customFormat="1" ht="19.5" customHeight="1" x14ac:dyDescent="0.25">
      <c r="A69" s="903" t="s">
        <v>37</v>
      </c>
      <c r="B69" s="1560" t="s">
        <v>39</v>
      </c>
      <c r="C69" s="1559" t="s">
        <v>37</v>
      </c>
      <c r="D69" s="945" t="s">
        <v>87</v>
      </c>
      <c r="E69" s="933"/>
      <c r="F69" s="204" t="s">
        <v>655</v>
      </c>
      <c r="G69" s="3268"/>
      <c r="H69" s="3126"/>
      <c r="I69" s="933" t="s">
        <v>221</v>
      </c>
      <c r="J69" s="1242" t="s">
        <v>220</v>
      </c>
      <c r="K69" s="1563" t="s">
        <v>124</v>
      </c>
      <c r="L69" s="1566">
        <v>104.4</v>
      </c>
      <c r="M69" s="3327" t="s">
        <v>654</v>
      </c>
      <c r="N69" s="3382" t="s">
        <v>362</v>
      </c>
      <c r="O69" s="3236">
        <v>2</v>
      </c>
      <c r="P69" s="1372"/>
      <c r="Q69" s="838"/>
      <c r="R69" s="837"/>
    </row>
    <row r="70" spans="1:20" s="17" customFormat="1" ht="19.5" customHeight="1" x14ac:dyDescent="0.25">
      <c r="A70" s="942"/>
      <c r="B70" s="1558"/>
      <c r="C70" s="1557"/>
      <c r="D70" s="939"/>
      <c r="E70" s="927"/>
      <c r="F70" s="1082"/>
      <c r="G70" s="3268"/>
      <c r="H70" s="3126"/>
      <c r="I70" s="927"/>
      <c r="J70" s="1241"/>
      <c r="K70" s="1563" t="s">
        <v>140</v>
      </c>
      <c r="L70" s="1246">
        <v>0</v>
      </c>
      <c r="M70" s="3292"/>
      <c r="N70" s="3263"/>
      <c r="O70" s="3237"/>
      <c r="P70" s="837"/>
    </row>
    <row r="71" spans="1:20" s="17" customFormat="1" ht="19.5" customHeight="1" thickBot="1" x14ac:dyDescent="0.3">
      <c r="A71" s="942"/>
      <c r="B71" s="1558"/>
      <c r="C71" s="1557"/>
      <c r="D71" s="939"/>
      <c r="E71" s="927"/>
      <c r="F71" s="1082"/>
      <c r="G71" s="3268"/>
      <c r="H71" s="3126"/>
      <c r="I71" s="927"/>
      <c r="J71" s="1241"/>
      <c r="K71" s="838" t="s">
        <v>426</v>
      </c>
      <c r="L71" s="1565">
        <v>0</v>
      </c>
      <c r="M71" s="1348"/>
      <c r="N71" s="1018"/>
      <c r="O71" s="865"/>
      <c r="P71" s="837"/>
    </row>
    <row r="72" spans="1:20" s="17" customFormat="1" ht="16.5" customHeight="1" thickBot="1" x14ac:dyDescent="0.3">
      <c r="A72" s="938"/>
      <c r="B72" s="1555"/>
      <c r="C72" s="1554"/>
      <c r="D72" s="935"/>
      <c r="E72" s="925"/>
      <c r="F72" s="1079"/>
      <c r="G72" s="3268"/>
      <c r="H72" s="3126"/>
      <c r="I72" s="925"/>
      <c r="J72" s="1239"/>
      <c r="K72" s="1561" t="s">
        <v>33</v>
      </c>
      <c r="L72" s="1401">
        <f>SUM(L69:L71)</f>
        <v>104.4</v>
      </c>
      <c r="M72" s="867"/>
      <c r="N72" s="1035"/>
      <c r="O72" s="934"/>
    </row>
    <row r="73" spans="1:20" s="17" customFormat="1" ht="13.5" customHeight="1" x14ac:dyDescent="0.25">
      <c r="A73" s="903" t="s">
        <v>37</v>
      </c>
      <c r="B73" s="1560" t="s">
        <v>39</v>
      </c>
      <c r="C73" s="1559" t="s">
        <v>37</v>
      </c>
      <c r="D73" s="939" t="s">
        <v>84</v>
      </c>
      <c r="E73" s="933"/>
      <c r="F73" s="3383" t="s">
        <v>653</v>
      </c>
      <c r="G73" s="3268"/>
      <c r="H73" s="3126"/>
      <c r="I73" s="933" t="s">
        <v>221</v>
      </c>
      <c r="J73" s="1564" t="s">
        <v>364</v>
      </c>
      <c r="K73" s="1563" t="s">
        <v>124</v>
      </c>
      <c r="L73" s="1152">
        <v>0</v>
      </c>
      <c r="M73" s="3291" t="s">
        <v>652</v>
      </c>
      <c r="N73" s="3262" t="s">
        <v>362</v>
      </c>
      <c r="O73" s="3279">
        <v>1</v>
      </c>
      <c r="Q73" s="837"/>
    </row>
    <row r="74" spans="1:20" s="17" customFormat="1" ht="21.75" customHeight="1" x14ac:dyDescent="0.25">
      <c r="A74" s="942"/>
      <c r="B74" s="1558"/>
      <c r="C74" s="1557"/>
      <c r="D74" s="939"/>
      <c r="E74" s="927"/>
      <c r="F74" s="3384"/>
      <c r="G74" s="3268"/>
      <c r="H74" s="3126"/>
      <c r="I74" s="927"/>
      <c r="J74" s="1241"/>
      <c r="K74" s="1563" t="s">
        <v>140</v>
      </c>
      <c r="L74" s="1246"/>
      <c r="M74" s="3292"/>
      <c r="N74" s="3263"/>
      <c r="O74" s="3237"/>
    </row>
    <row r="75" spans="1:20" s="17" customFormat="1" ht="15" customHeight="1" thickBot="1" x14ac:dyDescent="0.3">
      <c r="A75" s="942"/>
      <c r="B75" s="1558"/>
      <c r="C75" s="1557"/>
      <c r="D75" s="939"/>
      <c r="E75" s="927"/>
      <c r="F75" s="3384"/>
      <c r="G75" s="3268"/>
      <c r="H75" s="3126"/>
      <c r="I75" s="927"/>
      <c r="J75" s="1241"/>
      <c r="K75" s="838" t="s">
        <v>426</v>
      </c>
      <c r="L75" s="1562">
        <v>0</v>
      </c>
      <c r="M75" s="1354"/>
      <c r="N75" s="1117"/>
      <c r="O75" s="949"/>
    </row>
    <row r="76" spans="1:20" s="17" customFormat="1" ht="19.5" customHeight="1" thickBot="1" x14ac:dyDescent="0.3">
      <c r="A76" s="938"/>
      <c r="B76" s="1555"/>
      <c r="C76" s="1554"/>
      <c r="D76" s="935"/>
      <c r="E76" s="925"/>
      <c r="F76" s="3385"/>
      <c r="G76" s="3290"/>
      <c r="H76" s="3127"/>
      <c r="I76" s="925"/>
      <c r="J76" s="1239"/>
      <c r="K76" s="1561" t="s">
        <v>33</v>
      </c>
      <c r="L76" s="1401">
        <f>SUM(L73:L75)</f>
        <v>0</v>
      </c>
      <c r="M76" s="867"/>
      <c r="N76" s="1035"/>
      <c r="O76" s="934"/>
    </row>
    <row r="77" spans="1:20" s="17" customFormat="1" ht="19.5" customHeight="1" thickBot="1" x14ac:dyDescent="0.3">
      <c r="A77" s="903" t="s">
        <v>37</v>
      </c>
      <c r="B77" s="1560" t="s">
        <v>39</v>
      </c>
      <c r="C77" s="1559" t="s">
        <v>37</v>
      </c>
      <c r="D77" s="3386"/>
      <c r="E77" s="3386"/>
      <c r="F77" s="3386"/>
      <c r="G77" s="3386"/>
      <c r="H77" s="3386"/>
      <c r="I77" s="3386"/>
      <c r="J77" s="3186"/>
      <c r="K77" s="1556" t="s">
        <v>124</v>
      </c>
      <c r="L77" s="1266">
        <f>L57+L61+L65+L69+L52+L73+L47</f>
        <v>199.7</v>
      </c>
      <c r="M77" s="1364"/>
      <c r="N77" s="1363"/>
      <c r="O77" s="1020"/>
      <c r="P77" s="837"/>
    </row>
    <row r="78" spans="1:20" s="17" customFormat="1" ht="19.5" customHeight="1" thickBot="1" x14ac:dyDescent="0.3">
      <c r="A78" s="942"/>
      <c r="B78" s="1558"/>
      <c r="C78" s="1557"/>
      <c r="D78" s="3386"/>
      <c r="E78" s="3386"/>
      <c r="F78" s="3386"/>
      <c r="G78" s="3386"/>
      <c r="H78" s="3386"/>
      <c r="I78" s="3386"/>
      <c r="J78" s="3186"/>
      <c r="K78" s="1556" t="s">
        <v>426</v>
      </c>
      <c r="L78" s="1266">
        <f>L59+L63+L67+L71+L54+L75+L49</f>
        <v>193.1</v>
      </c>
      <c r="M78" s="912"/>
      <c r="N78" s="911"/>
      <c r="O78" s="865"/>
      <c r="P78" s="837"/>
    </row>
    <row r="79" spans="1:20" s="17" customFormat="1" ht="19.5" customHeight="1" thickBot="1" x14ac:dyDescent="0.3">
      <c r="A79" s="942"/>
      <c r="B79" s="1558"/>
      <c r="C79" s="1557"/>
      <c r="D79" s="1269"/>
      <c r="E79" s="1269"/>
      <c r="F79" s="1269"/>
      <c r="G79" s="1269"/>
      <c r="H79" s="1269"/>
      <c r="I79" s="1269"/>
      <c r="J79" s="1269"/>
      <c r="K79" s="1556" t="s">
        <v>141</v>
      </c>
      <c r="L79" s="1125">
        <f>L50+L55</f>
        <v>0</v>
      </c>
      <c r="M79" s="912"/>
      <c r="N79" s="911"/>
      <c r="O79" s="865"/>
      <c r="P79" s="837"/>
    </row>
    <row r="80" spans="1:20" s="17" customFormat="1" ht="14.25" customHeight="1" thickBot="1" x14ac:dyDescent="0.3">
      <c r="A80" s="938"/>
      <c r="B80" s="1555"/>
      <c r="C80" s="1554"/>
      <c r="D80" s="3400"/>
      <c r="E80" s="3400"/>
      <c r="F80" s="3400"/>
      <c r="G80" s="3400"/>
      <c r="H80" s="3400"/>
      <c r="I80" s="3400"/>
      <c r="J80" s="3400"/>
      <c r="K80" s="1537" t="s">
        <v>33</v>
      </c>
      <c r="L80" s="1125">
        <f>SUM(L77:L79)</f>
        <v>392.79999999999995</v>
      </c>
      <c r="M80" s="910"/>
      <c r="N80" s="909"/>
      <c r="O80" s="934"/>
      <c r="P80" s="837"/>
    </row>
    <row r="81" spans="1:18" s="17" customFormat="1" ht="24.75" customHeight="1" thickBot="1" x14ac:dyDescent="0.3">
      <c r="A81" s="3158" t="s">
        <v>37</v>
      </c>
      <c r="B81" s="3442" t="s">
        <v>39</v>
      </c>
      <c r="C81" s="3187" t="s">
        <v>39</v>
      </c>
      <c r="D81" s="2484" t="s">
        <v>647</v>
      </c>
      <c r="E81" s="2485"/>
      <c r="F81" s="2486"/>
      <c r="G81" s="3289" t="s">
        <v>224</v>
      </c>
      <c r="H81" s="3125" t="s">
        <v>44</v>
      </c>
      <c r="I81" s="3134" t="s">
        <v>221</v>
      </c>
      <c r="J81" s="3238" t="s">
        <v>220</v>
      </c>
      <c r="K81" s="1552"/>
      <c r="L81" s="1553"/>
      <c r="M81" s="1550" t="s">
        <v>651</v>
      </c>
      <c r="N81" s="1549" t="s">
        <v>238</v>
      </c>
      <c r="O81" s="1470">
        <v>0.5</v>
      </c>
    </row>
    <row r="82" spans="1:18" s="17" customFormat="1" ht="33.75" customHeight="1" thickBot="1" x14ac:dyDescent="0.3">
      <c r="A82" s="3123"/>
      <c r="B82" s="3443"/>
      <c r="C82" s="3186"/>
      <c r="D82" s="2600"/>
      <c r="E82" s="2601"/>
      <c r="F82" s="2602"/>
      <c r="G82" s="3268"/>
      <c r="H82" s="3126"/>
      <c r="I82" s="3135"/>
      <c r="J82" s="3199"/>
      <c r="K82" s="1552" t="s">
        <v>124</v>
      </c>
      <c r="L82" s="1551">
        <f>L86</f>
        <v>0</v>
      </c>
      <c r="M82" s="1550" t="s">
        <v>650</v>
      </c>
      <c r="N82" s="1549" t="s">
        <v>238</v>
      </c>
      <c r="O82" s="1470">
        <v>20</v>
      </c>
    </row>
    <row r="83" spans="1:18" s="17" customFormat="1" ht="25.5" customHeight="1" x14ac:dyDescent="0.25">
      <c r="A83" s="3123"/>
      <c r="B83" s="3443"/>
      <c r="C83" s="3186"/>
      <c r="D83" s="2600"/>
      <c r="E83" s="2601"/>
      <c r="F83" s="2602"/>
      <c r="G83" s="3268"/>
      <c r="H83" s="3126"/>
      <c r="I83" s="3135"/>
      <c r="J83" s="3199"/>
      <c r="K83" s="1391" t="s">
        <v>140</v>
      </c>
      <c r="L83" s="1464"/>
      <c r="M83" s="1548" t="s">
        <v>649</v>
      </c>
      <c r="N83" s="1547" t="s">
        <v>238</v>
      </c>
      <c r="O83" s="1546"/>
    </row>
    <row r="84" spans="1:18" s="17" customFormat="1" ht="23.25" customHeight="1" thickBot="1" x14ac:dyDescent="0.3">
      <c r="A84" s="3123"/>
      <c r="B84" s="3443"/>
      <c r="C84" s="3186"/>
      <c r="D84" s="2600"/>
      <c r="E84" s="2601"/>
      <c r="F84" s="2602"/>
      <c r="G84" s="3268"/>
      <c r="H84" s="3126"/>
      <c r="I84" s="3135"/>
      <c r="J84" s="3199"/>
      <c r="K84" s="1425" t="s">
        <v>426</v>
      </c>
      <c r="L84" s="1545"/>
      <c r="M84" s="1544" t="s">
        <v>648</v>
      </c>
      <c r="N84" s="1543" t="s">
        <v>50</v>
      </c>
      <c r="O84" s="1542"/>
    </row>
    <row r="85" spans="1:18" s="17" customFormat="1" ht="19.5" customHeight="1" thickBot="1" x14ac:dyDescent="0.3">
      <c r="A85" s="3124"/>
      <c r="B85" s="3444"/>
      <c r="C85" s="3188"/>
      <c r="D85" s="2487"/>
      <c r="E85" s="2488"/>
      <c r="F85" s="2489"/>
      <c r="G85" s="3268"/>
      <c r="H85" s="3126"/>
      <c r="I85" s="3135"/>
      <c r="J85" s="3199"/>
      <c r="K85" s="1541" t="s">
        <v>33</v>
      </c>
      <c r="L85" s="1540">
        <f>SUM(L82:L84)</f>
        <v>0</v>
      </c>
      <c r="M85" s="1022"/>
      <c r="N85" s="1021"/>
      <c r="O85" s="1020"/>
    </row>
    <row r="86" spans="1:18" s="17" customFormat="1" ht="15" customHeight="1" thickBot="1" x14ac:dyDescent="0.3">
      <c r="A86" s="903" t="s">
        <v>37</v>
      </c>
      <c r="B86" s="1400" t="s">
        <v>39</v>
      </c>
      <c r="C86" s="946" t="s">
        <v>39</v>
      </c>
      <c r="D86" s="1538" t="s">
        <v>37</v>
      </c>
      <c r="E86" s="927"/>
      <c r="F86" s="3285" t="s">
        <v>647</v>
      </c>
      <c r="G86" s="3268"/>
      <c r="H86" s="3126"/>
      <c r="I86" s="3135"/>
      <c r="J86" s="3199"/>
      <c r="K86" s="1539" t="s">
        <v>124</v>
      </c>
      <c r="L86" s="1214">
        <v>0</v>
      </c>
      <c r="M86" s="1022"/>
      <c r="N86" s="1021"/>
      <c r="O86" s="1020"/>
    </row>
    <row r="87" spans="1:18" s="17" customFormat="1" ht="25.5" customHeight="1" thickBot="1" x14ac:dyDescent="0.3">
      <c r="A87" s="942"/>
      <c r="B87" s="1387"/>
      <c r="C87" s="940"/>
      <c r="D87" s="1538"/>
      <c r="E87" s="927"/>
      <c r="F87" s="3285"/>
      <c r="G87" s="3268"/>
      <c r="H87" s="3126"/>
      <c r="I87" s="3135"/>
      <c r="J87" s="3239"/>
      <c r="K87" s="1537" t="s">
        <v>33</v>
      </c>
      <c r="L87" s="1125">
        <f>SUM(L86)</f>
        <v>0</v>
      </c>
      <c r="M87" s="21"/>
      <c r="N87" s="1485"/>
      <c r="O87" s="1484"/>
    </row>
    <row r="88" spans="1:18" s="17" customFormat="1" ht="26.25" customHeight="1" thickBot="1" x14ac:dyDescent="0.3">
      <c r="A88" s="861" t="s">
        <v>37</v>
      </c>
      <c r="B88" s="1516" t="s">
        <v>39</v>
      </c>
      <c r="C88" s="3394" t="s">
        <v>214</v>
      </c>
      <c r="D88" s="3283"/>
      <c r="E88" s="3283"/>
      <c r="F88" s="3283"/>
      <c r="G88" s="3283"/>
      <c r="H88" s="3283"/>
      <c r="I88" s="3283"/>
      <c r="J88" s="3283"/>
      <c r="K88" s="3284"/>
      <c r="L88" s="1293">
        <f>L80+L85</f>
        <v>392.79999999999995</v>
      </c>
      <c r="M88" s="3276"/>
      <c r="N88" s="3277"/>
      <c r="O88" s="3278"/>
    </row>
    <row r="89" spans="1:18" s="17" customFormat="1" ht="19.5" customHeight="1" thickBot="1" x14ac:dyDescent="0.3">
      <c r="A89" s="1526" t="s">
        <v>37</v>
      </c>
      <c r="B89" s="1525" t="s">
        <v>109</v>
      </c>
      <c r="C89" s="173" t="s">
        <v>646</v>
      </c>
      <c r="D89" s="1535"/>
      <c r="E89" s="1535"/>
      <c r="F89" s="1535"/>
      <c r="G89" s="1535"/>
      <c r="H89" s="1536"/>
      <c r="I89" s="1535"/>
      <c r="J89" s="1535"/>
      <c r="K89" s="1534"/>
      <c r="L89" s="1534"/>
      <c r="M89" s="1534"/>
      <c r="N89" s="1534"/>
      <c r="O89" s="1533"/>
    </row>
    <row r="90" spans="1:18" s="17" customFormat="1" ht="24.75" customHeight="1" thickBot="1" x14ac:dyDescent="0.3">
      <c r="A90" s="879"/>
      <c r="B90" s="1287"/>
      <c r="C90" s="3240"/>
      <c r="D90" s="3241"/>
      <c r="E90" s="3241"/>
      <c r="F90" s="3241"/>
      <c r="G90" s="3241"/>
      <c r="H90" s="3241"/>
      <c r="I90" s="3241"/>
      <c r="J90" s="3241"/>
      <c r="K90" s="3241"/>
      <c r="L90" s="3242"/>
      <c r="M90" s="1472" t="s">
        <v>645</v>
      </c>
      <c r="N90" s="1532" t="s">
        <v>50</v>
      </c>
      <c r="O90" s="1531">
        <v>1</v>
      </c>
    </row>
    <row r="91" spans="1:18" s="17" customFormat="1" ht="15" customHeight="1" x14ac:dyDescent="0.25">
      <c r="A91" s="956" t="s">
        <v>37</v>
      </c>
      <c r="B91" s="1057" t="s">
        <v>109</v>
      </c>
      <c r="C91" s="946" t="s">
        <v>37</v>
      </c>
      <c r="D91" s="2484" t="s">
        <v>642</v>
      </c>
      <c r="E91" s="2485"/>
      <c r="F91" s="2486"/>
      <c r="G91" s="3170" t="s">
        <v>644</v>
      </c>
      <c r="H91" s="3125" t="s">
        <v>44</v>
      </c>
      <c r="I91" s="3134" t="s">
        <v>221</v>
      </c>
      <c r="J91" s="3238" t="s">
        <v>220</v>
      </c>
      <c r="K91" s="1530" t="s">
        <v>124</v>
      </c>
      <c r="L91" s="1494">
        <f>L94</f>
        <v>70</v>
      </c>
      <c r="M91" s="932"/>
      <c r="N91" s="970"/>
      <c r="O91" s="1187"/>
      <c r="R91" s="837"/>
    </row>
    <row r="92" spans="1:18" s="17" customFormat="1" ht="16.5" customHeight="1" thickBot="1" x14ac:dyDescent="0.3">
      <c r="A92" s="896"/>
      <c r="B92" s="1047"/>
      <c r="C92" s="940"/>
      <c r="D92" s="2600"/>
      <c r="E92" s="2601"/>
      <c r="F92" s="2602"/>
      <c r="G92" s="3171"/>
      <c r="H92" s="3126"/>
      <c r="I92" s="3135"/>
      <c r="J92" s="3199"/>
      <c r="K92" s="1529" t="s">
        <v>140</v>
      </c>
      <c r="L92" s="1142">
        <v>0</v>
      </c>
      <c r="M92" s="3510" t="s">
        <v>643</v>
      </c>
      <c r="N92" s="1528" t="s">
        <v>50</v>
      </c>
      <c r="O92" s="1256">
        <v>90</v>
      </c>
      <c r="P92" s="837"/>
    </row>
    <row r="93" spans="1:18" s="17" customFormat="1" ht="15" customHeight="1" thickBot="1" x14ac:dyDescent="0.25">
      <c r="A93" s="879"/>
      <c r="B93" s="1043"/>
      <c r="C93" s="936"/>
      <c r="D93" s="2487"/>
      <c r="E93" s="2488"/>
      <c r="F93" s="2489"/>
      <c r="G93" s="3171"/>
      <c r="H93" s="3126"/>
      <c r="I93" s="3135"/>
      <c r="J93" s="3199"/>
      <c r="K93" s="1042" t="s">
        <v>33</v>
      </c>
      <c r="L93" s="1142">
        <f>SUM(L91:L92)</f>
        <v>70</v>
      </c>
      <c r="M93" s="3480"/>
      <c r="N93" s="1294"/>
      <c r="O93" s="949"/>
    </row>
    <row r="94" spans="1:18" s="17" customFormat="1" ht="15" customHeight="1" thickBot="1" x14ac:dyDescent="0.3">
      <c r="A94" s="956" t="s">
        <v>37</v>
      </c>
      <c r="B94" s="1461" t="s">
        <v>109</v>
      </c>
      <c r="C94" s="946" t="s">
        <v>37</v>
      </c>
      <c r="D94" s="3144" t="s">
        <v>37</v>
      </c>
      <c r="E94" s="927"/>
      <c r="F94" s="2625" t="s">
        <v>642</v>
      </c>
      <c r="G94" s="3171"/>
      <c r="H94" s="3126"/>
      <c r="I94" s="3135"/>
      <c r="J94" s="3199"/>
      <c r="K94" s="1527" t="s">
        <v>124</v>
      </c>
      <c r="L94" s="1150">
        <v>70</v>
      </c>
      <c r="M94" s="910"/>
      <c r="N94" s="909"/>
      <c r="O94" s="934"/>
    </row>
    <row r="95" spans="1:18" s="17" customFormat="1" ht="15" customHeight="1" thickBot="1" x14ac:dyDescent="0.25">
      <c r="A95" s="879"/>
      <c r="B95" s="1287"/>
      <c r="C95" s="936"/>
      <c r="D95" s="3145"/>
      <c r="E95" s="925"/>
      <c r="F95" s="2626"/>
      <c r="G95" s="3172"/>
      <c r="H95" s="3127"/>
      <c r="I95" s="3136"/>
      <c r="J95" s="3239"/>
      <c r="K95" s="1359" t="s">
        <v>33</v>
      </c>
      <c r="L95" s="1078">
        <f>SUM(L94)</f>
        <v>70</v>
      </c>
      <c r="M95" s="910"/>
      <c r="N95" s="909"/>
      <c r="O95" s="934"/>
    </row>
    <row r="96" spans="1:18" s="17" customFormat="1" ht="15" customHeight="1" thickBot="1" x14ac:dyDescent="0.3">
      <c r="A96" s="861" t="s">
        <v>37</v>
      </c>
      <c r="B96" s="864" t="s">
        <v>109</v>
      </c>
      <c r="C96" s="3283" t="s">
        <v>214</v>
      </c>
      <c r="D96" s="3283"/>
      <c r="E96" s="3283"/>
      <c r="F96" s="3283"/>
      <c r="G96" s="3283"/>
      <c r="H96" s="3283"/>
      <c r="I96" s="3283"/>
      <c r="J96" s="3283"/>
      <c r="K96" s="3284"/>
      <c r="L96" s="1293">
        <f>L93</f>
        <v>70</v>
      </c>
      <c r="M96" s="3276"/>
      <c r="N96" s="3277"/>
      <c r="O96" s="3278"/>
    </row>
    <row r="97" spans="1:18" s="17" customFormat="1" ht="15" customHeight="1" thickBot="1" x14ac:dyDescent="0.3">
      <c r="A97" s="1526" t="s">
        <v>37</v>
      </c>
      <c r="B97" s="1525" t="s">
        <v>107</v>
      </c>
      <c r="C97" s="1524" t="s">
        <v>641</v>
      </c>
      <c r="D97" s="1522"/>
      <c r="E97" s="1522"/>
      <c r="F97" s="1522"/>
      <c r="G97" s="1522"/>
      <c r="H97" s="1523"/>
      <c r="I97" s="1522"/>
      <c r="J97" s="1522"/>
      <c r="K97" s="1522"/>
      <c r="L97" s="1522"/>
      <c r="M97" s="1514"/>
      <c r="N97" s="1514"/>
      <c r="O97" s="1521"/>
    </row>
    <row r="98" spans="1:18" s="17" customFormat="1" ht="27.75" customHeight="1" thickBot="1" x14ac:dyDescent="0.3">
      <c r="A98" s="3158"/>
      <c r="B98" s="3368"/>
      <c r="C98" s="3243"/>
      <c r="D98" s="3146"/>
      <c r="E98" s="3147"/>
      <c r="F98" s="3147"/>
      <c r="G98" s="3147"/>
      <c r="H98" s="3147"/>
      <c r="I98" s="3147"/>
      <c r="J98" s="3147"/>
      <c r="K98" s="3147"/>
      <c r="L98" s="3148"/>
      <c r="M98" s="1472" t="s">
        <v>640</v>
      </c>
      <c r="N98" s="1520" t="s">
        <v>637</v>
      </c>
      <c r="O98" s="990">
        <v>1</v>
      </c>
      <c r="P98" s="837"/>
    </row>
    <row r="99" spans="1:18" s="17" customFormat="1" ht="36" customHeight="1" thickBot="1" x14ac:dyDescent="0.3">
      <c r="A99" s="3123"/>
      <c r="B99" s="3369"/>
      <c r="C99" s="3244"/>
      <c r="D99" s="3149"/>
      <c r="E99" s="3150"/>
      <c r="F99" s="3150"/>
      <c r="G99" s="3150"/>
      <c r="H99" s="3150"/>
      <c r="I99" s="3150"/>
      <c r="J99" s="3150"/>
      <c r="K99" s="3150"/>
      <c r="L99" s="3151"/>
      <c r="M99" s="1005" t="s">
        <v>639</v>
      </c>
      <c r="N99" s="1519" t="s">
        <v>50</v>
      </c>
      <c r="O99" s="1518" t="s">
        <v>423</v>
      </c>
    </row>
    <row r="100" spans="1:18" s="17" customFormat="1" ht="36.75" customHeight="1" thickBot="1" x14ac:dyDescent="0.3">
      <c r="A100" s="3124"/>
      <c r="B100" s="3370"/>
      <c r="C100" s="3245"/>
      <c r="D100" s="3152"/>
      <c r="E100" s="3153"/>
      <c r="F100" s="3153"/>
      <c r="G100" s="3153"/>
      <c r="H100" s="3153"/>
      <c r="I100" s="3153"/>
      <c r="J100" s="3153"/>
      <c r="K100" s="3153"/>
      <c r="L100" s="3154"/>
      <c r="M100" s="207" t="s">
        <v>638</v>
      </c>
      <c r="N100" s="328" t="s">
        <v>637</v>
      </c>
      <c r="O100" s="1517" t="s">
        <v>636</v>
      </c>
    </row>
    <row r="101" spans="1:18" s="17" customFormat="1" ht="15" customHeight="1" x14ac:dyDescent="0.25">
      <c r="A101" s="3158" t="s">
        <v>37</v>
      </c>
      <c r="B101" s="3304" t="s">
        <v>107</v>
      </c>
      <c r="C101" s="3128" t="s">
        <v>37</v>
      </c>
      <c r="D101" s="2484" t="s">
        <v>633</v>
      </c>
      <c r="E101" s="2485"/>
      <c r="F101" s="2486"/>
      <c r="G101" s="3202" t="s">
        <v>635</v>
      </c>
      <c r="H101" s="3293" t="s">
        <v>44</v>
      </c>
      <c r="I101" s="3134" t="s">
        <v>221</v>
      </c>
      <c r="J101" s="3176" t="s">
        <v>220</v>
      </c>
      <c r="K101" s="1109" t="s">
        <v>124</v>
      </c>
      <c r="L101" s="1494">
        <f>L104</f>
        <v>0</v>
      </c>
      <c r="M101" s="932"/>
      <c r="N101" s="1068"/>
      <c r="O101" s="1187"/>
    </row>
    <row r="102" spans="1:18" s="17" customFormat="1" ht="31.5" customHeight="1" thickBot="1" x14ac:dyDescent="0.3">
      <c r="A102" s="3123"/>
      <c r="B102" s="3303"/>
      <c r="C102" s="3129"/>
      <c r="D102" s="2600"/>
      <c r="E102" s="2601"/>
      <c r="F102" s="2602"/>
      <c r="G102" s="3203"/>
      <c r="H102" s="3294"/>
      <c r="I102" s="3135"/>
      <c r="J102" s="3177"/>
      <c r="K102" s="1107" t="s">
        <v>140</v>
      </c>
      <c r="L102" s="1142"/>
      <c r="M102" s="207" t="s">
        <v>634</v>
      </c>
      <c r="N102" s="328" t="s">
        <v>119</v>
      </c>
      <c r="O102" s="990">
        <v>2</v>
      </c>
    </row>
    <row r="103" spans="1:18" s="17" customFormat="1" ht="18" customHeight="1" thickBot="1" x14ac:dyDescent="0.3">
      <c r="A103" s="3124"/>
      <c r="B103" s="3305"/>
      <c r="C103" s="3130"/>
      <c r="D103" s="2487"/>
      <c r="E103" s="2488"/>
      <c r="F103" s="2489"/>
      <c r="G103" s="3203"/>
      <c r="H103" s="3294"/>
      <c r="I103" s="3135"/>
      <c r="J103" s="3177"/>
      <c r="K103" s="1103" t="s">
        <v>33</v>
      </c>
      <c r="L103" s="1142">
        <f>SUM(L101:L102)</f>
        <v>0</v>
      </c>
      <c r="M103" s="965"/>
      <c r="N103" s="1048"/>
      <c r="O103" s="1179"/>
    </row>
    <row r="104" spans="1:18" s="17" customFormat="1" ht="18" customHeight="1" thickBot="1" x14ac:dyDescent="0.3">
      <c r="A104" s="3158" t="s">
        <v>37</v>
      </c>
      <c r="B104" s="3155" t="s">
        <v>107</v>
      </c>
      <c r="C104" s="3128" t="s">
        <v>37</v>
      </c>
      <c r="D104" s="3144" t="s">
        <v>37</v>
      </c>
      <c r="E104" s="927"/>
      <c r="F104" s="2625" t="s">
        <v>633</v>
      </c>
      <c r="G104" s="3203"/>
      <c r="H104" s="3294"/>
      <c r="I104" s="3135"/>
      <c r="J104" s="3177"/>
      <c r="K104" s="1088" t="s">
        <v>124</v>
      </c>
      <c r="L104" s="971">
        <v>0</v>
      </c>
      <c r="M104" s="867"/>
      <c r="N104" s="866"/>
      <c r="O104" s="934"/>
    </row>
    <row r="105" spans="1:18" s="17" customFormat="1" ht="18" customHeight="1" thickBot="1" x14ac:dyDescent="0.25">
      <c r="A105" s="3124"/>
      <c r="B105" s="3157"/>
      <c r="C105" s="3130"/>
      <c r="D105" s="3145"/>
      <c r="E105" s="925"/>
      <c r="F105" s="2626"/>
      <c r="G105" s="3204"/>
      <c r="H105" s="3295"/>
      <c r="I105" s="3136"/>
      <c r="J105" s="3178"/>
      <c r="K105" s="1359" t="s">
        <v>33</v>
      </c>
      <c r="L105" s="1078">
        <f>SUM(L104)</f>
        <v>0</v>
      </c>
      <c r="M105" s="867"/>
      <c r="N105" s="866"/>
      <c r="O105" s="934"/>
    </row>
    <row r="106" spans="1:18" s="17" customFormat="1" ht="15" customHeight="1" thickBot="1" x14ac:dyDescent="0.3">
      <c r="A106" s="861" t="s">
        <v>37</v>
      </c>
      <c r="B106" s="864" t="s">
        <v>107</v>
      </c>
      <c r="C106" s="3283" t="s">
        <v>214</v>
      </c>
      <c r="D106" s="3283"/>
      <c r="E106" s="3283"/>
      <c r="F106" s="3283"/>
      <c r="G106" s="3283"/>
      <c r="H106" s="3283"/>
      <c r="I106" s="3283"/>
      <c r="J106" s="3283"/>
      <c r="K106" s="3284"/>
      <c r="L106" s="1293">
        <f>L103</f>
        <v>0</v>
      </c>
      <c r="M106" s="3375"/>
      <c r="N106" s="3376"/>
      <c r="O106" s="3377"/>
    </row>
    <row r="107" spans="1:18" s="17" customFormat="1" ht="18" customHeight="1" thickBot="1" x14ac:dyDescent="0.3">
      <c r="A107" s="861" t="s">
        <v>37</v>
      </c>
      <c r="B107" s="1516" t="s">
        <v>102</v>
      </c>
      <c r="C107" s="173" t="s">
        <v>632</v>
      </c>
      <c r="D107" s="1514"/>
      <c r="E107" s="1514"/>
      <c r="F107" s="1514"/>
      <c r="G107" s="1514"/>
      <c r="H107" s="1515"/>
      <c r="I107" s="1514"/>
      <c r="J107" s="1514"/>
      <c r="K107" s="1514"/>
      <c r="L107" s="1514"/>
      <c r="M107" s="1513"/>
      <c r="N107" s="1513"/>
      <c r="O107" s="1512"/>
    </row>
    <row r="108" spans="1:18" s="17" customFormat="1" ht="40.5" customHeight="1" thickBot="1" x14ac:dyDescent="0.3">
      <c r="A108" s="3158"/>
      <c r="B108" s="3368"/>
      <c r="C108" s="3243"/>
      <c r="D108" s="3147"/>
      <c r="E108" s="3147"/>
      <c r="F108" s="3147"/>
      <c r="G108" s="3147"/>
      <c r="H108" s="3147"/>
      <c r="I108" s="3147"/>
      <c r="J108" s="3147"/>
      <c r="K108" s="3147"/>
      <c r="L108" s="3148"/>
      <c r="M108" s="1511" t="s">
        <v>631</v>
      </c>
      <c r="N108" s="1085" t="s">
        <v>79</v>
      </c>
      <c r="O108" s="1510" t="s">
        <v>369</v>
      </c>
    </row>
    <row r="109" spans="1:18" s="17" customFormat="1" ht="31.5" customHeight="1" thickBot="1" x14ac:dyDescent="0.3">
      <c r="A109" s="3124"/>
      <c r="B109" s="3370"/>
      <c r="C109" s="3245"/>
      <c r="D109" s="3153"/>
      <c r="E109" s="3153"/>
      <c r="F109" s="3153"/>
      <c r="G109" s="3153"/>
      <c r="H109" s="3153"/>
      <c r="I109" s="3153"/>
      <c r="J109" s="3153"/>
      <c r="K109" s="3153"/>
      <c r="L109" s="3154"/>
      <c r="M109" s="1509" t="s">
        <v>630</v>
      </c>
      <c r="N109" s="1508" t="s">
        <v>50</v>
      </c>
      <c r="O109" s="1507">
        <v>1</v>
      </c>
    </row>
    <row r="110" spans="1:18" s="17" customFormat="1" ht="24" customHeight="1" x14ac:dyDescent="0.25">
      <c r="A110" s="3158" t="s">
        <v>37</v>
      </c>
      <c r="B110" s="3304" t="s">
        <v>102</v>
      </c>
      <c r="C110" s="3128" t="s">
        <v>37</v>
      </c>
      <c r="D110" s="2484" t="s">
        <v>629</v>
      </c>
      <c r="E110" s="2485"/>
      <c r="F110" s="2486"/>
      <c r="G110" s="3202" t="s">
        <v>628</v>
      </c>
      <c r="H110" s="3125" t="s">
        <v>44</v>
      </c>
      <c r="I110" s="3134" t="s">
        <v>627</v>
      </c>
      <c r="J110" s="3176" t="s">
        <v>626</v>
      </c>
      <c r="K110" s="1109" t="s">
        <v>124</v>
      </c>
      <c r="L110" s="1494">
        <f>L114</f>
        <v>0</v>
      </c>
      <c r="M110" s="1008" t="s">
        <v>625</v>
      </c>
      <c r="N110" s="1506" t="s">
        <v>253</v>
      </c>
      <c r="O110" s="1219">
        <v>1</v>
      </c>
      <c r="R110" s="837"/>
    </row>
    <row r="111" spans="1:18" s="17" customFormat="1" ht="15" customHeight="1" x14ac:dyDescent="0.25">
      <c r="A111" s="3123"/>
      <c r="B111" s="3303"/>
      <c r="C111" s="3129"/>
      <c r="D111" s="2600"/>
      <c r="E111" s="2601"/>
      <c r="F111" s="2602"/>
      <c r="G111" s="3203"/>
      <c r="H111" s="3126"/>
      <c r="I111" s="3135"/>
      <c r="J111" s="3177"/>
      <c r="K111" s="1107" t="s">
        <v>140</v>
      </c>
      <c r="L111" s="1106">
        <f>SUM(L115)</f>
        <v>0</v>
      </c>
      <c r="M111" s="920"/>
      <c r="N111" s="1050"/>
      <c r="O111" s="922"/>
    </row>
    <row r="112" spans="1:18" s="17" customFormat="1" ht="15" customHeight="1" thickBot="1" x14ac:dyDescent="0.3">
      <c r="A112" s="3123"/>
      <c r="B112" s="3303"/>
      <c r="C112" s="3129"/>
      <c r="D112" s="2600"/>
      <c r="E112" s="2601"/>
      <c r="F112" s="2602"/>
      <c r="G112" s="3203"/>
      <c r="H112" s="3126"/>
      <c r="I112" s="3135"/>
      <c r="J112" s="3177"/>
      <c r="K112" s="1105" t="s">
        <v>141</v>
      </c>
      <c r="L112" s="1102">
        <f>L116</f>
        <v>0</v>
      </c>
      <c r="M112" s="920"/>
      <c r="N112" s="1050"/>
      <c r="O112" s="922"/>
    </row>
    <row r="113" spans="1:18" s="17" customFormat="1" ht="18.75" customHeight="1" thickBot="1" x14ac:dyDescent="0.3">
      <c r="A113" s="3124"/>
      <c r="B113" s="3305"/>
      <c r="C113" s="3130"/>
      <c r="D113" s="2487"/>
      <c r="E113" s="2488"/>
      <c r="F113" s="2489"/>
      <c r="G113" s="3203"/>
      <c r="H113" s="3126"/>
      <c r="I113" s="3135"/>
      <c r="J113" s="3177"/>
      <c r="K113" s="1103" t="s">
        <v>33</v>
      </c>
      <c r="L113" s="1102">
        <f>SUM(L110:L112)</f>
        <v>0</v>
      </c>
      <c r="M113" s="965"/>
      <c r="N113" s="1048"/>
      <c r="O113" s="1179"/>
    </row>
    <row r="114" spans="1:18" s="17" customFormat="1" ht="18.75" customHeight="1" thickBot="1" x14ac:dyDescent="0.3">
      <c r="A114" s="942" t="s">
        <v>37</v>
      </c>
      <c r="B114" s="1031" t="s">
        <v>102</v>
      </c>
      <c r="C114" s="1492" t="s">
        <v>37</v>
      </c>
      <c r="D114" s="1339" t="s">
        <v>37</v>
      </c>
      <c r="E114" s="927"/>
      <c r="F114" s="3285" t="s">
        <v>624</v>
      </c>
      <c r="G114" s="3203"/>
      <c r="H114" s="3126"/>
      <c r="I114" s="3135"/>
      <c r="J114" s="3177"/>
      <c r="K114" s="1088" t="s">
        <v>124</v>
      </c>
      <c r="L114" s="1486"/>
      <c r="M114" s="1364"/>
      <c r="N114" s="1021"/>
      <c r="O114" s="1020"/>
      <c r="P114" s="837"/>
      <c r="R114" s="837"/>
    </row>
    <row r="115" spans="1:18" s="17" customFormat="1" ht="18.75" customHeight="1" thickBot="1" x14ac:dyDescent="0.3">
      <c r="A115" s="942"/>
      <c r="B115" s="1031"/>
      <c r="C115" s="1492"/>
      <c r="D115" s="1339"/>
      <c r="E115" s="927"/>
      <c r="F115" s="3285"/>
      <c r="G115" s="3203"/>
      <c r="H115" s="3126"/>
      <c r="I115" s="3135"/>
      <c r="J115" s="3177"/>
      <c r="K115" s="307" t="s">
        <v>140</v>
      </c>
      <c r="L115" s="1150">
        <v>0</v>
      </c>
      <c r="M115" s="912"/>
      <c r="N115" s="1018"/>
      <c r="O115" s="865"/>
      <c r="P115" s="837"/>
    </row>
    <row r="116" spans="1:18" s="17" customFormat="1" ht="19.5" customHeight="1" thickBot="1" x14ac:dyDescent="0.3">
      <c r="A116" s="942"/>
      <c r="B116" s="1031"/>
      <c r="C116" s="1492"/>
      <c r="D116" s="1339"/>
      <c r="E116" s="927"/>
      <c r="F116" s="3285"/>
      <c r="G116" s="3203"/>
      <c r="H116" s="3126"/>
      <c r="I116" s="3135"/>
      <c r="J116" s="3177"/>
      <c r="K116" s="307" t="s">
        <v>141</v>
      </c>
      <c r="L116" s="1150"/>
      <c r="M116" s="912"/>
      <c r="N116" s="1018"/>
      <c r="O116" s="865"/>
      <c r="P116" s="837"/>
      <c r="R116" s="837"/>
    </row>
    <row r="117" spans="1:18" s="17" customFormat="1" ht="12" customHeight="1" thickBot="1" x14ac:dyDescent="0.3">
      <c r="A117" s="879"/>
      <c r="B117" s="1043"/>
      <c r="C117" s="1080"/>
      <c r="D117" s="1338"/>
      <c r="E117" s="925"/>
      <c r="F117" s="2620"/>
      <c r="G117" s="3203"/>
      <c r="H117" s="3126"/>
      <c r="I117" s="3136"/>
      <c r="J117" s="3178"/>
      <c r="K117" s="1496" t="s">
        <v>33</v>
      </c>
      <c r="L117" s="1078">
        <f>SUM(L114:L116)</f>
        <v>0</v>
      </c>
      <c r="M117" s="910"/>
      <c r="N117" s="1035"/>
      <c r="O117" s="934"/>
    </row>
    <row r="118" spans="1:18" s="17" customFormat="1" ht="19.5" customHeight="1" thickBot="1" x14ac:dyDescent="0.3">
      <c r="A118" s="903" t="s">
        <v>37</v>
      </c>
      <c r="B118" s="1034" t="s">
        <v>102</v>
      </c>
      <c r="C118" s="1505" t="s">
        <v>37</v>
      </c>
      <c r="D118" s="1504" t="s">
        <v>39</v>
      </c>
      <c r="E118" s="901"/>
      <c r="F118" s="2559" t="s">
        <v>623</v>
      </c>
      <c r="G118" s="3203"/>
      <c r="H118" s="3126"/>
      <c r="I118" s="901" t="s">
        <v>43</v>
      </c>
      <c r="J118" s="959" t="s">
        <v>622</v>
      </c>
      <c r="K118" s="1088" t="s">
        <v>124</v>
      </c>
      <c r="L118" s="1244">
        <v>0</v>
      </c>
      <c r="M118" s="1503" t="s">
        <v>621</v>
      </c>
      <c r="N118" s="1502" t="s">
        <v>119</v>
      </c>
      <c r="O118" s="1501">
        <v>1</v>
      </c>
    </row>
    <row r="119" spans="1:18" s="17" customFormat="1" ht="19.5" customHeight="1" thickBot="1" x14ac:dyDescent="0.3">
      <c r="A119" s="896"/>
      <c r="B119" s="1047"/>
      <c r="C119" s="986"/>
      <c r="D119" s="1497"/>
      <c r="E119" s="894"/>
      <c r="F119" s="3182"/>
      <c r="G119" s="3203"/>
      <c r="H119" s="3126"/>
      <c r="I119" s="894"/>
      <c r="J119" s="958"/>
      <c r="K119" s="307" t="s">
        <v>140</v>
      </c>
      <c r="L119" s="1195">
        <v>0</v>
      </c>
      <c r="M119" s="1500"/>
      <c r="N119" s="1499"/>
      <c r="O119" s="1498"/>
    </row>
    <row r="120" spans="1:18" s="17" customFormat="1" ht="19.5" customHeight="1" thickBot="1" x14ac:dyDescent="0.3">
      <c r="A120" s="896"/>
      <c r="B120" s="1047"/>
      <c r="C120" s="986"/>
      <c r="D120" s="1497"/>
      <c r="E120" s="894"/>
      <c r="F120" s="3182"/>
      <c r="G120" s="3203"/>
      <c r="H120" s="3126"/>
      <c r="I120" s="894"/>
      <c r="J120" s="958"/>
      <c r="K120" s="307" t="s">
        <v>141</v>
      </c>
      <c r="L120" s="1195">
        <v>0</v>
      </c>
      <c r="M120" s="912"/>
      <c r="N120" s="1018"/>
      <c r="O120" s="865"/>
    </row>
    <row r="121" spans="1:18" s="17" customFormat="1" ht="19.5" customHeight="1" thickBot="1" x14ac:dyDescent="0.3">
      <c r="A121" s="879"/>
      <c r="B121" s="1043"/>
      <c r="C121" s="1080"/>
      <c r="D121" s="876"/>
      <c r="E121" s="886"/>
      <c r="F121" s="2560"/>
      <c r="G121" s="3204"/>
      <c r="H121" s="3127"/>
      <c r="I121" s="886"/>
      <c r="J121" s="957"/>
      <c r="K121" s="1496" t="s">
        <v>33</v>
      </c>
      <c r="L121" s="1078">
        <f>SUM(L118:L120)</f>
        <v>0</v>
      </c>
      <c r="M121" s="910"/>
      <c r="N121" s="1035"/>
      <c r="O121" s="934"/>
    </row>
    <row r="122" spans="1:18" s="17" customFormat="1" ht="15" customHeight="1" x14ac:dyDescent="0.25">
      <c r="A122" s="942" t="s">
        <v>37</v>
      </c>
      <c r="B122" s="1031" t="s">
        <v>102</v>
      </c>
      <c r="C122" s="1492" t="s">
        <v>39</v>
      </c>
      <c r="D122" s="2600" t="s">
        <v>616</v>
      </c>
      <c r="E122" s="2601"/>
      <c r="F122" s="2602"/>
      <c r="G122" s="3202" t="s">
        <v>620</v>
      </c>
      <c r="H122" s="3125" t="s">
        <v>44</v>
      </c>
      <c r="I122" s="3134" t="s">
        <v>619</v>
      </c>
      <c r="J122" s="3176" t="s">
        <v>618</v>
      </c>
      <c r="K122" s="1495" t="s">
        <v>124</v>
      </c>
      <c r="L122" s="1494">
        <f>L125</f>
        <v>0</v>
      </c>
      <c r="M122" s="1320" t="s">
        <v>617</v>
      </c>
      <c r="N122" s="1085" t="s">
        <v>50</v>
      </c>
      <c r="O122" s="1493"/>
    </row>
    <row r="123" spans="1:18" s="17" customFormat="1" ht="23.25" customHeight="1" thickBot="1" x14ac:dyDescent="0.3">
      <c r="A123" s="942"/>
      <c r="B123" s="1031"/>
      <c r="C123" s="1492"/>
      <c r="D123" s="2600"/>
      <c r="E123" s="2601"/>
      <c r="F123" s="2602"/>
      <c r="G123" s="3203"/>
      <c r="H123" s="3126"/>
      <c r="I123" s="3135"/>
      <c r="J123" s="3177"/>
      <c r="K123" s="1491" t="s">
        <v>140</v>
      </c>
      <c r="L123" s="1490">
        <f>L126</f>
        <v>0</v>
      </c>
      <c r="M123" s="1489"/>
      <c r="N123" s="1384"/>
      <c r="O123" s="1488"/>
    </row>
    <row r="124" spans="1:18" s="17" customFormat="1" ht="15" customHeight="1" thickBot="1" x14ac:dyDescent="0.3">
      <c r="A124" s="938"/>
      <c r="B124" s="1136"/>
      <c r="C124" s="1487"/>
      <c r="D124" s="2487"/>
      <c r="E124" s="2488"/>
      <c r="F124" s="2489"/>
      <c r="G124" s="3203"/>
      <c r="H124" s="3126"/>
      <c r="I124" s="3135"/>
      <c r="J124" s="3177"/>
      <c r="K124" s="1103" t="s">
        <v>33</v>
      </c>
      <c r="L124" s="1125">
        <f>SUM(L122:L123)</f>
        <v>0</v>
      </c>
      <c r="M124" s="965"/>
      <c r="N124" s="1048"/>
      <c r="O124" s="1179"/>
    </row>
    <row r="125" spans="1:18" s="17" customFormat="1" ht="15" customHeight="1" thickBot="1" x14ac:dyDescent="0.3">
      <c r="A125" s="942" t="s">
        <v>37</v>
      </c>
      <c r="B125" s="1194" t="s">
        <v>102</v>
      </c>
      <c r="C125" s="3128" t="s">
        <v>39</v>
      </c>
      <c r="D125" s="3251" t="s">
        <v>37</v>
      </c>
      <c r="E125" s="927"/>
      <c r="F125" s="3182" t="s">
        <v>616</v>
      </c>
      <c r="G125" s="3203"/>
      <c r="H125" s="3126"/>
      <c r="I125" s="3135"/>
      <c r="J125" s="3177"/>
      <c r="K125" s="1088" t="s">
        <v>124</v>
      </c>
      <c r="L125" s="1486">
        <v>0</v>
      </c>
      <c r="M125" s="1060"/>
      <c r="N125" s="1485"/>
      <c r="O125" s="1484"/>
    </row>
    <row r="126" spans="1:18" s="17" customFormat="1" ht="15" customHeight="1" thickBot="1" x14ac:dyDescent="0.3">
      <c r="A126" s="942"/>
      <c r="B126" s="1194"/>
      <c r="C126" s="3129"/>
      <c r="D126" s="3251"/>
      <c r="E126" s="927"/>
      <c r="F126" s="3182"/>
      <c r="G126" s="3203"/>
      <c r="H126" s="3126"/>
      <c r="I126" s="3135"/>
      <c r="J126" s="3177"/>
      <c r="K126" s="1118" t="s">
        <v>140</v>
      </c>
      <c r="L126" s="1150">
        <v>0</v>
      </c>
      <c r="M126" s="910"/>
      <c r="N126" s="1035"/>
      <c r="O126" s="934"/>
    </row>
    <row r="127" spans="1:18" s="17" customFormat="1" ht="15" customHeight="1" thickBot="1" x14ac:dyDescent="0.25">
      <c r="A127" s="879"/>
      <c r="B127" s="1287"/>
      <c r="C127" s="3130"/>
      <c r="D127" s="3252"/>
      <c r="E127" s="925"/>
      <c r="F127" s="2560"/>
      <c r="G127" s="3204"/>
      <c r="H127" s="3127"/>
      <c r="I127" s="3136"/>
      <c r="J127" s="3178"/>
      <c r="K127" s="1359" t="s">
        <v>33</v>
      </c>
      <c r="L127" s="1078">
        <f>SUM(L125)</f>
        <v>0</v>
      </c>
      <c r="M127" s="910"/>
      <c r="N127" s="1035"/>
      <c r="O127" s="934"/>
    </row>
    <row r="128" spans="1:18" s="17" customFormat="1" ht="26.25" customHeight="1" thickBot="1" x14ac:dyDescent="0.3">
      <c r="A128" s="861" t="s">
        <v>37</v>
      </c>
      <c r="B128" s="864" t="s">
        <v>102</v>
      </c>
      <c r="C128" s="3283" t="s">
        <v>214</v>
      </c>
      <c r="D128" s="3283"/>
      <c r="E128" s="3283"/>
      <c r="F128" s="3283"/>
      <c r="G128" s="3283"/>
      <c r="H128" s="3283"/>
      <c r="I128" s="3283"/>
      <c r="J128" s="3283"/>
      <c r="K128" s="3284"/>
      <c r="L128" s="1293">
        <f>L113+L124</f>
        <v>0</v>
      </c>
      <c r="M128" s="3276"/>
      <c r="N128" s="3277"/>
      <c r="O128" s="3278"/>
    </row>
    <row r="129" spans="1:17" s="17" customFormat="1" ht="21" customHeight="1" thickBot="1" x14ac:dyDescent="0.3">
      <c r="A129" s="861" t="s">
        <v>37</v>
      </c>
      <c r="B129" s="3271" t="s">
        <v>213</v>
      </c>
      <c r="C129" s="3272"/>
      <c r="D129" s="3272"/>
      <c r="E129" s="3272"/>
      <c r="F129" s="3272"/>
      <c r="G129" s="3272"/>
      <c r="H129" s="3272"/>
      <c r="I129" s="3272"/>
      <c r="J129" s="3272"/>
      <c r="K129" s="3273"/>
      <c r="L129" s="1292">
        <f>L41+L88+L96+L106+L128</f>
        <v>1437.8</v>
      </c>
      <c r="M129" s="3286"/>
      <c r="N129" s="3287"/>
      <c r="O129" s="3288"/>
      <c r="Q129" s="837"/>
    </row>
    <row r="130" spans="1:17" s="17" customFormat="1" ht="24.75" customHeight="1" thickBot="1" x14ac:dyDescent="0.3">
      <c r="A130" s="1483" t="s">
        <v>39</v>
      </c>
      <c r="B130" s="3403" t="s">
        <v>295</v>
      </c>
      <c r="C130" s="3404"/>
      <c r="D130" s="3404"/>
      <c r="E130" s="3404"/>
      <c r="F130" s="3404"/>
      <c r="G130" s="3404"/>
      <c r="H130" s="3404"/>
      <c r="I130" s="3404"/>
      <c r="J130" s="3404"/>
      <c r="K130" s="3404"/>
      <c r="L130" s="3404"/>
      <c r="M130" s="3404"/>
      <c r="N130" s="3404"/>
      <c r="O130" s="3405"/>
    </row>
    <row r="131" spans="1:17" s="17" customFormat="1" ht="18.75" customHeight="1" thickBot="1" x14ac:dyDescent="0.3">
      <c r="A131" s="1483"/>
      <c r="B131" s="3280"/>
      <c r="C131" s="3281"/>
      <c r="D131" s="3281"/>
      <c r="E131" s="3281"/>
      <c r="F131" s="3281"/>
      <c r="G131" s="3281"/>
      <c r="H131" s="3281"/>
      <c r="I131" s="3281"/>
      <c r="J131" s="3281"/>
      <c r="K131" s="3281"/>
      <c r="L131" s="3282"/>
      <c r="M131" s="1482" t="s">
        <v>294</v>
      </c>
      <c r="N131" s="1352" t="s">
        <v>79</v>
      </c>
      <c r="O131" s="1481">
        <v>76.25</v>
      </c>
    </row>
    <row r="132" spans="1:17" s="17" customFormat="1" ht="25.5" customHeight="1" thickBot="1" x14ac:dyDescent="0.3">
      <c r="A132" s="861" t="s">
        <v>39</v>
      </c>
      <c r="B132" s="1282" t="s">
        <v>37</v>
      </c>
      <c r="C132" s="1480" t="s">
        <v>615</v>
      </c>
      <c r="D132" s="1479"/>
      <c r="E132" s="1479"/>
      <c r="F132" s="1479"/>
      <c r="G132" s="1477"/>
      <c r="H132" s="1478"/>
      <c r="I132" s="1477"/>
      <c r="J132" s="1477"/>
      <c r="K132" s="1477"/>
      <c r="L132" s="1477"/>
      <c r="M132" s="1477"/>
      <c r="N132" s="1477"/>
      <c r="O132" s="1379"/>
    </row>
    <row r="133" spans="1:17" s="17" customFormat="1" ht="27.75" customHeight="1" thickBot="1" x14ac:dyDescent="0.3">
      <c r="A133" s="956"/>
      <c r="B133" s="1461"/>
      <c r="C133" s="1476"/>
      <c r="D133" s="1474"/>
      <c r="E133" s="1474"/>
      <c r="F133" s="1474"/>
      <c r="G133" s="1474"/>
      <c r="H133" s="1475"/>
      <c r="I133" s="1474"/>
      <c r="J133" s="1474"/>
      <c r="K133" s="1474"/>
      <c r="L133" s="1473"/>
      <c r="M133" s="1472" t="s">
        <v>614</v>
      </c>
      <c r="N133" s="1471" t="s">
        <v>613</v>
      </c>
      <c r="O133" s="1470">
        <v>19</v>
      </c>
      <c r="P133" s="1372"/>
      <c r="Q133" s="837"/>
    </row>
    <row r="134" spans="1:17" s="17" customFormat="1" ht="28.5" customHeight="1" x14ac:dyDescent="0.25">
      <c r="A134" s="3158" t="s">
        <v>39</v>
      </c>
      <c r="B134" s="3155" t="s">
        <v>37</v>
      </c>
      <c r="C134" s="946" t="s">
        <v>37</v>
      </c>
      <c r="D134" s="2485" t="s">
        <v>610</v>
      </c>
      <c r="E134" s="2485"/>
      <c r="F134" s="2486"/>
      <c r="G134" s="3131" t="s">
        <v>612</v>
      </c>
      <c r="H134" s="3125" t="s">
        <v>44</v>
      </c>
      <c r="I134" s="3134" t="s">
        <v>221</v>
      </c>
      <c r="J134" s="1469" t="s">
        <v>220</v>
      </c>
      <c r="K134" s="1399" t="s">
        <v>124</v>
      </c>
      <c r="L134" s="1468">
        <f>L138</f>
        <v>0</v>
      </c>
      <c r="M134" s="1008" t="s">
        <v>611</v>
      </c>
      <c r="N134" s="1467" t="s">
        <v>50</v>
      </c>
      <c r="O134" s="1466">
        <v>210</v>
      </c>
    </row>
    <row r="135" spans="1:17" s="17" customFormat="1" ht="18" customHeight="1" x14ac:dyDescent="0.25">
      <c r="A135" s="3123"/>
      <c r="B135" s="3156"/>
      <c r="C135" s="940"/>
      <c r="D135" s="2601"/>
      <c r="E135" s="2601"/>
      <c r="F135" s="2602"/>
      <c r="G135" s="3132"/>
      <c r="H135" s="3126"/>
      <c r="I135" s="3135"/>
      <c r="J135" s="1459"/>
      <c r="K135" s="1391" t="s">
        <v>140</v>
      </c>
      <c r="L135" s="1465"/>
      <c r="M135" s="1053"/>
      <c r="N135" s="1463"/>
      <c r="O135" s="1462"/>
    </row>
    <row r="136" spans="1:17" s="17" customFormat="1" ht="15" customHeight="1" thickBot="1" x14ac:dyDescent="0.3">
      <c r="A136" s="3123"/>
      <c r="B136" s="3156"/>
      <c r="C136" s="940"/>
      <c r="D136" s="2601"/>
      <c r="E136" s="2601"/>
      <c r="F136" s="2602"/>
      <c r="G136" s="3132"/>
      <c r="H136" s="3126"/>
      <c r="I136" s="3135"/>
      <c r="J136" s="1459"/>
      <c r="K136" s="1425" t="s">
        <v>426</v>
      </c>
      <c r="L136" s="1464"/>
      <c r="M136" s="1053"/>
      <c r="N136" s="1463"/>
      <c r="O136" s="1462"/>
    </row>
    <row r="137" spans="1:17" s="17" customFormat="1" ht="18" customHeight="1" thickBot="1" x14ac:dyDescent="0.3">
      <c r="A137" s="3124"/>
      <c r="B137" s="3157"/>
      <c r="C137" s="936"/>
      <c r="D137" s="2488"/>
      <c r="E137" s="2488"/>
      <c r="F137" s="2489"/>
      <c r="G137" s="3132"/>
      <c r="H137" s="3126"/>
      <c r="I137" s="3135"/>
      <c r="J137" s="1459"/>
      <c r="K137" s="1024" t="s">
        <v>33</v>
      </c>
      <c r="L137" s="1125">
        <f>SUM(L134:L136)</f>
        <v>0</v>
      </c>
      <c r="M137" s="965"/>
      <c r="N137" s="1048"/>
      <c r="O137" s="963"/>
    </row>
    <row r="138" spans="1:17" s="17" customFormat="1" ht="25.5" customHeight="1" thickBot="1" x14ac:dyDescent="0.3">
      <c r="A138" s="956" t="s">
        <v>39</v>
      </c>
      <c r="B138" s="1461" t="s">
        <v>37</v>
      </c>
      <c r="C138" s="1460" t="s">
        <v>37</v>
      </c>
      <c r="D138" s="902" t="s">
        <v>37</v>
      </c>
      <c r="E138" s="1197"/>
      <c r="F138" s="2559" t="s">
        <v>610</v>
      </c>
      <c r="G138" s="3132"/>
      <c r="H138" s="3126"/>
      <c r="I138" s="3135"/>
      <c r="J138" s="1459"/>
      <c r="K138" s="1412" t="s">
        <v>124</v>
      </c>
      <c r="L138" s="1458">
        <v>0</v>
      </c>
      <c r="M138" s="932"/>
      <c r="N138" s="1068"/>
      <c r="O138" s="1067"/>
    </row>
    <row r="139" spans="1:17" s="17" customFormat="1" ht="19.149999999999999" customHeight="1" thickBot="1" x14ac:dyDescent="0.3">
      <c r="A139" s="879"/>
      <c r="B139" s="1287"/>
      <c r="C139" s="1457"/>
      <c r="D139" s="1456"/>
      <c r="E139" s="1193"/>
      <c r="F139" s="2560"/>
      <c r="G139" s="3133"/>
      <c r="H139" s="3127"/>
      <c r="I139" s="3136"/>
      <c r="J139" s="1455"/>
      <c r="K139" s="1402" t="s">
        <v>33</v>
      </c>
      <c r="L139" s="1090">
        <f>SUM(L138)</f>
        <v>0</v>
      </c>
      <c r="M139" s="965"/>
      <c r="N139" s="1048"/>
      <c r="O139" s="963"/>
    </row>
    <row r="140" spans="1:17" s="17" customFormat="1" ht="13.5" customHeight="1" x14ac:dyDescent="0.25">
      <c r="A140" s="903" t="s">
        <v>39</v>
      </c>
      <c r="B140" s="1439" t="s">
        <v>37</v>
      </c>
      <c r="C140" s="1413" t="s">
        <v>39</v>
      </c>
      <c r="D140" s="1454"/>
      <c r="E140" s="3461"/>
      <c r="F140" s="2553" t="s">
        <v>609</v>
      </c>
      <c r="G140" s="3458" t="s">
        <v>608</v>
      </c>
      <c r="H140" s="3125" t="s">
        <v>44</v>
      </c>
      <c r="I140" s="3134" t="s">
        <v>221</v>
      </c>
      <c r="J140" s="3238" t="s">
        <v>220</v>
      </c>
      <c r="K140" s="1358" t="s">
        <v>141</v>
      </c>
      <c r="L140" s="1453">
        <f>L147</f>
        <v>0</v>
      </c>
      <c r="M140" s="1008"/>
      <c r="N140" s="1396"/>
      <c r="O140" s="1452"/>
    </row>
    <row r="141" spans="1:17" s="17" customFormat="1" ht="18.75" customHeight="1" x14ac:dyDescent="0.25">
      <c r="A141" s="942"/>
      <c r="B141" s="1432"/>
      <c r="C141" s="1406"/>
      <c r="D141" s="1450"/>
      <c r="E141" s="3462"/>
      <c r="F141" s="2618"/>
      <c r="G141" s="3459"/>
      <c r="H141" s="3126"/>
      <c r="I141" s="3135"/>
      <c r="J141" s="3199"/>
      <c r="K141" s="1451" t="s">
        <v>140</v>
      </c>
      <c r="L141" s="1448">
        <f>L146</f>
        <v>0</v>
      </c>
      <c r="M141" s="1447"/>
      <c r="N141" s="1384"/>
      <c r="O141" s="1446"/>
    </row>
    <row r="142" spans="1:17" s="17" customFormat="1" ht="20.25" customHeight="1" x14ac:dyDescent="0.25">
      <c r="A142" s="942"/>
      <c r="B142" s="1432"/>
      <c r="C142" s="1406"/>
      <c r="D142" s="1450"/>
      <c r="E142" s="3462"/>
      <c r="F142" s="2618"/>
      <c r="G142" s="3459"/>
      <c r="H142" s="3126"/>
      <c r="I142" s="3135"/>
      <c r="J142" s="1028"/>
      <c r="K142" s="1357" t="s">
        <v>124</v>
      </c>
      <c r="L142" s="1448">
        <f>L145</f>
        <v>0</v>
      </c>
      <c r="M142" s="1447"/>
      <c r="N142" s="1384"/>
      <c r="O142" s="1446"/>
    </row>
    <row r="143" spans="1:17" s="17" customFormat="1" ht="14.25" customHeight="1" x14ac:dyDescent="0.25">
      <c r="A143" s="942"/>
      <c r="B143" s="1432"/>
      <c r="C143" s="1406"/>
      <c r="D143" s="1450"/>
      <c r="E143" s="3462"/>
      <c r="F143" s="2618"/>
      <c r="G143" s="3459"/>
      <c r="H143" s="3126"/>
      <c r="I143" s="3135"/>
      <c r="J143" s="1028"/>
      <c r="K143" s="1449" t="s">
        <v>426</v>
      </c>
      <c r="L143" s="1448">
        <f>L148</f>
        <v>0</v>
      </c>
      <c r="M143" s="1447"/>
      <c r="N143" s="1384"/>
      <c r="O143" s="1446"/>
    </row>
    <row r="144" spans="1:17" s="17" customFormat="1" ht="16.5" customHeight="1" thickBot="1" x14ac:dyDescent="0.3">
      <c r="A144" s="942"/>
      <c r="B144" s="1432"/>
      <c r="C144" s="1406"/>
      <c r="D144" s="1445"/>
      <c r="E144" s="3463"/>
      <c r="F144" s="2554"/>
      <c r="G144" s="3460"/>
      <c r="H144" s="3126"/>
      <c r="I144" s="3135"/>
      <c r="J144" s="1274"/>
      <c r="K144" s="1444" t="s">
        <v>33</v>
      </c>
      <c r="L144" s="1443">
        <f>L149</f>
        <v>0</v>
      </c>
      <c r="M144" s="1442"/>
      <c r="N144" s="1441"/>
      <c r="O144" s="1440"/>
    </row>
    <row r="145" spans="1:15" s="17" customFormat="1" ht="19.5" customHeight="1" x14ac:dyDescent="0.25">
      <c r="A145" s="903" t="s">
        <v>39</v>
      </c>
      <c r="B145" s="1439" t="s">
        <v>37</v>
      </c>
      <c r="C145" s="1413" t="s">
        <v>39</v>
      </c>
      <c r="D145" s="945" t="s">
        <v>37</v>
      </c>
      <c r="E145" s="3134"/>
      <c r="F145" s="2559" t="s">
        <v>607</v>
      </c>
      <c r="G145" s="3458" t="s">
        <v>323</v>
      </c>
      <c r="H145" s="3126"/>
      <c r="I145" s="3135"/>
      <c r="J145" s="1431"/>
      <c r="K145" s="1153" t="s">
        <v>124</v>
      </c>
      <c r="L145" s="1152">
        <v>0</v>
      </c>
      <c r="M145" s="3222" t="s">
        <v>606</v>
      </c>
      <c r="N145" s="1438" t="s">
        <v>79</v>
      </c>
      <c r="O145" s="1122">
        <v>30</v>
      </c>
    </row>
    <row r="146" spans="1:15" s="17" customFormat="1" ht="15.75" customHeight="1" x14ac:dyDescent="0.25">
      <c r="A146" s="942"/>
      <c r="B146" s="1432"/>
      <c r="C146" s="1406"/>
      <c r="D146" s="939"/>
      <c r="E146" s="3135"/>
      <c r="F146" s="3182"/>
      <c r="G146" s="3459"/>
      <c r="H146" s="3126"/>
      <c r="I146" s="3135"/>
      <c r="J146" s="1431"/>
      <c r="K146" s="1435" t="s">
        <v>140</v>
      </c>
      <c r="L146" s="1409"/>
      <c r="M146" s="3480"/>
      <c r="N146" s="1437"/>
      <c r="O146" s="1436"/>
    </row>
    <row r="147" spans="1:15" s="17" customFormat="1" ht="15.75" customHeight="1" x14ac:dyDescent="0.25">
      <c r="A147" s="942"/>
      <c r="B147" s="1432"/>
      <c r="C147" s="1406"/>
      <c r="D147" s="939"/>
      <c r="E147" s="3135"/>
      <c r="F147" s="3182"/>
      <c r="G147" s="3459"/>
      <c r="H147" s="3126"/>
      <c r="I147" s="3135"/>
      <c r="J147" s="1431"/>
      <c r="K147" s="1435" t="s">
        <v>141</v>
      </c>
      <c r="L147" s="1409"/>
      <c r="M147" s="1183"/>
      <c r="N147" s="1434"/>
      <c r="O147" s="1433"/>
    </row>
    <row r="148" spans="1:15" s="17" customFormat="1" ht="15" customHeight="1" thickBot="1" x14ac:dyDescent="0.3">
      <c r="A148" s="942"/>
      <c r="B148" s="1432"/>
      <c r="C148" s="1406"/>
      <c r="D148" s="939"/>
      <c r="E148" s="3135"/>
      <c r="F148" s="3182"/>
      <c r="G148" s="3459"/>
      <c r="H148" s="3126"/>
      <c r="I148" s="3135"/>
      <c r="J148" s="1431"/>
      <c r="K148" s="1196" t="s">
        <v>426</v>
      </c>
      <c r="L148" s="1430"/>
      <c r="M148" s="920"/>
      <c r="N148" s="1050"/>
      <c r="O148" s="967"/>
    </row>
    <row r="149" spans="1:15" s="17" customFormat="1" ht="15.75" customHeight="1" thickBot="1" x14ac:dyDescent="0.3">
      <c r="A149" s="938"/>
      <c r="B149" s="1429"/>
      <c r="C149" s="1403"/>
      <c r="D149" s="935"/>
      <c r="E149" s="3136"/>
      <c r="F149" s="1079"/>
      <c r="G149" s="3460"/>
      <c r="H149" s="3127"/>
      <c r="I149" s="3136"/>
      <c r="J149" s="1428"/>
      <c r="K149" s="1402" t="s">
        <v>33</v>
      </c>
      <c r="L149" s="1427">
        <f>SUM(L145:L148)</f>
        <v>0</v>
      </c>
      <c r="M149" s="965"/>
      <c r="N149" s="1048"/>
      <c r="O149" s="963"/>
    </row>
    <row r="150" spans="1:15" s="17" customFormat="1" ht="21" customHeight="1" x14ac:dyDescent="0.25">
      <c r="A150" s="903" t="s">
        <v>39</v>
      </c>
      <c r="B150" s="1414" t="s">
        <v>37</v>
      </c>
      <c r="C150" s="1413" t="s">
        <v>109</v>
      </c>
      <c r="D150" s="3470" t="s">
        <v>604</v>
      </c>
      <c r="E150" s="3471"/>
      <c r="F150" s="3468"/>
      <c r="G150" s="3455" t="s">
        <v>317</v>
      </c>
      <c r="H150" s="3125" t="s">
        <v>44</v>
      </c>
      <c r="I150" s="3134" t="s">
        <v>221</v>
      </c>
      <c r="J150" s="3176" t="s">
        <v>220</v>
      </c>
      <c r="K150" s="1399" t="s">
        <v>124</v>
      </c>
      <c r="L150" s="1421">
        <f>L154</f>
        <v>0</v>
      </c>
      <c r="M150" s="1426" t="s">
        <v>605</v>
      </c>
      <c r="N150" s="1085" t="s">
        <v>50</v>
      </c>
      <c r="O150" s="1099">
        <v>0</v>
      </c>
    </row>
    <row r="151" spans="1:15" s="17" customFormat="1" ht="18" customHeight="1" thickBot="1" x14ac:dyDescent="0.25">
      <c r="A151" s="942"/>
      <c r="B151" s="1407"/>
      <c r="C151" s="1406"/>
      <c r="D151" s="3472"/>
      <c r="E151" s="3473"/>
      <c r="F151" s="3469"/>
      <c r="G151" s="3456"/>
      <c r="H151" s="3126"/>
      <c r="I151" s="3135"/>
      <c r="J151" s="3177"/>
      <c r="K151" s="1425" t="s">
        <v>140</v>
      </c>
      <c r="L151" s="1424">
        <f>L155</f>
        <v>0</v>
      </c>
      <c r="M151" s="1423"/>
      <c r="N151" s="1422"/>
      <c r="O151" s="967"/>
    </row>
    <row r="152" spans="1:15" s="17" customFormat="1" ht="18" customHeight="1" x14ac:dyDescent="0.2">
      <c r="A152" s="942"/>
      <c r="B152" s="1407"/>
      <c r="C152" s="1406"/>
      <c r="D152" s="3472"/>
      <c r="E152" s="3473"/>
      <c r="F152" s="3469"/>
      <c r="G152" s="3456"/>
      <c r="H152" s="3126"/>
      <c r="I152" s="3135"/>
      <c r="J152" s="3177"/>
      <c r="K152" s="1399" t="s">
        <v>426</v>
      </c>
      <c r="L152" s="1421">
        <f>L156</f>
        <v>0</v>
      </c>
      <c r="M152" s="1420"/>
      <c r="N152" s="1419"/>
      <c r="O152" s="1116"/>
    </row>
    <row r="153" spans="1:15" s="17" customFormat="1" ht="18" customHeight="1" thickBot="1" x14ac:dyDescent="0.25">
      <c r="A153" s="938"/>
      <c r="B153" s="1404"/>
      <c r="C153" s="1403"/>
      <c r="D153" s="3474"/>
      <c r="E153" s="3475"/>
      <c r="F153" s="3476"/>
      <c r="G153" s="3456"/>
      <c r="H153" s="3126"/>
      <c r="I153" s="3135"/>
      <c r="J153" s="3177"/>
      <c r="K153" s="1418" t="s">
        <v>33</v>
      </c>
      <c r="L153" s="1417">
        <f>SUM(L150:L152)</f>
        <v>0</v>
      </c>
      <c r="M153" s="1416"/>
      <c r="N153" s="1415"/>
      <c r="O153" s="963"/>
    </row>
    <row r="154" spans="1:15" s="17" customFormat="1" ht="12.75" customHeight="1" x14ac:dyDescent="0.25">
      <c r="A154" s="903" t="s">
        <v>39</v>
      </c>
      <c r="B154" s="1414" t="s">
        <v>37</v>
      </c>
      <c r="C154" s="1413" t="s">
        <v>109</v>
      </c>
      <c r="D154" s="945" t="s">
        <v>37</v>
      </c>
      <c r="E154" s="3134"/>
      <c r="F154" s="3354" t="s">
        <v>604</v>
      </c>
      <c r="G154" s="3456"/>
      <c r="H154" s="3126"/>
      <c r="I154" s="3135"/>
      <c r="J154" s="3177"/>
      <c r="K154" s="1412" t="s">
        <v>124</v>
      </c>
      <c r="L154" s="1152">
        <v>0</v>
      </c>
      <c r="M154" s="1411"/>
      <c r="N154" s="1410"/>
      <c r="O154" s="1007"/>
    </row>
    <row r="155" spans="1:15" s="17" customFormat="1" ht="13.5" customHeight="1" x14ac:dyDescent="0.25">
      <c r="A155" s="942"/>
      <c r="B155" s="1407"/>
      <c r="C155" s="1406"/>
      <c r="D155" s="939"/>
      <c r="E155" s="3135"/>
      <c r="F155" s="3355"/>
      <c r="G155" s="3456"/>
      <c r="H155" s="3126"/>
      <c r="I155" s="3135"/>
      <c r="J155" s="3177"/>
      <c r="K155" s="1381" t="s">
        <v>140</v>
      </c>
      <c r="L155" s="1409"/>
      <c r="M155" s="920"/>
      <c r="N155" s="1408"/>
      <c r="O155" s="1331"/>
    </row>
    <row r="156" spans="1:15" s="17" customFormat="1" ht="15.75" customHeight="1" thickBot="1" x14ac:dyDescent="0.3">
      <c r="A156" s="942"/>
      <c r="B156" s="1407"/>
      <c r="C156" s="1406"/>
      <c r="D156" s="939"/>
      <c r="E156" s="3135"/>
      <c r="F156" s="3355"/>
      <c r="G156" s="3456"/>
      <c r="H156" s="3126"/>
      <c r="I156" s="3135"/>
      <c r="J156" s="3177"/>
      <c r="K156" s="1151" t="s">
        <v>426</v>
      </c>
      <c r="L156" s="1405"/>
      <c r="M156" s="920"/>
      <c r="N156" s="1050"/>
      <c r="O156" s="967"/>
    </row>
    <row r="157" spans="1:15" s="17" customFormat="1" ht="15.75" customHeight="1" thickBot="1" x14ac:dyDescent="0.3">
      <c r="A157" s="938"/>
      <c r="B157" s="1404"/>
      <c r="C157" s="1403"/>
      <c r="D157" s="935"/>
      <c r="E157" s="3136"/>
      <c r="F157" s="3356"/>
      <c r="G157" s="3457"/>
      <c r="H157" s="3127"/>
      <c r="I157" s="3136"/>
      <c r="J157" s="3178"/>
      <c r="K157" s="1402" t="s">
        <v>33</v>
      </c>
      <c r="L157" s="1401">
        <f>SUM(L154:L156)</f>
        <v>0</v>
      </c>
      <c r="M157" s="965"/>
      <c r="N157" s="1048"/>
      <c r="O157" s="963"/>
    </row>
    <row r="158" spans="1:15" s="17" customFormat="1" ht="15" customHeight="1" x14ac:dyDescent="0.25">
      <c r="A158" s="903" t="s">
        <v>39</v>
      </c>
      <c r="B158" s="1400" t="s">
        <v>37</v>
      </c>
      <c r="C158" s="946" t="s">
        <v>107</v>
      </c>
      <c r="D158" s="2614" t="s">
        <v>600</v>
      </c>
      <c r="E158" s="2615"/>
      <c r="F158" s="2553"/>
      <c r="G158" s="3289" t="s">
        <v>603</v>
      </c>
      <c r="H158" s="3125" t="s">
        <v>44</v>
      </c>
      <c r="I158" s="3134" t="s">
        <v>221</v>
      </c>
      <c r="J158" s="3176" t="s">
        <v>220</v>
      </c>
      <c r="K158" s="1399"/>
      <c r="L158" s="1398"/>
      <c r="M158" s="1397"/>
      <c r="N158" s="1396"/>
      <c r="O158" s="1395"/>
    </row>
    <row r="159" spans="1:15" s="17" customFormat="1" ht="25.5" customHeight="1" x14ac:dyDescent="0.2">
      <c r="A159" s="942"/>
      <c r="B159" s="1387"/>
      <c r="C159" s="940"/>
      <c r="D159" s="2616"/>
      <c r="E159" s="2617"/>
      <c r="F159" s="2618"/>
      <c r="G159" s="3268"/>
      <c r="H159" s="3126"/>
      <c r="I159" s="3135"/>
      <c r="J159" s="3177"/>
      <c r="K159" s="1391" t="s">
        <v>124</v>
      </c>
      <c r="L159" s="1390">
        <f>L163</f>
        <v>0</v>
      </c>
      <c r="M159" s="1394" t="s">
        <v>602</v>
      </c>
      <c r="N159" s="1393" t="s">
        <v>253</v>
      </c>
      <c r="O159" s="1392">
        <v>0</v>
      </c>
    </row>
    <row r="160" spans="1:15" s="17" customFormat="1" ht="33" customHeight="1" x14ac:dyDescent="0.25">
      <c r="A160" s="942"/>
      <c r="B160" s="1387"/>
      <c r="C160" s="940"/>
      <c r="D160" s="2616"/>
      <c r="E160" s="2617"/>
      <c r="F160" s="2618"/>
      <c r="G160" s="3268"/>
      <c r="H160" s="3126"/>
      <c r="I160" s="3135"/>
      <c r="J160" s="3177"/>
      <c r="K160" s="1391" t="s">
        <v>140</v>
      </c>
      <c r="L160" s="1390">
        <f>L164</f>
        <v>0</v>
      </c>
      <c r="M160" s="1389" t="s">
        <v>601</v>
      </c>
      <c r="N160" s="1245" t="s">
        <v>50</v>
      </c>
      <c r="O160" s="1388"/>
    </row>
    <row r="161" spans="1:20" s="17" customFormat="1" ht="17.25" customHeight="1" thickBot="1" x14ac:dyDescent="0.3">
      <c r="A161" s="942"/>
      <c r="B161" s="1387"/>
      <c r="C161" s="940"/>
      <c r="D161" s="2616"/>
      <c r="E161" s="2617"/>
      <c r="F161" s="2618"/>
      <c r="G161" s="3268"/>
      <c r="H161" s="3126"/>
      <c r="I161" s="3135"/>
      <c r="J161" s="3177"/>
      <c r="K161" s="1386" t="s">
        <v>426</v>
      </c>
      <c r="L161" s="1385">
        <f>L165</f>
        <v>0</v>
      </c>
      <c r="M161" s="852"/>
      <c r="N161" s="1384"/>
      <c r="O161" s="1383"/>
    </row>
    <row r="162" spans="1:20" s="17" customFormat="1" ht="15" customHeight="1" thickBot="1" x14ac:dyDescent="0.25">
      <c r="A162" s="938"/>
      <c r="B162" s="1382"/>
      <c r="C162" s="936"/>
      <c r="D162" s="3189"/>
      <c r="E162" s="3190"/>
      <c r="F162" s="2554"/>
      <c r="G162" s="3268"/>
      <c r="H162" s="3126"/>
      <c r="I162" s="3135"/>
      <c r="J162" s="3177"/>
      <c r="K162" s="1039" t="s">
        <v>33</v>
      </c>
      <c r="L162" s="1102">
        <f>SUM(L159:L161)</f>
        <v>0</v>
      </c>
      <c r="M162" s="1354"/>
      <c r="N162" s="1117"/>
      <c r="O162" s="949"/>
    </row>
    <row r="163" spans="1:20" s="17" customFormat="1" ht="15" customHeight="1" x14ac:dyDescent="0.25">
      <c r="A163" s="3158" t="s">
        <v>39</v>
      </c>
      <c r="B163" s="3117" t="s">
        <v>37</v>
      </c>
      <c r="C163" s="3128" t="s">
        <v>107</v>
      </c>
      <c r="D163" s="3250" t="s">
        <v>37</v>
      </c>
      <c r="E163" s="933"/>
      <c r="F163" s="3513" t="s">
        <v>600</v>
      </c>
      <c r="G163" s="3268"/>
      <c r="H163" s="3126"/>
      <c r="I163" s="3135"/>
      <c r="J163" s="3177"/>
      <c r="K163" s="1381" t="s">
        <v>124</v>
      </c>
      <c r="L163" s="1087"/>
      <c r="M163" s="1181"/>
      <c r="N163" s="1050"/>
      <c r="O163" s="922"/>
      <c r="R163" s="837"/>
      <c r="T163" s="837"/>
    </row>
    <row r="164" spans="1:20" s="17" customFormat="1" ht="15" customHeight="1" x14ac:dyDescent="0.25">
      <c r="A164" s="3123"/>
      <c r="B164" s="3118"/>
      <c r="C164" s="3129"/>
      <c r="D164" s="3251"/>
      <c r="E164" s="927"/>
      <c r="F164" s="3514"/>
      <c r="G164" s="3268"/>
      <c r="H164" s="3126"/>
      <c r="I164" s="3135"/>
      <c r="J164" s="3177"/>
      <c r="K164" s="1381" t="s">
        <v>140</v>
      </c>
      <c r="L164" s="1083"/>
      <c r="M164" s="1181"/>
      <c r="N164" s="1050"/>
      <c r="O164" s="922"/>
    </row>
    <row r="165" spans="1:20" s="17" customFormat="1" ht="15" customHeight="1" thickBot="1" x14ac:dyDescent="0.3">
      <c r="A165" s="3123"/>
      <c r="B165" s="3118"/>
      <c r="C165" s="3129"/>
      <c r="D165" s="3251"/>
      <c r="E165" s="927"/>
      <c r="F165" s="3514"/>
      <c r="G165" s="3268"/>
      <c r="H165" s="3126"/>
      <c r="I165" s="3135"/>
      <c r="J165" s="3177"/>
      <c r="K165" s="1151" t="s">
        <v>426</v>
      </c>
      <c r="L165" s="971"/>
      <c r="M165" s="1181"/>
      <c r="N165" s="1050"/>
      <c r="O165" s="922"/>
    </row>
    <row r="166" spans="1:20" s="17" customFormat="1" ht="15" customHeight="1" thickBot="1" x14ac:dyDescent="0.25">
      <c r="A166" s="3124"/>
      <c r="B166" s="3119"/>
      <c r="C166" s="3130"/>
      <c r="D166" s="3252"/>
      <c r="E166" s="925"/>
      <c r="F166" s="3515"/>
      <c r="G166" s="3290"/>
      <c r="H166" s="3127"/>
      <c r="I166" s="3136"/>
      <c r="J166" s="3178"/>
      <c r="K166" s="1359" t="s">
        <v>33</v>
      </c>
      <c r="L166" s="1078">
        <f>SUM(L163:L165)</f>
        <v>0</v>
      </c>
      <c r="M166" s="867"/>
      <c r="N166" s="1035"/>
      <c r="O166" s="934"/>
    </row>
    <row r="167" spans="1:20" s="17" customFormat="1" ht="15" customHeight="1" thickBot="1" x14ac:dyDescent="0.3">
      <c r="A167" s="861" t="s">
        <v>39</v>
      </c>
      <c r="B167" s="864" t="s">
        <v>37</v>
      </c>
      <c r="C167" s="3283" t="s">
        <v>214</v>
      </c>
      <c r="D167" s="3283"/>
      <c r="E167" s="3283"/>
      <c r="F167" s="3283"/>
      <c r="G167" s="3283"/>
      <c r="H167" s="3283"/>
      <c r="I167" s="3283"/>
      <c r="J167" s="3283"/>
      <c r="K167" s="3284"/>
      <c r="L167" s="1293">
        <f>L137+L144+L153+L162</f>
        <v>0</v>
      </c>
      <c r="M167" s="3276"/>
      <c r="N167" s="3277"/>
      <c r="O167" s="3278"/>
    </row>
    <row r="168" spans="1:20" s="17" customFormat="1" ht="22.5" customHeight="1" thickBot="1" x14ac:dyDescent="0.3">
      <c r="A168" s="1380" t="s">
        <v>39</v>
      </c>
      <c r="B168" s="1379" t="s">
        <v>39</v>
      </c>
      <c r="C168" s="173" t="s">
        <v>599</v>
      </c>
      <c r="D168" s="1377"/>
      <c r="E168" s="1377"/>
      <c r="F168" s="1377"/>
      <c r="G168" s="1377"/>
      <c r="H168" s="1378"/>
      <c r="I168" s="1377"/>
      <c r="J168" s="1377"/>
      <c r="K168" s="1376"/>
      <c r="L168" s="1376"/>
      <c r="M168" s="1376"/>
      <c r="N168" s="1376"/>
      <c r="O168" s="1375"/>
    </row>
    <row r="169" spans="1:20" s="17" customFormat="1" ht="14.25" customHeight="1" x14ac:dyDescent="0.25">
      <c r="A169" s="942"/>
      <c r="B169" s="1031"/>
      <c r="C169" s="3149"/>
      <c r="D169" s="3150"/>
      <c r="E169" s="3150"/>
      <c r="F169" s="3150"/>
      <c r="G169" s="3150"/>
      <c r="H169" s="3150"/>
      <c r="I169" s="3150"/>
      <c r="J169" s="3150"/>
      <c r="K169" s="3150"/>
      <c r="L169" s="3150"/>
      <c r="M169" s="1374" t="s">
        <v>598</v>
      </c>
      <c r="N169" s="1373" t="s">
        <v>50</v>
      </c>
      <c r="O169" s="1175">
        <v>1</v>
      </c>
      <c r="P169" s="1372"/>
    </row>
    <row r="170" spans="1:20" s="17" customFormat="1" ht="24.75" customHeight="1" thickBot="1" x14ac:dyDescent="0.3">
      <c r="A170" s="938"/>
      <c r="B170" s="1136"/>
      <c r="C170" s="3152"/>
      <c r="D170" s="3153"/>
      <c r="E170" s="3153"/>
      <c r="F170" s="3153"/>
      <c r="G170" s="3153"/>
      <c r="H170" s="3153"/>
      <c r="I170" s="3153"/>
      <c r="J170" s="3153"/>
      <c r="K170" s="3153"/>
      <c r="L170" s="3153"/>
      <c r="M170" s="1371" t="s">
        <v>245</v>
      </c>
      <c r="N170" s="1370" t="s">
        <v>50</v>
      </c>
      <c r="O170" s="1369">
        <v>1</v>
      </c>
    </row>
    <row r="171" spans="1:20" s="17" customFormat="1" ht="27.75" customHeight="1" x14ac:dyDescent="0.25">
      <c r="A171" s="3158" t="s">
        <v>39</v>
      </c>
      <c r="B171" s="3304" t="s">
        <v>39</v>
      </c>
      <c r="C171" s="3128" t="s">
        <v>37</v>
      </c>
      <c r="D171" s="2484" t="s">
        <v>596</v>
      </c>
      <c r="E171" s="2485"/>
      <c r="F171" s="2486"/>
      <c r="G171" s="3289" t="s">
        <v>308</v>
      </c>
      <c r="H171" s="3125" t="s">
        <v>44</v>
      </c>
      <c r="I171" s="3134" t="s">
        <v>221</v>
      </c>
      <c r="J171" s="3176" t="s">
        <v>220</v>
      </c>
      <c r="K171" s="1358" t="s">
        <v>124</v>
      </c>
      <c r="L171" s="1368">
        <f>L175</f>
        <v>100</v>
      </c>
      <c r="M171" s="1367" t="s">
        <v>597</v>
      </c>
      <c r="N171" s="1366" t="s">
        <v>119</v>
      </c>
      <c r="O171" s="1122">
        <v>2</v>
      </c>
    </row>
    <row r="172" spans="1:20" s="17" customFormat="1" ht="17.25" customHeight="1" x14ac:dyDescent="0.25">
      <c r="A172" s="3123"/>
      <c r="B172" s="3303"/>
      <c r="C172" s="3129"/>
      <c r="D172" s="2600"/>
      <c r="E172" s="2601"/>
      <c r="F172" s="2602"/>
      <c r="G172" s="3268"/>
      <c r="H172" s="3126"/>
      <c r="I172" s="3135"/>
      <c r="J172" s="3177"/>
      <c r="K172" s="1357" t="s">
        <v>140</v>
      </c>
      <c r="L172" s="1106">
        <f>L176</f>
        <v>0</v>
      </c>
      <c r="M172" s="917"/>
      <c r="N172" s="1117"/>
      <c r="O172" s="1116"/>
    </row>
    <row r="173" spans="1:20" s="17" customFormat="1" ht="15" customHeight="1" thickBot="1" x14ac:dyDescent="0.3">
      <c r="A173" s="3123"/>
      <c r="B173" s="3303"/>
      <c r="C173" s="3129"/>
      <c r="D173" s="2600"/>
      <c r="E173" s="2601"/>
      <c r="F173" s="2602"/>
      <c r="G173" s="3268"/>
      <c r="H173" s="3126"/>
      <c r="I173" s="3135"/>
      <c r="J173" s="3177"/>
      <c r="K173" s="1355" t="s">
        <v>426</v>
      </c>
      <c r="L173" s="1365"/>
      <c r="M173" s="920"/>
      <c r="N173" s="1050"/>
      <c r="O173" s="967"/>
    </row>
    <row r="174" spans="1:20" s="17" customFormat="1" ht="13.5" customHeight="1" thickBot="1" x14ac:dyDescent="0.3">
      <c r="A174" s="3123"/>
      <c r="B174" s="3303"/>
      <c r="C174" s="3129"/>
      <c r="D174" s="2487"/>
      <c r="E174" s="2488"/>
      <c r="F174" s="2489"/>
      <c r="G174" s="3268"/>
      <c r="H174" s="3126"/>
      <c r="I174" s="3135"/>
      <c r="J174" s="3177"/>
      <c r="K174" s="1103" t="s">
        <v>33</v>
      </c>
      <c r="L174" s="1125">
        <f>SUM(L171:L173)</f>
        <v>100</v>
      </c>
      <c r="M174" s="1169"/>
      <c r="N174" s="1168"/>
      <c r="O174" s="1167"/>
    </row>
    <row r="175" spans="1:20" s="17" customFormat="1" ht="19.5" customHeight="1" x14ac:dyDescent="0.25">
      <c r="A175" s="956" t="s">
        <v>39</v>
      </c>
      <c r="B175" s="1057" t="s">
        <v>39</v>
      </c>
      <c r="C175" s="955" t="s">
        <v>37</v>
      </c>
      <c r="D175" s="3143" t="s">
        <v>37</v>
      </c>
      <c r="E175" s="901"/>
      <c r="F175" s="2559" t="s">
        <v>596</v>
      </c>
      <c r="G175" s="3268"/>
      <c r="H175" s="3126"/>
      <c r="I175" s="3135"/>
      <c r="J175" s="3177"/>
      <c r="K175" s="1088" t="s">
        <v>124</v>
      </c>
      <c r="L175" s="1152">
        <v>100</v>
      </c>
      <c r="M175" s="1364"/>
      <c r="N175" s="1363"/>
      <c r="O175" s="1362"/>
      <c r="P175" s="837"/>
    </row>
    <row r="176" spans="1:20" s="17" customFormat="1" ht="15.75" customHeight="1" thickBot="1" x14ac:dyDescent="0.3">
      <c r="A176" s="896"/>
      <c r="B176" s="1047"/>
      <c r="C176" s="954"/>
      <c r="D176" s="3144"/>
      <c r="E176" s="894"/>
      <c r="F176" s="3182"/>
      <c r="G176" s="3268"/>
      <c r="H176" s="3126"/>
      <c r="I176" s="3135"/>
      <c r="J176" s="3177"/>
      <c r="K176" s="1361" t="s">
        <v>140</v>
      </c>
      <c r="L176" s="1360"/>
      <c r="M176" s="912"/>
      <c r="N176" s="911"/>
      <c r="O176" s="1185"/>
    </row>
    <row r="177" spans="1:18" s="17" customFormat="1" ht="15" customHeight="1" thickBot="1" x14ac:dyDescent="0.25">
      <c r="A177" s="879"/>
      <c r="B177" s="1043"/>
      <c r="C177" s="953"/>
      <c r="D177" s="3145"/>
      <c r="E177" s="886"/>
      <c r="F177" s="2560"/>
      <c r="G177" s="3290"/>
      <c r="H177" s="3127"/>
      <c r="I177" s="3136"/>
      <c r="J177" s="3178"/>
      <c r="K177" s="1359" t="s">
        <v>33</v>
      </c>
      <c r="L177" s="1090">
        <f>SUM(L175:L176)</f>
        <v>100</v>
      </c>
      <c r="M177" s="910"/>
      <c r="N177" s="909"/>
      <c r="O177" s="1328"/>
    </row>
    <row r="178" spans="1:18" s="17" customFormat="1" ht="15" customHeight="1" x14ac:dyDescent="0.25">
      <c r="A178" s="903" t="s">
        <v>39</v>
      </c>
      <c r="B178" s="1034" t="s">
        <v>39</v>
      </c>
      <c r="C178" s="946" t="s">
        <v>39</v>
      </c>
      <c r="D178" s="3120"/>
      <c r="E178" s="3120"/>
      <c r="F178" s="3468" t="s">
        <v>595</v>
      </c>
      <c r="G178" s="3455" t="s">
        <v>565</v>
      </c>
      <c r="H178" s="3125" t="s">
        <v>44</v>
      </c>
      <c r="I178" s="933" t="s">
        <v>221</v>
      </c>
      <c r="J178" s="3387" t="s">
        <v>220</v>
      </c>
      <c r="K178" s="1358" t="s">
        <v>124</v>
      </c>
      <c r="L178" s="1108">
        <f>L183+L187+L191+L195+L201+L205+L209+L213+L217+L221+L225+L229+L233</f>
        <v>4530</v>
      </c>
      <c r="M178" s="932"/>
      <c r="N178" s="970"/>
      <c r="O178" s="1067"/>
      <c r="R178" s="837"/>
    </row>
    <row r="179" spans="1:18" s="17" customFormat="1" ht="18" customHeight="1" x14ac:dyDescent="0.25">
      <c r="A179" s="942"/>
      <c r="B179" s="1031"/>
      <c r="C179" s="940"/>
      <c r="D179" s="3121"/>
      <c r="E179" s="3121"/>
      <c r="F179" s="3469"/>
      <c r="G179" s="3456"/>
      <c r="H179" s="3126"/>
      <c r="I179" s="894"/>
      <c r="J179" s="3388"/>
      <c r="K179" s="1357" t="s">
        <v>140</v>
      </c>
      <c r="L179" s="1106">
        <f>L184+L188+L192+L196+L202+L206+L210+L218+L222+L226</f>
        <v>0</v>
      </c>
      <c r="M179" s="1181"/>
      <c r="N179" s="1050"/>
      <c r="O179" s="922"/>
    </row>
    <row r="180" spans="1:18" s="17" customFormat="1" ht="15" customHeight="1" x14ac:dyDescent="0.25">
      <c r="A180" s="942"/>
      <c r="B180" s="1031"/>
      <c r="C180" s="940"/>
      <c r="D180" s="3121"/>
      <c r="E180" s="3121"/>
      <c r="F180" s="3469"/>
      <c r="G180" s="3456"/>
      <c r="H180" s="3126"/>
      <c r="I180" s="894"/>
      <c r="J180" s="3388"/>
      <c r="K180" s="1357" t="s">
        <v>141</v>
      </c>
      <c r="L180" s="1356">
        <f>L185+L189+L193+L197+L203+L207+L211+L215+L223+L227+L231+L235</f>
        <v>0</v>
      </c>
      <c r="M180" s="1181"/>
      <c r="N180" s="1050"/>
      <c r="O180" s="922"/>
    </row>
    <row r="181" spans="1:18" s="17" customFormat="1" ht="16.5" customHeight="1" thickBot="1" x14ac:dyDescent="0.3">
      <c r="A181" s="942"/>
      <c r="B181" s="1031"/>
      <c r="C181" s="940"/>
      <c r="D181" s="3121"/>
      <c r="E181" s="3121"/>
      <c r="F181" s="3469"/>
      <c r="G181" s="3456"/>
      <c r="H181" s="3126"/>
      <c r="I181" s="894"/>
      <c r="J181" s="3388"/>
      <c r="K181" s="1355" t="s">
        <v>426</v>
      </c>
      <c r="L181" s="1102"/>
      <c r="M181" s="1181"/>
      <c r="N181" s="1050"/>
      <c r="O181" s="922"/>
    </row>
    <row r="182" spans="1:18" s="17" customFormat="1" ht="15" customHeight="1" thickBot="1" x14ac:dyDescent="0.3">
      <c r="A182" s="938"/>
      <c r="B182" s="1136"/>
      <c r="C182" s="936"/>
      <c r="D182" s="3122"/>
      <c r="E182" s="3122"/>
      <c r="F182" s="1080"/>
      <c r="G182" s="3457"/>
      <c r="H182" s="3127"/>
      <c r="I182" s="886"/>
      <c r="J182" s="3389"/>
      <c r="K182" s="1103" t="s">
        <v>33</v>
      </c>
      <c r="L182" s="1102">
        <f>SUM(L178:L181)</f>
        <v>4530</v>
      </c>
      <c r="M182" s="1180"/>
      <c r="N182" s="1048"/>
      <c r="O182" s="1179"/>
    </row>
    <row r="183" spans="1:18" s="17" customFormat="1" ht="13.5" customHeight="1" x14ac:dyDescent="0.25">
      <c r="A183" s="3158" t="s">
        <v>39</v>
      </c>
      <c r="B183" s="3155" t="s">
        <v>39</v>
      </c>
      <c r="C183" s="3128" t="s">
        <v>39</v>
      </c>
      <c r="D183" s="3143" t="s">
        <v>37</v>
      </c>
      <c r="E183" s="901"/>
      <c r="F183" s="2559" t="s">
        <v>594</v>
      </c>
      <c r="G183" s="3289" t="s">
        <v>565</v>
      </c>
      <c r="H183" s="3125" t="s">
        <v>44</v>
      </c>
      <c r="I183" s="933" t="s">
        <v>221</v>
      </c>
      <c r="J183" s="3264" t="s">
        <v>220</v>
      </c>
      <c r="K183" s="1088" t="s">
        <v>124</v>
      </c>
      <c r="L183" s="1087">
        <v>350</v>
      </c>
      <c r="M183" s="3378" t="s">
        <v>593</v>
      </c>
      <c r="N183" s="3373" t="s">
        <v>233</v>
      </c>
      <c r="O183" s="3140">
        <v>700</v>
      </c>
      <c r="R183" s="837"/>
    </row>
    <row r="184" spans="1:18" s="17" customFormat="1" ht="15" customHeight="1" x14ac:dyDescent="0.25">
      <c r="A184" s="3123"/>
      <c r="B184" s="3156"/>
      <c r="C184" s="3129"/>
      <c r="D184" s="3144"/>
      <c r="E184" s="894"/>
      <c r="F184" s="3182"/>
      <c r="G184" s="3268"/>
      <c r="H184" s="3126"/>
      <c r="I184" s="894"/>
      <c r="J184" s="3265"/>
      <c r="K184" s="1084" t="s">
        <v>140</v>
      </c>
      <c r="L184" s="1083"/>
      <c r="M184" s="3381"/>
      <c r="N184" s="3374"/>
      <c r="O184" s="3261"/>
      <c r="R184" s="837"/>
    </row>
    <row r="185" spans="1:18" s="17" customFormat="1" ht="15" customHeight="1" thickBot="1" x14ac:dyDescent="0.3">
      <c r="A185" s="3123"/>
      <c r="B185" s="3156"/>
      <c r="C185" s="3129"/>
      <c r="D185" s="3144"/>
      <c r="E185" s="894"/>
      <c r="F185" s="3182"/>
      <c r="G185" s="3268"/>
      <c r="H185" s="3126"/>
      <c r="I185" s="894"/>
      <c r="J185" s="3266"/>
      <c r="K185" s="1081" t="s">
        <v>141</v>
      </c>
      <c r="L185" s="1094"/>
      <c r="M185" s="1354"/>
      <c r="N185" s="1117"/>
      <c r="O185" s="949"/>
      <c r="R185" s="837"/>
    </row>
    <row r="186" spans="1:18" s="17" customFormat="1" ht="15" customHeight="1" thickBot="1" x14ac:dyDescent="0.3">
      <c r="A186" s="3124"/>
      <c r="B186" s="3157"/>
      <c r="C186" s="3130"/>
      <c r="D186" s="3145"/>
      <c r="E186" s="886"/>
      <c r="F186" s="1079"/>
      <c r="G186" s="3290"/>
      <c r="H186" s="3127"/>
      <c r="I186" s="886"/>
      <c r="J186" s="3267"/>
      <c r="K186" s="869" t="s">
        <v>33</v>
      </c>
      <c r="L186" s="1078">
        <f>SUM(L183:L185)</f>
        <v>350</v>
      </c>
      <c r="M186" s="1180"/>
      <c r="N186" s="1048"/>
      <c r="O186" s="1179"/>
      <c r="R186" s="837"/>
    </row>
    <row r="187" spans="1:18" s="17" customFormat="1" ht="16.5" customHeight="1" thickBot="1" x14ac:dyDescent="0.3">
      <c r="A187" s="3158" t="s">
        <v>39</v>
      </c>
      <c r="B187" s="3155" t="s">
        <v>39</v>
      </c>
      <c r="C187" s="3128" t="s">
        <v>39</v>
      </c>
      <c r="D187" s="3250" t="s">
        <v>39</v>
      </c>
      <c r="E187" s="908"/>
      <c r="F187" s="2559" t="s">
        <v>592</v>
      </c>
      <c r="G187" s="3289" t="s">
        <v>565</v>
      </c>
      <c r="H187" s="3125" t="s">
        <v>44</v>
      </c>
      <c r="I187" s="933" t="s">
        <v>221</v>
      </c>
      <c r="J187" s="3264" t="s">
        <v>220</v>
      </c>
      <c r="K187" s="305" t="s">
        <v>124</v>
      </c>
      <c r="L187" s="1336">
        <v>150</v>
      </c>
      <c r="M187" s="1353" t="s">
        <v>591</v>
      </c>
      <c r="N187" s="1352" t="s">
        <v>589</v>
      </c>
      <c r="O187" s="1351">
        <v>14200</v>
      </c>
      <c r="R187" s="837"/>
    </row>
    <row r="188" spans="1:18" s="17" customFormat="1" ht="18" customHeight="1" x14ac:dyDescent="0.25">
      <c r="A188" s="3123"/>
      <c r="B188" s="3156"/>
      <c r="C188" s="3129"/>
      <c r="D188" s="3251"/>
      <c r="E188" s="907"/>
      <c r="F188" s="3182"/>
      <c r="G188" s="3268"/>
      <c r="H188" s="3126"/>
      <c r="I188" s="894"/>
      <c r="J188" s="3265"/>
      <c r="K188" s="1088" t="s">
        <v>140</v>
      </c>
      <c r="L188" s="1087"/>
      <c r="M188" s="1350" t="s">
        <v>590</v>
      </c>
      <c r="N188" s="1100" t="s">
        <v>589</v>
      </c>
      <c r="O188" s="1122">
        <v>3500</v>
      </c>
      <c r="R188" s="837"/>
    </row>
    <row r="189" spans="1:18" s="17" customFormat="1" ht="15" customHeight="1" thickBot="1" x14ac:dyDescent="0.3">
      <c r="A189" s="3123"/>
      <c r="B189" s="3156"/>
      <c r="C189" s="3129"/>
      <c r="D189" s="3251"/>
      <c r="E189" s="907"/>
      <c r="F189" s="3182"/>
      <c r="G189" s="3268"/>
      <c r="H189" s="3126"/>
      <c r="I189" s="894"/>
      <c r="J189" s="3266"/>
      <c r="K189" s="1081" t="s">
        <v>141</v>
      </c>
      <c r="L189" s="971"/>
      <c r="M189" s="1181"/>
      <c r="N189" s="1050"/>
      <c r="O189" s="865"/>
      <c r="R189" s="837"/>
    </row>
    <row r="190" spans="1:18" s="17" customFormat="1" ht="18" customHeight="1" thickBot="1" x14ac:dyDescent="0.3">
      <c r="A190" s="3124"/>
      <c r="B190" s="3157"/>
      <c r="C190" s="3130"/>
      <c r="D190" s="3252"/>
      <c r="E190" s="905"/>
      <c r="F190" s="1079"/>
      <c r="G190" s="3290"/>
      <c r="H190" s="3127"/>
      <c r="I190" s="886"/>
      <c r="J190" s="3267"/>
      <c r="K190" s="869" t="s">
        <v>33</v>
      </c>
      <c r="L190" s="1078">
        <f>SUM(L187:L189)</f>
        <v>150</v>
      </c>
      <c r="M190" s="1180"/>
      <c r="N190" s="1048"/>
      <c r="O190" s="1179"/>
      <c r="R190" s="837"/>
    </row>
    <row r="191" spans="1:18" s="17" customFormat="1" ht="10.5" customHeight="1" x14ac:dyDescent="0.25">
      <c r="A191" s="3158" t="s">
        <v>39</v>
      </c>
      <c r="B191" s="3155" t="s">
        <v>39</v>
      </c>
      <c r="C191" s="3128" t="s">
        <v>39</v>
      </c>
      <c r="D191" s="3251" t="s">
        <v>109</v>
      </c>
      <c r="E191" s="907"/>
      <c r="F191" s="3182" t="s">
        <v>588</v>
      </c>
      <c r="G191" s="3268" t="s">
        <v>565</v>
      </c>
      <c r="H191" s="3126" t="s">
        <v>44</v>
      </c>
      <c r="I191" s="927" t="s">
        <v>221</v>
      </c>
      <c r="J191" s="3264" t="s">
        <v>220</v>
      </c>
      <c r="K191" s="1120" t="s">
        <v>124</v>
      </c>
      <c r="L191" s="1087">
        <v>400</v>
      </c>
      <c r="M191" s="1348"/>
      <c r="N191" s="1117"/>
      <c r="O191" s="865"/>
      <c r="R191" s="837"/>
    </row>
    <row r="192" spans="1:18" s="17" customFormat="1" ht="15" customHeight="1" x14ac:dyDescent="0.25">
      <c r="A192" s="3123"/>
      <c r="B192" s="3156"/>
      <c r="C192" s="3129"/>
      <c r="D192" s="3251"/>
      <c r="E192" s="907"/>
      <c r="F192" s="3182"/>
      <c r="G192" s="3268"/>
      <c r="H192" s="3126"/>
      <c r="I192" s="894"/>
      <c r="J192" s="3265"/>
      <c r="K192" s="1084" t="s">
        <v>140</v>
      </c>
      <c r="L192" s="1083"/>
      <c r="M192" s="1349" t="s">
        <v>587</v>
      </c>
      <c r="N192" s="1330" t="s">
        <v>50</v>
      </c>
      <c r="O192" s="1256">
        <v>2900</v>
      </c>
    </row>
    <row r="193" spans="1:19" s="17" customFormat="1" ht="15" customHeight="1" thickBot="1" x14ac:dyDescent="0.3">
      <c r="A193" s="3123"/>
      <c r="B193" s="3156"/>
      <c r="C193" s="3129"/>
      <c r="D193" s="3251"/>
      <c r="E193" s="907"/>
      <c r="F193" s="3182"/>
      <c r="G193" s="3268"/>
      <c r="H193" s="3126"/>
      <c r="I193" s="894"/>
      <c r="J193" s="3266"/>
      <c r="K193" s="1081" t="s">
        <v>141</v>
      </c>
      <c r="L193" s="1255">
        <v>0</v>
      </c>
      <c r="M193" s="1348"/>
      <c r="N193" s="1050"/>
      <c r="O193" s="865"/>
    </row>
    <row r="194" spans="1:19" s="17" customFormat="1" ht="24" customHeight="1" thickBot="1" x14ac:dyDescent="0.3">
      <c r="A194" s="3124"/>
      <c r="B194" s="3157"/>
      <c r="C194" s="3130"/>
      <c r="D194" s="3251"/>
      <c r="E194" s="907"/>
      <c r="F194" s="1082"/>
      <c r="G194" s="3268"/>
      <c r="H194" s="3126"/>
      <c r="I194" s="894"/>
      <c r="J194" s="3267"/>
      <c r="K194" s="980" t="s">
        <v>33</v>
      </c>
      <c r="L194" s="1262">
        <f>SUM(L191:L193)</f>
        <v>400</v>
      </c>
      <c r="M194" s="1347"/>
      <c r="N194" s="1168"/>
      <c r="O194" s="1346"/>
    </row>
    <row r="195" spans="1:19" s="17" customFormat="1" ht="15" customHeight="1" x14ac:dyDescent="0.25">
      <c r="A195" s="3158" t="s">
        <v>39</v>
      </c>
      <c r="B195" s="3155" t="s">
        <v>39</v>
      </c>
      <c r="C195" s="3128" t="s">
        <v>39</v>
      </c>
      <c r="D195" s="3250" t="s">
        <v>107</v>
      </c>
      <c r="E195" s="908"/>
      <c r="F195" s="2559" t="s">
        <v>586</v>
      </c>
      <c r="G195" s="3289" t="s">
        <v>565</v>
      </c>
      <c r="H195" s="3125" t="s">
        <v>44</v>
      </c>
      <c r="I195" s="933" t="s">
        <v>221</v>
      </c>
      <c r="J195" s="3264" t="s">
        <v>220</v>
      </c>
      <c r="K195" s="1088" t="s">
        <v>124</v>
      </c>
      <c r="L195" s="1101">
        <v>3360</v>
      </c>
      <c r="M195" s="1320" t="s">
        <v>585</v>
      </c>
      <c r="N195" s="1085" t="s">
        <v>50</v>
      </c>
      <c r="O195" s="1122">
        <v>21</v>
      </c>
      <c r="R195" s="837"/>
      <c r="S195" s="837"/>
    </row>
    <row r="196" spans="1:19" s="17" customFormat="1" ht="15" customHeight="1" x14ac:dyDescent="0.25">
      <c r="A196" s="3123"/>
      <c r="B196" s="3156"/>
      <c r="C196" s="3129"/>
      <c r="D196" s="3251"/>
      <c r="E196" s="907"/>
      <c r="F196" s="3182"/>
      <c r="G196" s="3268"/>
      <c r="H196" s="3126"/>
      <c r="I196" s="894"/>
      <c r="J196" s="3265"/>
      <c r="K196" s="1084" t="s">
        <v>140</v>
      </c>
      <c r="L196" s="1083"/>
      <c r="M196" s="1319" t="s">
        <v>584</v>
      </c>
      <c r="N196" s="1344" t="s">
        <v>50</v>
      </c>
      <c r="O196" s="1345">
        <v>690</v>
      </c>
    </row>
    <row r="197" spans="1:19" s="17" customFormat="1" ht="15" customHeight="1" x14ac:dyDescent="0.25">
      <c r="A197" s="3123"/>
      <c r="B197" s="3156"/>
      <c r="C197" s="3129"/>
      <c r="D197" s="3251"/>
      <c r="E197" s="907"/>
      <c r="F197" s="3182"/>
      <c r="G197" s="3268"/>
      <c r="H197" s="3126"/>
      <c r="I197" s="894"/>
      <c r="J197" s="3266"/>
      <c r="K197" s="1084" t="s">
        <v>141</v>
      </c>
      <c r="L197" s="1083">
        <v>0</v>
      </c>
      <c r="M197" s="1319" t="s">
        <v>583</v>
      </c>
      <c r="N197" s="1344" t="s">
        <v>238</v>
      </c>
      <c r="O197" s="1345">
        <v>142</v>
      </c>
    </row>
    <row r="198" spans="1:19" s="17" customFormat="1" ht="15" customHeight="1" x14ac:dyDescent="0.25">
      <c r="A198" s="3123"/>
      <c r="B198" s="3156"/>
      <c r="C198" s="3129"/>
      <c r="D198" s="3251"/>
      <c r="E198" s="907"/>
      <c r="F198" s="3182"/>
      <c r="G198" s="3268"/>
      <c r="H198" s="3126"/>
      <c r="I198" s="894"/>
      <c r="J198" s="3266"/>
      <c r="K198" s="1084"/>
      <c r="L198" s="1083"/>
      <c r="M198" s="1319" t="s">
        <v>582</v>
      </c>
      <c r="N198" s="1344" t="s">
        <v>581</v>
      </c>
      <c r="O198" s="1256">
        <v>352</v>
      </c>
    </row>
    <row r="199" spans="1:19" s="17" customFormat="1" ht="12.75" customHeight="1" thickBot="1" x14ac:dyDescent="0.3">
      <c r="A199" s="3123"/>
      <c r="B199" s="3156"/>
      <c r="C199" s="3129"/>
      <c r="D199" s="3251"/>
      <c r="E199" s="907"/>
      <c r="F199" s="3182"/>
      <c r="G199" s="3268"/>
      <c r="H199" s="3126"/>
      <c r="I199" s="894"/>
      <c r="J199" s="3266"/>
      <c r="K199" s="1081"/>
      <c r="L199" s="971"/>
      <c r="M199" s="912"/>
      <c r="N199" s="1018"/>
      <c r="O199" s="865"/>
    </row>
    <row r="200" spans="1:19" s="17" customFormat="1" ht="15" customHeight="1" thickBot="1" x14ac:dyDescent="0.3">
      <c r="A200" s="3124"/>
      <c r="B200" s="3157"/>
      <c r="C200" s="3130"/>
      <c r="D200" s="3252"/>
      <c r="E200" s="905"/>
      <c r="F200" s="1079"/>
      <c r="G200" s="3290"/>
      <c r="H200" s="3127"/>
      <c r="I200" s="886"/>
      <c r="J200" s="3267"/>
      <c r="K200" s="869" t="s">
        <v>33</v>
      </c>
      <c r="L200" s="1078">
        <f>SUM(L195:L199)</f>
        <v>3360</v>
      </c>
      <c r="M200" s="965"/>
      <c r="N200" s="1048"/>
      <c r="O200" s="1179"/>
    </row>
    <row r="201" spans="1:19" s="17" customFormat="1" ht="16.5" customHeight="1" x14ac:dyDescent="0.25">
      <c r="A201" s="3158" t="s">
        <v>39</v>
      </c>
      <c r="B201" s="3155" t="s">
        <v>39</v>
      </c>
      <c r="C201" s="3128" t="s">
        <v>39</v>
      </c>
      <c r="D201" s="3250" t="s">
        <v>102</v>
      </c>
      <c r="E201" s="908"/>
      <c r="F201" s="2559" t="s">
        <v>580</v>
      </c>
      <c r="G201" s="3289" t="s">
        <v>565</v>
      </c>
      <c r="H201" s="3125" t="s">
        <v>44</v>
      </c>
      <c r="I201" s="933" t="s">
        <v>221</v>
      </c>
      <c r="J201" s="3238" t="s">
        <v>220</v>
      </c>
      <c r="K201" s="1088" t="s">
        <v>124</v>
      </c>
      <c r="L201" s="1087">
        <v>83</v>
      </c>
      <c r="M201" s="3378" t="s">
        <v>579</v>
      </c>
      <c r="N201" s="1085" t="s">
        <v>50</v>
      </c>
      <c r="O201" s="1007">
        <v>12</v>
      </c>
    </row>
    <row r="202" spans="1:19" s="17" customFormat="1" ht="17.25" customHeight="1" x14ac:dyDescent="0.25">
      <c r="A202" s="3123"/>
      <c r="B202" s="3156"/>
      <c r="C202" s="3129"/>
      <c r="D202" s="3251"/>
      <c r="E202" s="907"/>
      <c r="F202" s="3182"/>
      <c r="G202" s="3268"/>
      <c r="H202" s="3126"/>
      <c r="I202" s="894"/>
      <c r="J202" s="3199"/>
      <c r="K202" s="1084" t="s">
        <v>140</v>
      </c>
      <c r="L202" s="1083"/>
      <c r="M202" s="3379"/>
      <c r="N202" s="1050"/>
      <c r="O202" s="967"/>
    </row>
    <row r="203" spans="1:19" s="17" customFormat="1" ht="20.25" customHeight="1" thickBot="1" x14ac:dyDescent="0.3">
      <c r="A203" s="3123"/>
      <c r="B203" s="3156"/>
      <c r="C203" s="3129"/>
      <c r="D203" s="3251"/>
      <c r="E203" s="907"/>
      <c r="F203" s="3182"/>
      <c r="G203" s="3268"/>
      <c r="H203" s="3126"/>
      <c r="I203" s="894"/>
      <c r="J203" s="3199"/>
      <c r="K203" s="1081" t="s">
        <v>141</v>
      </c>
      <c r="L203" s="971">
        <v>0</v>
      </c>
      <c r="M203" s="3379"/>
      <c r="N203" s="1050"/>
      <c r="O203" s="967"/>
    </row>
    <row r="204" spans="1:19" s="17" customFormat="1" ht="16.149999999999999" customHeight="1" thickBot="1" x14ac:dyDescent="0.3">
      <c r="A204" s="3124"/>
      <c r="B204" s="3157"/>
      <c r="C204" s="3130"/>
      <c r="D204" s="3252"/>
      <c r="E204" s="905"/>
      <c r="F204" s="1079"/>
      <c r="G204" s="3290"/>
      <c r="H204" s="3127"/>
      <c r="I204" s="886"/>
      <c r="J204" s="3239"/>
      <c r="K204" s="869" t="s">
        <v>33</v>
      </c>
      <c r="L204" s="1078">
        <f>SUM(L201:L203)</f>
        <v>83</v>
      </c>
      <c r="M204" s="3380"/>
      <c r="N204" s="1048"/>
      <c r="O204" s="963"/>
    </row>
    <row r="205" spans="1:19" s="17" customFormat="1" ht="23.25" customHeight="1" x14ac:dyDescent="0.25">
      <c r="A205" s="3158" t="s">
        <v>39</v>
      </c>
      <c r="B205" s="3155" t="s">
        <v>39</v>
      </c>
      <c r="C205" s="3128" t="s">
        <v>39</v>
      </c>
      <c r="D205" s="3250" t="s">
        <v>96</v>
      </c>
      <c r="E205" s="908"/>
      <c r="F205" s="1089" t="s">
        <v>578</v>
      </c>
      <c r="G205" s="3289" t="s">
        <v>565</v>
      </c>
      <c r="H205" s="3125" t="s">
        <v>44</v>
      </c>
      <c r="I205" s="933" t="s">
        <v>221</v>
      </c>
      <c r="J205" s="3238" t="s">
        <v>220</v>
      </c>
      <c r="K205" s="1088" t="s">
        <v>124</v>
      </c>
      <c r="L205" s="1087">
        <v>75</v>
      </c>
      <c r="M205" s="3208" t="s">
        <v>577</v>
      </c>
      <c r="N205" s="1085" t="s">
        <v>50</v>
      </c>
      <c r="O205" s="1007">
        <v>50</v>
      </c>
    </row>
    <row r="206" spans="1:19" s="17" customFormat="1" ht="15" customHeight="1" x14ac:dyDescent="0.25">
      <c r="A206" s="3123"/>
      <c r="B206" s="3156"/>
      <c r="C206" s="3129"/>
      <c r="D206" s="3251"/>
      <c r="E206" s="907"/>
      <c r="F206" s="1082"/>
      <c r="G206" s="3268"/>
      <c r="H206" s="3126"/>
      <c r="I206" s="894"/>
      <c r="J206" s="3199"/>
      <c r="K206" s="1084" t="s">
        <v>140</v>
      </c>
      <c r="L206" s="1083"/>
      <c r="M206" s="3216"/>
      <c r="N206" s="1117"/>
      <c r="O206" s="1116"/>
    </row>
    <row r="207" spans="1:19" s="17" customFormat="1" ht="14.25" customHeight="1" thickBot="1" x14ac:dyDescent="0.3">
      <c r="A207" s="3123"/>
      <c r="B207" s="3156"/>
      <c r="C207" s="3129"/>
      <c r="D207" s="3251"/>
      <c r="E207" s="907"/>
      <c r="F207" s="1082"/>
      <c r="G207" s="3268"/>
      <c r="H207" s="3126"/>
      <c r="I207" s="894"/>
      <c r="J207" s="3199"/>
      <c r="K207" s="1118" t="s">
        <v>141</v>
      </c>
      <c r="L207" s="1094">
        <v>0</v>
      </c>
      <c r="M207" s="920"/>
      <c r="N207" s="1050"/>
      <c r="O207" s="967"/>
    </row>
    <row r="208" spans="1:19" s="17" customFormat="1" ht="15" customHeight="1" thickBot="1" x14ac:dyDescent="0.3">
      <c r="A208" s="3124"/>
      <c r="B208" s="3157"/>
      <c r="C208" s="3130"/>
      <c r="D208" s="3252"/>
      <c r="E208" s="905"/>
      <c r="F208" s="1079"/>
      <c r="G208" s="3290"/>
      <c r="H208" s="3127"/>
      <c r="I208" s="886"/>
      <c r="J208" s="3239"/>
      <c r="K208" s="869" t="s">
        <v>33</v>
      </c>
      <c r="L208" s="1090">
        <f>SUM(L205:L207)</f>
        <v>75</v>
      </c>
      <c r="M208" s="965"/>
      <c r="N208" s="1048"/>
      <c r="O208" s="963"/>
    </row>
    <row r="209" spans="1:15" s="17" customFormat="1" ht="12" customHeight="1" x14ac:dyDescent="0.25">
      <c r="A209" s="3158" t="s">
        <v>39</v>
      </c>
      <c r="B209" s="3155" t="s">
        <v>39</v>
      </c>
      <c r="C209" s="3128" t="s">
        <v>39</v>
      </c>
      <c r="D209" s="3250" t="s">
        <v>92</v>
      </c>
      <c r="E209" s="908"/>
      <c r="F209" s="2559" t="s">
        <v>576</v>
      </c>
      <c r="G209" s="3289" t="s">
        <v>565</v>
      </c>
      <c r="H209" s="3125" t="s">
        <v>44</v>
      </c>
      <c r="I209" s="933" t="s">
        <v>221</v>
      </c>
      <c r="J209" s="3238" t="s">
        <v>220</v>
      </c>
      <c r="K209" s="1088" t="s">
        <v>124</v>
      </c>
      <c r="L209" s="1087">
        <v>0</v>
      </c>
      <c r="M209" s="3390" t="s">
        <v>575</v>
      </c>
      <c r="N209" s="1068"/>
      <c r="O209" s="1067"/>
    </row>
    <row r="210" spans="1:15" s="17" customFormat="1" ht="18" customHeight="1" x14ac:dyDescent="0.25">
      <c r="A210" s="3123"/>
      <c r="B210" s="3156"/>
      <c r="C210" s="3129"/>
      <c r="D210" s="3251"/>
      <c r="E210" s="907"/>
      <c r="F210" s="3182"/>
      <c r="G210" s="3268"/>
      <c r="H210" s="3126"/>
      <c r="I210" s="894"/>
      <c r="J210" s="3199"/>
      <c r="K210" s="1084" t="s">
        <v>140</v>
      </c>
      <c r="L210" s="1083"/>
      <c r="M210" s="3391"/>
      <c r="N210" s="1343" t="s">
        <v>50</v>
      </c>
      <c r="O210" s="1065">
        <v>20</v>
      </c>
    </row>
    <row r="211" spans="1:15" s="17" customFormat="1" ht="15.6" customHeight="1" thickBot="1" x14ac:dyDescent="0.3">
      <c r="A211" s="3123"/>
      <c r="B211" s="3156"/>
      <c r="C211" s="3129"/>
      <c r="D211" s="3251"/>
      <c r="E211" s="907"/>
      <c r="F211" s="3182"/>
      <c r="G211" s="3268"/>
      <c r="H211" s="3126"/>
      <c r="I211" s="894"/>
      <c r="J211" s="3199"/>
      <c r="K211" s="1118" t="s">
        <v>141</v>
      </c>
      <c r="L211" s="971"/>
      <c r="M211" s="1342"/>
      <c r="N211" s="1341"/>
      <c r="O211" s="1340"/>
    </row>
    <row r="212" spans="1:15" s="17" customFormat="1" ht="15" customHeight="1" thickBot="1" x14ac:dyDescent="0.3">
      <c r="A212" s="3124"/>
      <c r="B212" s="3157"/>
      <c r="C212" s="3130"/>
      <c r="D212" s="3252"/>
      <c r="E212" s="905"/>
      <c r="F212" s="2560"/>
      <c r="G212" s="3290"/>
      <c r="H212" s="3127"/>
      <c r="I212" s="886"/>
      <c r="J212" s="3239"/>
      <c r="K212" s="869" t="s">
        <v>33</v>
      </c>
      <c r="L212" s="1078">
        <f>SUM(L209:L211)</f>
        <v>0</v>
      </c>
      <c r="M212" s="965"/>
      <c r="N212" s="1048"/>
      <c r="O212" s="963"/>
    </row>
    <row r="213" spans="1:15" s="17" customFormat="1" ht="20.25" customHeight="1" x14ac:dyDescent="0.25">
      <c r="A213" s="3158" t="s">
        <v>39</v>
      </c>
      <c r="B213" s="3155" t="s">
        <v>39</v>
      </c>
      <c r="C213" s="3128" t="s">
        <v>39</v>
      </c>
      <c r="D213" s="3250" t="s">
        <v>87</v>
      </c>
      <c r="E213" s="908"/>
      <c r="F213" s="2559" t="s">
        <v>574</v>
      </c>
      <c r="G213" s="3289" t="s">
        <v>565</v>
      </c>
      <c r="H213" s="3125" t="s">
        <v>44</v>
      </c>
      <c r="I213" s="933" t="s">
        <v>221</v>
      </c>
      <c r="J213" s="3238" t="s">
        <v>220</v>
      </c>
      <c r="K213" s="1088" t="s">
        <v>124</v>
      </c>
      <c r="L213" s="1087">
        <v>0</v>
      </c>
      <c r="M213" s="1008" t="s">
        <v>241</v>
      </c>
      <c r="N213" s="1085" t="s">
        <v>50</v>
      </c>
      <c r="O213" s="969">
        <v>0</v>
      </c>
    </row>
    <row r="214" spans="1:15" s="17" customFormat="1" ht="15" customHeight="1" x14ac:dyDescent="0.25">
      <c r="A214" s="3123"/>
      <c r="B214" s="3156"/>
      <c r="C214" s="3129"/>
      <c r="D214" s="3251"/>
      <c r="E214" s="907"/>
      <c r="F214" s="3182"/>
      <c r="G214" s="3268"/>
      <c r="H214" s="3126"/>
      <c r="I214" s="894"/>
      <c r="J214" s="3199"/>
      <c r="K214" s="1084" t="s">
        <v>140</v>
      </c>
      <c r="L214" s="1083"/>
      <c r="M214" s="1183"/>
      <c r="N214" s="1050"/>
      <c r="O214" s="967"/>
    </row>
    <row r="215" spans="1:15" s="17" customFormat="1" ht="15" customHeight="1" thickBot="1" x14ac:dyDescent="0.3">
      <c r="A215" s="3123"/>
      <c r="B215" s="3156"/>
      <c r="C215" s="3129"/>
      <c r="D215" s="3251"/>
      <c r="E215" s="907"/>
      <c r="F215" s="904"/>
      <c r="G215" s="3268"/>
      <c r="H215" s="3126"/>
      <c r="I215" s="894"/>
      <c r="J215" s="3199"/>
      <c r="K215" s="1081" t="s">
        <v>141</v>
      </c>
      <c r="L215" s="971"/>
      <c r="M215" s="920"/>
      <c r="N215" s="1050"/>
      <c r="O215" s="967"/>
    </row>
    <row r="216" spans="1:15" s="17" customFormat="1" ht="18" customHeight="1" thickBot="1" x14ac:dyDescent="0.3">
      <c r="A216" s="3124"/>
      <c r="B216" s="3157"/>
      <c r="C216" s="3130"/>
      <c r="D216" s="3252"/>
      <c r="E216" s="905"/>
      <c r="F216" s="1079"/>
      <c r="G216" s="3290"/>
      <c r="H216" s="3127"/>
      <c r="I216" s="886"/>
      <c r="J216" s="3239"/>
      <c r="K216" s="869" t="s">
        <v>33</v>
      </c>
      <c r="L216" s="1078">
        <f>SUM(L213:L215)</f>
        <v>0</v>
      </c>
      <c r="M216" s="965"/>
      <c r="N216" s="1048"/>
      <c r="O216" s="963"/>
    </row>
    <row r="217" spans="1:15" s="17" customFormat="1" ht="15" customHeight="1" x14ac:dyDescent="0.25">
      <c r="A217" s="903" t="s">
        <v>39</v>
      </c>
      <c r="B217" s="1034" t="s">
        <v>39</v>
      </c>
      <c r="C217" s="946" t="s">
        <v>39</v>
      </c>
      <c r="D217" s="3143" t="s">
        <v>84</v>
      </c>
      <c r="E217" s="901"/>
      <c r="F217" s="2559" t="s">
        <v>573</v>
      </c>
      <c r="G217" s="3289" t="s">
        <v>565</v>
      </c>
      <c r="H217" s="3125" t="s">
        <v>44</v>
      </c>
      <c r="I217" s="933" t="s">
        <v>221</v>
      </c>
      <c r="J217" s="3238" t="s">
        <v>220</v>
      </c>
      <c r="K217" s="1088" t="s">
        <v>124</v>
      </c>
      <c r="L217" s="1087">
        <v>2</v>
      </c>
      <c r="M217" s="1337" t="s">
        <v>572</v>
      </c>
      <c r="N217" s="1085" t="s">
        <v>50</v>
      </c>
      <c r="O217" s="1007">
        <v>30</v>
      </c>
    </row>
    <row r="218" spans="1:15" s="17" customFormat="1" ht="15" customHeight="1" x14ac:dyDescent="0.25">
      <c r="A218" s="896"/>
      <c r="B218" s="1047"/>
      <c r="C218" s="940"/>
      <c r="D218" s="3144"/>
      <c r="E218" s="894"/>
      <c r="F218" s="3182"/>
      <c r="G218" s="3268"/>
      <c r="H218" s="3126"/>
      <c r="I218" s="894"/>
      <c r="J218" s="3199"/>
      <c r="K218" s="1084" t="s">
        <v>140</v>
      </c>
      <c r="L218" s="1083"/>
      <c r="M218" s="920"/>
      <c r="N218" s="1050"/>
      <c r="O218" s="967"/>
    </row>
    <row r="219" spans="1:15" s="17" customFormat="1" ht="15" customHeight="1" thickBot="1" x14ac:dyDescent="0.3">
      <c r="A219" s="896"/>
      <c r="B219" s="1047"/>
      <c r="C219" s="940"/>
      <c r="D219" s="3144"/>
      <c r="E219" s="894"/>
      <c r="F219" s="3182"/>
      <c r="G219" s="3268"/>
      <c r="H219" s="3126"/>
      <c r="I219" s="894"/>
      <c r="J219" s="3199"/>
      <c r="K219" s="1091" t="s">
        <v>141</v>
      </c>
      <c r="L219" s="971"/>
      <c r="M219" s="910"/>
      <c r="N219" s="1035"/>
      <c r="O219" s="1328"/>
    </row>
    <row r="220" spans="1:15" s="17" customFormat="1" ht="15" customHeight="1" thickBot="1" x14ac:dyDescent="0.3">
      <c r="A220" s="879"/>
      <c r="B220" s="1043"/>
      <c r="C220" s="936"/>
      <c r="D220" s="3145"/>
      <c r="E220" s="886"/>
      <c r="F220" s="1079"/>
      <c r="G220" s="3290"/>
      <c r="H220" s="3127"/>
      <c r="I220" s="886"/>
      <c r="J220" s="3239"/>
      <c r="K220" s="1217" t="s">
        <v>33</v>
      </c>
      <c r="L220" s="1078">
        <f>SUM(L217:L219)</f>
        <v>2</v>
      </c>
      <c r="M220" s="910"/>
      <c r="N220" s="1035"/>
      <c r="O220" s="1328"/>
    </row>
    <row r="221" spans="1:15" s="17" customFormat="1" ht="15" hidden="1" customHeight="1" thickBot="1" x14ac:dyDescent="0.3">
      <c r="A221" s="903"/>
      <c r="B221" s="1034"/>
      <c r="C221" s="946"/>
      <c r="D221" s="3143"/>
      <c r="E221" s="901"/>
      <c r="F221" s="2559"/>
      <c r="G221" s="3289" t="s">
        <v>565</v>
      </c>
      <c r="H221" s="3125" t="s">
        <v>44</v>
      </c>
      <c r="I221" s="933" t="s">
        <v>221</v>
      </c>
      <c r="J221" s="3238" t="s">
        <v>220</v>
      </c>
      <c r="K221" s="1088" t="s">
        <v>124</v>
      </c>
      <c r="L221" s="1336">
        <v>0</v>
      </c>
      <c r="M221" s="1335" t="s">
        <v>571</v>
      </c>
      <c r="N221" s="1334" t="s">
        <v>50</v>
      </c>
      <c r="O221" s="1007">
        <v>0</v>
      </c>
    </row>
    <row r="222" spans="1:15" s="17" customFormat="1" ht="15" hidden="1" customHeight="1" thickBot="1" x14ac:dyDescent="0.3">
      <c r="A222" s="896"/>
      <c r="B222" s="1047"/>
      <c r="C222" s="940"/>
      <c r="D222" s="3144"/>
      <c r="E222" s="894"/>
      <c r="F222" s="3182"/>
      <c r="G222" s="3268"/>
      <c r="H222" s="3126"/>
      <c r="I222" s="894"/>
      <c r="J222" s="3199"/>
      <c r="K222" s="1084" t="s">
        <v>140</v>
      </c>
      <c r="L222" s="971"/>
      <c r="M222" s="1333"/>
      <c r="N222" s="1332"/>
      <c r="O222" s="1331"/>
    </row>
    <row r="223" spans="1:15" s="17" customFormat="1" ht="15" hidden="1" customHeight="1" thickBot="1" x14ac:dyDescent="0.3">
      <c r="A223" s="896"/>
      <c r="B223" s="1047"/>
      <c r="C223" s="940"/>
      <c r="D223" s="3144"/>
      <c r="E223" s="894"/>
      <c r="F223" s="904"/>
      <c r="G223" s="3268"/>
      <c r="H223" s="3126"/>
      <c r="I223" s="894"/>
      <c r="J223" s="3199"/>
      <c r="K223" s="1081" t="s">
        <v>141</v>
      </c>
      <c r="L223" s="971"/>
      <c r="M223" s="1333"/>
      <c r="N223" s="1332"/>
      <c r="O223" s="1331"/>
    </row>
    <row r="224" spans="1:15" s="17" customFormat="1" ht="15" hidden="1" customHeight="1" thickBot="1" x14ac:dyDescent="0.3">
      <c r="A224" s="879"/>
      <c r="B224" s="1043"/>
      <c r="C224" s="936"/>
      <c r="D224" s="3145"/>
      <c r="E224" s="886"/>
      <c r="F224" s="1326"/>
      <c r="G224" s="3290"/>
      <c r="H224" s="3127"/>
      <c r="I224" s="886"/>
      <c r="J224" s="3239"/>
      <c r="K224" s="1135" t="s">
        <v>33</v>
      </c>
      <c r="L224" s="1078">
        <f>SUM(L221:L223)</f>
        <v>0</v>
      </c>
      <c r="M224" s="965"/>
      <c r="N224" s="1048"/>
      <c r="O224" s="963"/>
    </row>
    <row r="225" spans="1:18" s="17" customFormat="1" ht="15" customHeight="1" x14ac:dyDescent="0.25">
      <c r="A225" s="903" t="s">
        <v>39</v>
      </c>
      <c r="B225" s="1034" t="s">
        <v>39</v>
      </c>
      <c r="C225" s="946" t="s">
        <v>39</v>
      </c>
      <c r="D225" s="3143" t="s">
        <v>72</v>
      </c>
      <c r="E225" s="901"/>
      <c r="F225" s="2559" t="s">
        <v>570</v>
      </c>
      <c r="G225" s="3289" t="s">
        <v>565</v>
      </c>
      <c r="H225" s="3125" t="s">
        <v>44</v>
      </c>
      <c r="I225" s="3233" t="s">
        <v>569</v>
      </c>
      <c r="J225" s="3176" t="s">
        <v>568</v>
      </c>
      <c r="K225" s="1088" t="s">
        <v>124</v>
      </c>
      <c r="L225" s="1087">
        <v>100</v>
      </c>
      <c r="M225" s="3392" t="s">
        <v>567</v>
      </c>
      <c r="N225" s="3464" t="s">
        <v>50</v>
      </c>
      <c r="O225" s="3466">
        <v>1</v>
      </c>
    </row>
    <row r="226" spans="1:18" s="17" customFormat="1" ht="15" customHeight="1" x14ac:dyDescent="0.25">
      <c r="A226" s="896"/>
      <c r="B226" s="1047"/>
      <c r="C226" s="940"/>
      <c r="D226" s="3144"/>
      <c r="E226" s="894"/>
      <c r="F226" s="3182"/>
      <c r="G226" s="3268"/>
      <c r="H226" s="3126"/>
      <c r="I226" s="3234"/>
      <c r="J226" s="3177"/>
      <c r="K226" s="1084" t="s">
        <v>140</v>
      </c>
      <c r="L226" s="1083"/>
      <c r="M226" s="3393"/>
      <c r="N226" s="3465"/>
      <c r="O226" s="3467"/>
    </row>
    <row r="227" spans="1:18" s="17" customFormat="1" ht="15" customHeight="1" thickBot="1" x14ac:dyDescent="0.3">
      <c r="A227" s="896"/>
      <c r="B227" s="1047"/>
      <c r="C227" s="940"/>
      <c r="D227" s="3144"/>
      <c r="E227" s="894"/>
      <c r="F227" s="3182"/>
      <c r="G227" s="3268"/>
      <c r="H227" s="3126"/>
      <c r="I227" s="3234"/>
      <c r="J227" s="3177"/>
      <c r="K227" s="1081" t="s">
        <v>141</v>
      </c>
      <c r="L227" s="971">
        <v>0</v>
      </c>
      <c r="M227" s="3393"/>
      <c r="N227" s="3465"/>
      <c r="O227" s="3467"/>
    </row>
    <row r="228" spans="1:18" s="17" customFormat="1" ht="15" customHeight="1" thickBot="1" x14ac:dyDescent="0.3">
      <c r="A228" s="879"/>
      <c r="B228" s="1043"/>
      <c r="C228" s="936"/>
      <c r="D228" s="3145"/>
      <c r="E228" s="886"/>
      <c r="F228" s="2560"/>
      <c r="G228" s="3290"/>
      <c r="H228" s="3127"/>
      <c r="I228" s="3235"/>
      <c r="J228" s="3178"/>
      <c r="K228" s="869" t="s">
        <v>33</v>
      </c>
      <c r="L228" s="1078">
        <f>SUM(L225:L227)</f>
        <v>100</v>
      </c>
      <c r="M228" s="965"/>
      <c r="N228" s="1048"/>
      <c r="O228" s="963"/>
    </row>
    <row r="229" spans="1:18" s="17" customFormat="1" ht="15" customHeight="1" x14ac:dyDescent="0.25">
      <c r="A229" s="903" t="s">
        <v>39</v>
      </c>
      <c r="B229" s="1034" t="s">
        <v>39</v>
      </c>
      <c r="C229" s="946" t="s">
        <v>39</v>
      </c>
      <c r="D229" s="902" t="s">
        <v>65</v>
      </c>
      <c r="E229" s="901"/>
      <c r="F229" s="2559" t="s">
        <v>566</v>
      </c>
      <c r="G229" s="3289" t="s">
        <v>565</v>
      </c>
      <c r="H229" s="3125" t="s">
        <v>44</v>
      </c>
      <c r="I229" s="3134" t="s">
        <v>221</v>
      </c>
      <c r="J229" s="3238" t="s">
        <v>220</v>
      </c>
      <c r="K229" s="1088" t="s">
        <v>124</v>
      </c>
      <c r="L229" s="1087">
        <v>10</v>
      </c>
      <c r="M229" s="3222" t="s">
        <v>564</v>
      </c>
      <c r="N229" s="1085" t="s">
        <v>50</v>
      </c>
      <c r="O229" s="969">
        <v>20</v>
      </c>
    </row>
    <row r="230" spans="1:18" s="17" customFormat="1" ht="15" customHeight="1" x14ac:dyDescent="0.25">
      <c r="A230" s="896"/>
      <c r="B230" s="1047"/>
      <c r="C230" s="940"/>
      <c r="D230" s="895"/>
      <c r="E230" s="894"/>
      <c r="F230" s="3182"/>
      <c r="G230" s="3268"/>
      <c r="H230" s="3126"/>
      <c r="I230" s="3135"/>
      <c r="J230" s="3199"/>
      <c r="K230" s="1084" t="s">
        <v>140</v>
      </c>
      <c r="L230" s="1083"/>
      <c r="M230" s="3223"/>
      <c r="N230" s="1018"/>
      <c r="O230" s="1185"/>
    </row>
    <row r="231" spans="1:18" s="17" customFormat="1" ht="15" customHeight="1" thickBot="1" x14ac:dyDescent="0.3">
      <c r="A231" s="896"/>
      <c r="B231" s="1047"/>
      <c r="C231" s="940"/>
      <c r="D231" s="895"/>
      <c r="E231" s="894"/>
      <c r="F231" s="904"/>
      <c r="G231" s="3268"/>
      <c r="H231" s="3126"/>
      <c r="I231" s="3135"/>
      <c r="J231" s="3199"/>
      <c r="K231" s="1081" t="s">
        <v>141</v>
      </c>
      <c r="L231" s="971"/>
      <c r="M231" s="3223"/>
      <c r="N231" s="1018"/>
      <c r="O231" s="1185"/>
    </row>
    <row r="232" spans="1:18" s="17" customFormat="1" ht="13.5" customHeight="1" thickBot="1" x14ac:dyDescent="0.3">
      <c r="A232" s="879"/>
      <c r="B232" s="1043"/>
      <c r="C232" s="936"/>
      <c r="D232" s="887"/>
      <c r="E232" s="886"/>
      <c r="F232" s="160"/>
      <c r="G232" s="3290"/>
      <c r="H232" s="3127"/>
      <c r="I232" s="3136"/>
      <c r="J232" s="3239"/>
      <c r="K232" s="869" t="s">
        <v>33</v>
      </c>
      <c r="L232" s="1078">
        <f>SUM(L229:L231)</f>
        <v>10</v>
      </c>
      <c r="M232" s="910"/>
      <c r="N232" s="1035"/>
      <c r="O232" s="1328"/>
    </row>
    <row r="233" spans="1:18" s="17" customFormat="1" ht="27" hidden="1" customHeight="1" thickBot="1" x14ac:dyDescent="0.3">
      <c r="A233" s="896"/>
      <c r="B233" s="1047"/>
      <c r="C233" s="940"/>
      <c r="D233" s="902" t="s">
        <v>60</v>
      </c>
      <c r="E233" s="1046"/>
      <c r="F233" s="1089" t="s">
        <v>563</v>
      </c>
      <c r="G233" s="3268" t="s">
        <v>532</v>
      </c>
      <c r="H233" s="3126" t="s">
        <v>44</v>
      </c>
      <c r="I233" s="3135" t="s">
        <v>221</v>
      </c>
      <c r="J233" s="3199" t="s">
        <v>220</v>
      </c>
      <c r="K233" s="1120" t="s">
        <v>124</v>
      </c>
      <c r="L233" s="971"/>
      <c r="M233" s="3508" t="s">
        <v>562</v>
      </c>
      <c r="N233" s="1327" t="s">
        <v>50</v>
      </c>
      <c r="O233" s="1122">
        <v>44000</v>
      </c>
    </row>
    <row r="234" spans="1:18" s="17" customFormat="1" ht="24" hidden="1" customHeight="1" thickBot="1" x14ac:dyDescent="0.3">
      <c r="A234" s="896"/>
      <c r="B234" s="1047"/>
      <c r="C234" s="940"/>
      <c r="D234" s="895"/>
      <c r="E234" s="1046"/>
      <c r="F234" s="1082"/>
      <c r="G234" s="3268"/>
      <c r="H234" s="3126"/>
      <c r="I234" s="3135"/>
      <c r="J234" s="3199"/>
      <c r="K234" s="1084" t="s">
        <v>140</v>
      </c>
      <c r="L234" s="971"/>
      <c r="M234" s="3509"/>
      <c r="N234" s="911"/>
      <c r="O234" s="1185"/>
    </row>
    <row r="235" spans="1:18" s="17" customFormat="1" ht="17.25" hidden="1" customHeight="1" thickBot="1" x14ac:dyDescent="0.3">
      <c r="A235" s="896"/>
      <c r="B235" s="1047"/>
      <c r="C235" s="940"/>
      <c r="D235" s="895"/>
      <c r="E235" s="1046"/>
      <c r="F235" s="904"/>
      <c r="G235" s="3268"/>
      <c r="H235" s="3126"/>
      <c r="I235" s="3135"/>
      <c r="J235" s="3199"/>
      <c r="K235" s="1081" t="s">
        <v>141</v>
      </c>
      <c r="L235" s="971"/>
      <c r="M235" s="912"/>
      <c r="N235" s="911"/>
      <c r="O235" s="1185"/>
    </row>
    <row r="236" spans="1:18" s="17" customFormat="1" ht="25.5" hidden="1" customHeight="1" thickBot="1" x14ac:dyDescent="0.3">
      <c r="A236" s="896"/>
      <c r="B236" s="1047"/>
      <c r="C236" s="940"/>
      <c r="D236" s="887"/>
      <c r="E236" s="1046"/>
      <c r="F236" s="1326"/>
      <c r="G236" s="3268"/>
      <c r="H236" s="3126"/>
      <c r="I236" s="3135"/>
      <c r="J236" s="3239"/>
      <c r="K236" s="1135" t="s">
        <v>33</v>
      </c>
      <c r="L236" s="1262">
        <f>SUM(L233:L235)</f>
        <v>0</v>
      </c>
      <c r="M236" s="910"/>
      <c r="N236" s="911"/>
      <c r="O236" s="1185"/>
    </row>
    <row r="237" spans="1:18" s="17" customFormat="1" ht="16.5" customHeight="1" thickBot="1" x14ac:dyDescent="0.25">
      <c r="A237" s="903" t="s">
        <v>39</v>
      </c>
      <c r="B237" s="1034" t="s">
        <v>39</v>
      </c>
      <c r="C237" s="946" t="s">
        <v>109</v>
      </c>
      <c r="D237" s="3120"/>
      <c r="E237" s="3399"/>
      <c r="F237" s="2553" t="s">
        <v>561</v>
      </c>
      <c r="G237" s="3253" t="s">
        <v>536</v>
      </c>
      <c r="H237" s="3125" t="s">
        <v>44</v>
      </c>
      <c r="I237" s="3134" t="s">
        <v>221</v>
      </c>
      <c r="J237" s="3238" t="s">
        <v>220</v>
      </c>
      <c r="K237" s="1324"/>
      <c r="L237" s="1323"/>
      <c r="M237" s="932"/>
      <c r="N237" s="1068"/>
      <c r="O237" s="1067"/>
    </row>
    <row r="238" spans="1:18" s="17" customFormat="1" ht="15" customHeight="1" thickBot="1" x14ac:dyDescent="0.3">
      <c r="A238" s="942"/>
      <c r="B238" s="1031"/>
      <c r="C238" s="940"/>
      <c r="D238" s="3121"/>
      <c r="E238" s="3386"/>
      <c r="F238" s="2618"/>
      <c r="G238" s="3254"/>
      <c r="H238" s="3126"/>
      <c r="I238" s="3135"/>
      <c r="J238" s="3199"/>
      <c r="K238" s="1127" t="s">
        <v>124</v>
      </c>
      <c r="L238" s="1132">
        <f>L242+L246+L250+L254+L258+L262+L266+L270+L274+L282+L286+L278</f>
        <v>1223</v>
      </c>
      <c r="M238" s="920"/>
      <c r="N238" s="1050"/>
      <c r="O238" s="967"/>
      <c r="P238" s="837"/>
      <c r="Q238" s="837"/>
      <c r="R238" s="837"/>
    </row>
    <row r="239" spans="1:18" s="17" customFormat="1" ht="12.75" customHeight="1" thickBot="1" x14ac:dyDescent="0.3">
      <c r="A239" s="942"/>
      <c r="B239" s="1031"/>
      <c r="C239" s="940"/>
      <c r="D239" s="3121"/>
      <c r="E239" s="3386"/>
      <c r="F239" s="2618"/>
      <c r="G239" s="3254"/>
      <c r="H239" s="3126"/>
      <c r="I239" s="3135"/>
      <c r="J239" s="3199"/>
      <c r="K239" s="1296" t="s">
        <v>140</v>
      </c>
      <c r="L239" s="1159">
        <f>L243+L247+L251+L255+L259+L263+L267+L271+L275+L283+L287</f>
        <v>0</v>
      </c>
      <c r="M239" s="917"/>
      <c r="N239" s="1117"/>
      <c r="O239" s="1116"/>
    </row>
    <row r="240" spans="1:18" s="17" customFormat="1" ht="15" customHeight="1" thickBot="1" x14ac:dyDescent="0.3">
      <c r="A240" s="942"/>
      <c r="B240" s="1031"/>
      <c r="C240" s="940"/>
      <c r="D240" s="3121"/>
      <c r="E240" s="3386"/>
      <c r="F240" s="2618"/>
      <c r="G240" s="3254"/>
      <c r="H240" s="3126"/>
      <c r="I240" s="3135"/>
      <c r="J240" s="3199"/>
      <c r="K240" s="1105" t="s">
        <v>141</v>
      </c>
      <c r="L240" s="1159">
        <f>L244+L248+L252+L256+L260+L264+L268+L272+L276+L284+L288</f>
        <v>0</v>
      </c>
      <c r="M240" s="920"/>
      <c r="N240" s="1050"/>
      <c r="O240" s="967"/>
    </row>
    <row r="241" spans="1:21" s="17" customFormat="1" ht="13.5" customHeight="1" thickBot="1" x14ac:dyDescent="0.3">
      <c r="A241" s="938"/>
      <c r="B241" s="1136"/>
      <c r="C241" s="936"/>
      <c r="D241" s="3122"/>
      <c r="E241" s="3400"/>
      <c r="F241" s="2554"/>
      <c r="G241" s="3255"/>
      <c r="H241" s="3127"/>
      <c r="I241" s="3136"/>
      <c r="J241" s="3239"/>
      <c r="K241" s="1103" t="s">
        <v>33</v>
      </c>
      <c r="L241" s="1102">
        <f>SUM(L238:L240)</f>
        <v>1223</v>
      </c>
      <c r="M241" s="965"/>
      <c r="N241" s="1048"/>
      <c r="O241" s="963"/>
    </row>
    <row r="242" spans="1:21" s="17" customFormat="1" ht="21" customHeight="1" x14ac:dyDescent="0.25">
      <c r="A242" s="903" t="s">
        <v>39</v>
      </c>
      <c r="B242" s="1034" t="s">
        <v>39</v>
      </c>
      <c r="C242" s="946" t="s">
        <v>109</v>
      </c>
      <c r="D242" s="3144" t="s">
        <v>37</v>
      </c>
      <c r="E242" s="894"/>
      <c r="F242" s="3182" t="s">
        <v>560</v>
      </c>
      <c r="G242" s="3132" t="s">
        <v>536</v>
      </c>
      <c r="H242" s="3126" t="s">
        <v>44</v>
      </c>
      <c r="I242" s="3134" t="s">
        <v>221</v>
      </c>
      <c r="J242" s="3264" t="s">
        <v>220</v>
      </c>
      <c r="K242" s="1088" t="s">
        <v>124</v>
      </c>
      <c r="L242" s="1101">
        <v>80</v>
      </c>
      <c r="M242" s="1210" t="s">
        <v>559</v>
      </c>
      <c r="N242" s="1161" t="s">
        <v>558</v>
      </c>
      <c r="O242" s="1007">
        <v>33</v>
      </c>
    </row>
    <row r="243" spans="1:21" s="17" customFormat="1" ht="15" customHeight="1" x14ac:dyDescent="0.25">
      <c r="A243" s="942"/>
      <c r="B243" s="1031"/>
      <c r="C243" s="940"/>
      <c r="D243" s="3144"/>
      <c r="E243" s="894"/>
      <c r="F243" s="3182"/>
      <c r="G243" s="3132"/>
      <c r="H243" s="3126"/>
      <c r="I243" s="3135"/>
      <c r="J243" s="3265"/>
      <c r="K243" s="1084" t="s">
        <v>140</v>
      </c>
      <c r="L243" s="1083"/>
      <c r="M243" s="1322" t="s">
        <v>557</v>
      </c>
      <c r="N243" s="1096" t="s">
        <v>50</v>
      </c>
      <c r="O243" s="1318">
        <v>1</v>
      </c>
    </row>
    <row r="244" spans="1:21" s="17" customFormat="1" ht="15" customHeight="1" thickBot="1" x14ac:dyDescent="0.3">
      <c r="A244" s="942"/>
      <c r="B244" s="1031"/>
      <c r="C244" s="940"/>
      <c r="D244" s="3144"/>
      <c r="E244" s="894"/>
      <c r="F244" s="3182"/>
      <c r="G244" s="3132"/>
      <c r="H244" s="3126"/>
      <c r="I244" s="3135"/>
      <c r="J244" s="3269"/>
      <c r="K244" s="1081" t="s">
        <v>141</v>
      </c>
      <c r="L244" s="1094">
        <v>0</v>
      </c>
      <c r="M244" s="920"/>
      <c r="N244" s="1314"/>
      <c r="O244" s="1310"/>
    </row>
    <row r="245" spans="1:21" s="17" customFormat="1" ht="16.5" customHeight="1" thickBot="1" x14ac:dyDescent="0.3">
      <c r="A245" s="938"/>
      <c r="B245" s="1136"/>
      <c r="C245" s="936"/>
      <c r="D245" s="3145"/>
      <c r="E245" s="886"/>
      <c r="F245" s="1079"/>
      <c r="G245" s="3133"/>
      <c r="H245" s="3127"/>
      <c r="I245" s="3136"/>
      <c r="J245" s="3270"/>
      <c r="K245" s="869" t="s">
        <v>33</v>
      </c>
      <c r="L245" s="1078">
        <f>SUM(L242:L244)</f>
        <v>80</v>
      </c>
      <c r="M245" s="965"/>
      <c r="N245" s="1315"/>
      <c r="O245" s="1309"/>
    </row>
    <row r="246" spans="1:21" s="17" customFormat="1" ht="15" customHeight="1" x14ac:dyDescent="0.25">
      <c r="A246" s="903" t="s">
        <v>39</v>
      </c>
      <c r="B246" s="1034" t="s">
        <v>39</v>
      </c>
      <c r="C246" s="946" t="s">
        <v>109</v>
      </c>
      <c r="D246" s="3143" t="s">
        <v>39</v>
      </c>
      <c r="E246" s="901"/>
      <c r="F246" s="2559" t="s">
        <v>556</v>
      </c>
      <c r="G246" s="3131" t="s">
        <v>536</v>
      </c>
      <c r="H246" s="3125" t="s">
        <v>44</v>
      </c>
      <c r="I246" s="3134" t="s">
        <v>221</v>
      </c>
      <c r="J246" s="3264" t="s">
        <v>220</v>
      </c>
      <c r="K246" s="1088" t="s">
        <v>124</v>
      </c>
      <c r="L246" s="1101">
        <v>50</v>
      </c>
      <c r="M246" s="1086" t="s">
        <v>555</v>
      </c>
      <c r="N246" s="1161" t="s">
        <v>362</v>
      </c>
      <c r="O246" s="1007">
        <v>2</v>
      </c>
      <c r="P246" s="837"/>
      <c r="S246" s="837"/>
    </row>
    <row r="247" spans="1:21" s="17" customFormat="1" ht="15" customHeight="1" x14ac:dyDescent="0.25">
      <c r="A247" s="942"/>
      <c r="B247" s="1031"/>
      <c r="C247" s="940"/>
      <c r="D247" s="3144"/>
      <c r="E247" s="894"/>
      <c r="F247" s="3182"/>
      <c r="G247" s="3132"/>
      <c r="H247" s="3126"/>
      <c r="I247" s="3135"/>
      <c r="J247" s="3265"/>
      <c r="K247" s="1084" t="s">
        <v>140</v>
      </c>
      <c r="L247" s="1083"/>
      <c r="M247" s="1321"/>
      <c r="N247" s="1096"/>
      <c r="O247" s="1095"/>
    </row>
    <row r="248" spans="1:21" s="17" customFormat="1" ht="18" customHeight="1" thickBot="1" x14ac:dyDescent="0.3">
      <c r="A248" s="942"/>
      <c r="B248" s="1031"/>
      <c r="C248" s="940"/>
      <c r="D248" s="3144"/>
      <c r="E248" s="894"/>
      <c r="F248" s="3182"/>
      <c r="G248" s="3132"/>
      <c r="H248" s="3126"/>
      <c r="I248" s="3135"/>
      <c r="J248" s="3269"/>
      <c r="K248" s="1081" t="s">
        <v>141</v>
      </c>
      <c r="L248" s="1094">
        <v>0</v>
      </c>
      <c r="M248" s="920"/>
      <c r="N248" s="1314"/>
      <c r="O248" s="1310"/>
    </row>
    <row r="249" spans="1:21" s="17" customFormat="1" ht="17.25" customHeight="1" thickBot="1" x14ac:dyDescent="0.3">
      <c r="A249" s="938"/>
      <c r="B249" s="1136"/>
      <c r="C249" s="936"/>
      <c r="D249" s="3145"/>
      <c r="E249" s="886"/>
      <c r="F249" s="1079"/>
      <c r="G249" s="3133"/>
      <c r="H249" s="3127"/>
      <c r="I249" s="3136"/>
      <c r="J249" s="3270"/>
      <c r="K249" s="869" t="s">
        <v>33</v>
      </c>
      <c r="L249" s="1090">
        <f>SUM(L246:L248)</f>
        <v>50</v>
      </c>
      <c r="M249" s="965"/>
      <c r="N249" s="1315"/>
      <c r="O249" s="1309"/>
    </row>
    <row r="250" spans="1:21" s="17" customFormat="1" ht="13.5" customHeight="1" x14ac:dyDescent="0.25">
      <c r="A250" s="903" t="s">
        <v>39</v>
      </c>
      <c r="B250" s="1034" t="s">
        <v>39</v>
      </c>
      <c r="C250" s="946" t="s">
        <v>109</v>
      </c>
      <c r="D250" s="3143" t="s">
        <v>109</v>
      </c>
      <c r="E250" s="901"/>
      <c r="F250" s="1089" t="s">
        <v>554</v>
      </c>
      <c r="G250" s="3131" t="s">
        <v>536</v>
      </c>
      <c r="H250" s="3125" t="s">
        <v>44</v>
      </c>
      <c r="I250" s="3134" t="s">
        <v>221</v>
      </c>
      <c r="J250" s="3264" t="s">
        <v>220</v>
      </c>
      <c r="K250" s="1088" t="s">
        <v>124</v>
      </c>
      <c r="L250" s="1087">
        <v>70</v>
      </c>
      <c r="M250" s="3486" t="s">
        <v>553</v>
      </c>
      <c r="N250" s="3371" t="s">
        <v>362</v>
      </c>
      <c r="O250" s="3484">
        <v>4</v>
      </c>
      <c r="U250" s="837"/>
    </row>
    <row r="251" spans="1:21" s="17" customFormat="1" ht="19.5" customHeight="1" x14ac:dyDescent="0.25">
      <c r="A251" s="942"/>
      <c r="B251" s="1031"/>
      <c r="C251" s="940"/>
      <c r="D251" s="3144"/>
      <c r="E251" s="894"/>
      <c r="F251" s="1082"/>
      <c r="G251" s="3132"/>
      <c r="H251" s="3126"/>
      <c r="I251" s="3135"/>
      <c r="J251" s="3265"/>
      <c r="K251" s="1084" t="s">
        <v>140</v>
      </c>
      <c r="L251" s="1083"/>
      <c r="M251" s="3487"/>
      <c r="N251" s="3372"/>
      <c r="O251" s="3485"/>
    </row>
    <row r="252" spans="1:21" s="17" customFormat="1" ht="14.25" customHeight="1" thickBot="1" x14ac:dyDescent="0.3">
      <c r="A252" s="942"/>
      <c r="B252" s="1031"/>
      <c r="C252" s="940"/>
      <c r="D252" s="3144"/>
      <c r="E252" s="894"/>
      <c r="F252" s="1082"/>
      <c r="G252" s="3132"/>
      <c r="H252" s="3126"/>
      <c r="I252" s="3135"/>
      <c r="J252" s="3269"/>
      <c r="K252" s="1118" t="s">
        <v>141</v>
      </c>
      <c r="L252" s="1094">
        <v>0</v>
      </c>
      <c r="M252" s="920"/>
      <c r="N252" s="1314"/>
      <c r="O252" s="1310"/>
    </row>
    <row r="253" spans="1:21" s="17" customFormat="1" ht="18" customHeight="1" thickBot="1" x14ac:dyDescent="0.3">
      <c r="A253" s="938"/>
      <c r="B253" s="1136"/>
      <c r="C253" s="936"/>
      <c r="D253" s="3145"/>
      <c r="E253" s="886"/>
      <c r="F253" s="1079"/>
      <c r="G253" s="3133"/>
      <c r="H253" s="3127"/>
      <c r="I253" s="3136"/>
      <c r="J253" s="3270"/>
      <c r="K253" s="869" t="s">
        <v>33</v>
      </c>
      <c r="L253" s="1078">
        <f>SUM(L250:L252)</f>
        <v>70</v>
      </c>
      <c r="M253" s="965"/>
      <c r="N253" s="1315"/>
      <c r="O253" s="1309"/>
    </row>
    <row r="254" spans="1:21" s="17" customFormat="1" ht="18.75" customHeight="1" x14ac:dyDescent="0.25">
      <c r="A254" s="903" t="s">
        <v>39</v>
      </c>
      <c r="B254" s="1034" t="s">
        <v>39</v>
      </c>
      <c r="C254" s="946" t="s">
        <v>109</v>
      </c>
      <c r="D254" s="3143" t="s">
        <v>107</v>
      </c>
      <c r="E254" s="901"/>
      <c r="F254" s="1089" t="s">
        <v>552</v>
      </c>
      <c r="G254" s="3131" t="s">
        <v>536</v>
      </c>
      <c r="H254" s="3125" t="s">
        <v>44</v>
      </c>
      <c r="I254" s="3134" t="s">
        <v>221</v>
      </c>
      <c r="J254" s="3264" t="s">
        <v>220</v>
      </c>
      <c r="K254" s="1088" t="s">
        <v>124</v>
      </c>
      <c r="L254" s="1087">
        <v>0</v>
      </c>
      <c r="M254" s="1317" t="s">
        <v>551</v>
      </c>
      <c r="N254" s="1161" t="s">
        <v>516</v>
      </c>
      <c r="O254" s="1007">
        <v>6.5</v>
      </c>
    </row>
    <row r="255" spans="1:21" s="17" customFormat="1" ht="14.25" customHeight="1" x14ac:dyDescent="0.25">
      <c r="A255" s="942"/>
      <c r="B255" s="1031"/>
      <c r="C255" s="940"/>
      <c r="D255" s="3144"/>
      <c r="E255" s="894"/>
      <c r="F255" s="1082"/>
      <c r="G255" s="3132"/>
      <c r="H255" s="3126"/>
      <c r="I255" s="3135"/>
      <c r="J255" s="3265"/>
      <c r="K255" s="1084" t="s">
        <v>140</v>
      </c>
      <c r="L255" s="1119"/>
      <c r="M255" s="1316"/>
      <c r="N255" s="1096"/>
      <c r="O255" s="1095"/>
    </row>
    <row r="256" spans="1:21" s="17" customFormat="1" ht="19.5" customHeight="1" thickBot="1" x14ac:dyDescent="0.3">
      <c r="A256" s="942"/>
      <c r="B256" s="1031"/>
      <c r="C256" s="940"/>
      <c r="D256" s="3144"/>
      <c r="E256" s="894"/>
      <c r="F256" s="1082"/>
      <c r="G256" s="3132"/>
      <c r="H256" s="3126"/>
      <c r="I256" s="3135"/>
      <c r="J256" s="3269"/>
      <c r="K256" s="1081" t="s">
        <v>141</v>
      </c>
      <c r="L256" s="971"/>
      <c r="M256" s="920"/>
      <c r="N256" s="1314"/>
      <c r="O256" s="967"/>
    </row>
    <row r="257" spans="1:19" s="17" customFormat="1" ht="15" customHeight="1" thickBot="1" x14ac:dyDescent="0.3">
      <c r="A257" s="938"/>
      <c r="B257" s="1136"/>
      <c r="C257" s="936"/>
      <c r="D257" s="3145"/>
      <c r="E257" s="886"/>
      <c r="F257" s="1079"/>
      <c r="G257" s="3133"/>
      <c r="H257" s="3127"/>
      <c r="I257" s="3136"/>
      <c r="J257" s="3270"/>
      <c r="K257" s="869" t="s">
        <v>33</v>
      </c>
      <c r="L257" s="1078">
        <f>SUM(L254:L256)</f>
        <v>0</v>
      </c>
      <c r="M257" s="965"/>
      <c r="N257" s="1315"/>
      <c r="O257" s="963"/>
    </row>
    <row r="258" spans="1:19" s="17" customFormat="1" ht="15" customHeight="1" x14ac:dyDescent="0.25">
      <c r="A258" s="903" t="s">
        <v>39</v>
      </c>
      <c r="B258" s="1034" t="s">
        <v>39</v>
      </c>
      <c r="C258" s="946" t="s">
        <v>109</v>
      </c>
      <c r="D258" s="3143" t="s">
        <v>102</v>
      </c>
      <c r="E258" s="901"/>
      <c r="F258" s="2559" t="s">
        <v>550</v>
      </c>
      <c r="G258" s="3131" t="s">
        <v>536</v>
      </c>
      <c r="H258" s="3125" t="s">
        <v>44</v>
      </c>
      <c r="I258" s="3134" t="s">
        <v>221</v>
      </c>
      <c r="J258" s="3264" t="s">
        <v>220</v>
      </c>
      <c r="K258" s="1088" t="s">
        <v>124</v>
      </c>
      <c r="L258" s="1101">
        <v>274</v>
      </c>
      <c r="M258" s="1210" t="s">
        <v>549</v>
      </c>
      <c r="N258" s="1161" t="s">
        <v>50</v>
      </c>
      <c r="O258" s="1007">
        <v>13</v>
      </c>
      <c r="S258" s="837"/>
    </row>
    <row r="259" spans="1:19" s="17" customFormat="1" ht="15" customHeight="1" x14ac:dyDescent="0.25">
      <c r="A259" s="942"/>
      <c r="B259" s="1031"/>
      <c r="C259" s="940"/>
      <c r="D259" s="3144"/>
      <c r="E259" s="894"/>
      <c r="F259" s="3182"/>
      <c r="G259" s="3132"/>
      <c r="H259" s="3126"/>
      <c r="I259" s="3135"/>
      <c r="J259" s="3265"/>
      <c r="K259" s="1084" t="s">
        <v>140</v>
      </c>
      <c r="L259" s="1083"/>
      <c r="M259" s="920"/>
      <c r="N259" s="1314"/>
      <c r="O259" s="1310"/>
    </row>
    <row r="260" spans="1:19" s="17" customFormat="1" ht="15" customHeight="1" thickBot="1" x14ac:dyDescent="0.3">
      <c r="A260" s="942"/>
      <c r="B260" s="1031"/>
      <c r="C260" s="940"/>
      <c r="D260" s="3144"/>
      <c r="E260" s="894"/>
      <c r="F260" s="3182"/>
      <c r="G260" s="3132"/>
      <c r="H260" s="3126"/>
      <c r="I260" s="3135"/>
      <c r="J260" s="3269"/>
      <c r="K260" s="1081" t="s">
        <v>141</v>
      </c>
      <c r="L260" s="1094">
        <v>0</v>
      </c>
      <c r="M260" s="920"/>
      <c r="N260" s="1314"/>
      <c r="O260" s="1313"/>
    </row>
    <row r="261" spans="1:19" s="17" customFormat="1" ht="15.75" customHeight="1" thickBot="1" x14ac:dyDescent="0.3">
      <c r="A261" s="938"/>
      <c r="B261" s="1136"/>
      <c r="C261" s="936"/>
      <c r="D261" s="3145"/>
      <c r="E261" s="886"/>
      <c r="F261" s="160"/>
      <c r="G261" s="3133"/>
      <c r="H261" s="3127"/>
      <c r="I261" s="3136"/>
      <c r="J261" s="3270"/>
      <c r="K261" s="869" t="s">
        <v>33</v>
      </c>
      <c r="L261" s="1090">
        <f>SUM(L258:L260)</f>
        <v>274</v>
      </c>
      <c r="M261" s="965"/>
      <c r="N261" s="1048"/>
      <c r="O261" s="1312"/>
    </row>
    <row r="262" spans="1:19" s="17" customFormat="1" ht="15" customHeight="1" x14ac:dyDescent="0.25">
      <c r="A262" s="903" t="s">
        <v>39</v>
      </c>
      <c r="B262" s="1034" t="s">
        <v>39</v>
      </c>
      <c r="C262" s="946" t="s">
        <v>109</v>
      </c>
      <c r="D262" s="3143" t="s">
        <v>96</v>
      </c>
      <c r="E262" s="901"/>
      <c r="F262" s="2559" t="s">
        <v>548</v>
      </c>
      <c r="G262" s="3131" t="s">
        <v>536</v>
      </c>
      <c r="H262" s="3125" t="s">
        <v>44</v>
      </c>
      <c r="I262" s="3134" t="s">
        <v>221</v>
      </c>
      <c r="J262" s="3264" t="s">
        <v>220</v>
      </c>
      <c r="K262" s="1088" t="s">
        <v>124</v>
      </c>
      <c r="L262" s="1311">
        <v>400</v>
      </c>
      <c r="M262" s="1210" t="s">
        <v>547</v>
      </c>
      <c r="N262" s="1161" t="s">
        <v>50</v>
      </c>
      <c r="O262" s="1007">
        <v>50</v>
      </c>
      <c r="R262" s="837"/>
    </row>
    <row r="263" spans="1:19" s="17" customFormat="1" ht="15" customHeight="1" x14ac:dyDescent="0.25">
      <c r="A263" s="942"/>
      <c r="B263" s="1031"/>
      <c r="C263" s="940"/>
      <c r="D263" s="3144"/>
      <c r="E263" s="894"/>
      <c r="F263" s="3182"/>
      <c r="G263" s="3132"/>
      <c r="H263" s="3126"/>
      <c r="I263" s="3135"/>
      <c r="J263" s="3265"/>
      <c r="K263" s="1084" t="s">
        <v>140</v>
      </c>
      <c r="L263" s="1083"/>
      <c r="M263" s="920"/>
      <c r="N263" s="1050"/>
      <c r="O263" s="1310"/>
    </row>
    <row r="264" spans="1:19" s="17" customFormat="1" ht="15" customHeight="1" thickBot="1" x14ac:dyDescent="0.3">
      <c r="A264" s="942"/>
      <c r="B264" s="1031"/>
      <c r="C264" s="940"/>
      <c r="D264" s="3144"/>
      <c r="E264" s="894"/>
      <c r="F264" s="3182"/>
      <c r="G264" s="3132"/>
      <c r="H264" s="3126"/>
      <c r="I264" s="3135"/>
      <c r="J264" s="3269"/>
      <c r="K264" s="1118" t="s">
        <v>141</v>
      </c>
      <c r="L264" s="1094">
        <v>0</v>
      </c>
      <c r="M264" s="917"/>
      <c r="N264" s="1117"/>
      <c r="O264" s="1138"/>
    </row>
    <row r="265" spans="1:19" s="17" customFormat="1" ht="21.75" customHeight="1" thickBot="1" x14ac:dyDescent="0.3">
      <c r="A265" s="938"/>
      <c r="B265" s="1136"/>
      <c r="C265" s="936"/>
      <c r="D265" s="3145"/>
      <c r="E265" s="886"/>
      <c r="F265" s="1079"/>
      <c r="G265" s="3133"/>
      <c r="H265" s="3127"/>
      <c r="I265" s="3136"/>
      <c r="J265" s="3270"/>
      <c r="K265" s="869" t="s">
        <v>33</v>
      </c>
      <c r="L265" s="1078">
        <f>SUM(L262:L264)</f>
        <v>400</v>
      </c>
      <c r="M265" s="965"/>
      <c r="N265" s="1048"/>
      <c r="O265" s="1309"/>
    </row>
    <row r="266" spans="1:19" s="17" customFormat="1" ht="15" customHeight="1" x14ac:dyDescent="0.25">
      <c r="A266" s="903" t="s">
        <v>39</v>
      </c>
      <c r="B266" s="1034" t="s">
        <v>39</v>
      </c>
      <c r="C266" s="946" t="s">
        <v>109</v>
      </c>
      <c r="D266" s="3143" t="s">
        <v>92</v>
      </c>
      <c r="E266" s="901"/>
      <c r="F266" s="2624" t="s">
        <v>546</v>
      </c>
      <c r="G266" s="3131" t="s">
        <v>536</v>
      </c>
      <c r="H266" s="3125" t="s">
        <v>44</v>
      </c>
      <c r="I266" s="3134" t="s">
        <v>56</v>
      </c>
      <c r="J266" s="3264" t="s">
        <v>52</v>
      </c>
      <c r="K266" s="1088" t="s">
        <v>124</v>
      </c>
      <c r="L266" s="1087">
        <v>150</v>
      </c>
      <c r="M266" s="3222" t="s">
        <v>545</v>
      </c>
      <c r="N266" s="1161" t="s">
        <v>50</v>
      </c>
      <c r="O266" s="1007">
        <v>1</v>
      </c>
    </row>
    <row r="267" spans="1:19" s="17" customFormat="1" ht="15" customHeight="1" x14ac:dyDescent="0.25">
      <c r="A267" s="942"/>
      <c r="B267" s="1031"/>
      <c r="C267" s="940"/>
      <c r="D267" s="3144"/>
      <c r="E267" s="894"/>
      <c r="F267" s="2625"/>
      <c r="G267" s="3132"/>
      <c r="H267" s="3126"/>
      <c r="I267" s="3135"/>
      <c r="J267" s="3265"/>
      <c r="K267" s="1084" t="s">
        <v>140</v>
      </c>
      <c r="L267" s="1083"/>
      <c r="M267" s="3480"/>
      <c r="N267" s="1050"/>
      <c r="O267" s="967"/>
    </row>
    <row r="268" spans="1:19" s="17" customFormat="1" ht="15" customHeight="1" thickBot="1" x14ac:dyDescent="0.3">
      <c r="A268" s="942"/>
      <c r="B268" s="1031"/>
      <c r="C268" s="940"/>
      <c r="D268" s="3144"/>
      <c r="E268" s="894"/>
      <c r="F268" s="2625"/>
      <c r="G268" s="3132"/>
      <c r="H268" s="3126"/>
      <c r="I268" s="3135"/>
      <c r="J268" s="3269"/>
      <c r="K268" s="1118" t="s">
        <v>141</v>
      </c>
      <c r="L268" s="1094"/>
      <c r="M268" s="917"/>
      <c r="N268" s="1117"/>
      <c r="O268" s="1116"/>
    </row>
    <row r="269" spans="1:19" s="17" customFormat="1" ht="15" customHeight="1" thickBot="1" x14ac:dyDescent="0.3">
      <c r="A269" s="938"/>
      <c r="B269" s="1136"/>
      <c r="C269" s="936"/>
      <c r="D269" s="3145"/>
      <c r="E269" s="886"/>
      <c r="F269" s="1308"/>
      <c r="G269" s="3133"/>
      <c r="H269" s="3127"/>
      <c r="I269" s="3136"/>
      <c r="J269" s="3270"/>
      <c r="K269" s="869" t="s">
        <v>33</v>
      </c>
      <c r="L269" s="1078">
        <f>SUM(L266:L268)</f>
        <v>150</v>
      </c>
      <c r="M269" s="965"/>
      <c r="N269" s="1048"/>
      <c r="O269" s="963"/>
    </row>
    <row r="270" spans="1:19" s="17" customFormat="1" ht="24" customHeight="1" x14ac:dyDescent="0.25">
      <c r="A270" s="903" t="s">
        <v>39</v>
      </c>
      <c r="B270" s="1034" t="s">
        <v>39</v>
      </c>
      <c r="C270" s="946" t="s">
        <v>109</v>
      </c>
      <c r="D270" s="3143" t="s">
        <v>87</v>
      </c>
      <c r="E270" s="901"/>
      <c r="F270" s="1089" t="s">
        <v>544</v>
      </c>
      <c r="G270" s="3131" t="s">
        <v>536</v>
      </c>
      <c r="H270" s="3125" t="s">
        <v>44</v>
      </c>
      <c r="I270" s="3134" t="s">
        <v>221</v>
      </c>
      <c r="J270" s="3176" t="s">
        <v>220</v>
      </c>
      <c r="K270" s="1120" t="s">
        <v>124</v>
      </c>
      <c r="L270" s="1307">
        <v>101</v>
      </c>
      <c r="M270" s="1056" t="s">
        <v>543</v>
      </c>
      <c r="N270" s="1209" t="s">
        <v>233</v>
      </c>
      <c r="O270" s="994">
        <v>289</v>
      </c>
      <c r="R270" s="837"/>
      <c r="S270" s="837"/>
    </row>
    <row r="271" spans="1:19" s="17" customFormat="1" ht="15" customHeight="1" x14ac:dyDescent="0.25">
      <c r="A271" s="942"/>
      <c r="B271" s="1031"/>
      <c r="C271" s="940"/>
      <c r="D271" s="3144"/>
      <c r="E271" s="894"/>
      <c r="F271" s="1082"/>
      <c r="G271" s="3132"/>
      <c r="H271" s="3126"/>
      <c r="I271" s="3135"/>
      <c r="J271" s="3177"/>
      <c r="K271" s="1084" t="s">
        <v>140</v>
      </c>
      <c r="L271" s="1083"/>
      <c r="M271" s="920"/>
      <c r="N271" s="923"/>
      <c r="O271" s="922"/>
    </row>
    <row r="272" spans="1:19" s="17" customFormat="1" ht="15" customHeight="1" thickBot="1" x14ac:dyDescent="0.3">
      <c r="A272" s="942"/>
      <c r="B272" s="1031"/>
      <c r="C272" s="940"/>
      <c r="D272" s="3144"/>
      <c r="E272" s="894"/>
      <c r="F272" s="1082"/>
      <c r="G272" s="3132"/>
      <c r="H272" s="3126"/>
      <c r="I272" s="3135"/>
      <c r="J272" s="3177"/>
      <c r="K272" s="1081" t="s">
        <v>141</v>
      </c>
      <c r="L272" s="1306">
        <v>0</v>
      </c>
      <c r="M272" s="920"/>
      <c r="N272" s="923"/>
      <c r="O272" s="922"/>
    </row>
    <row r="273" spans="1:16" s="17" customFormat="1" ht="15.75" customHeight="1" thickBot="1" x14ac:dyDescent="0.3">
      <c r="A273" s="938"/>
      <c r="B273" s="1136"/>
      <c r="C273" s="936"/>
      <c r="D273" s="3145"/>
      <c r="E273" s="886"/>
      <c r="F273" s="1079"/>
      <c r="G273" s="3133"/>
      <c r="H273" s="3127"/>
      <c r="I273" s="3136"/>
      <c r="J273" s="3178"/>
      <c r="K273" s="869" t="s">
        <v>33</v>
      </c>
      <c r="L273" s="1078">
        <f>SUM(L270:L272)</f>
        <v>101</v>
      </c>
      <c r="M273" s="965"/>
      <c r="N273" s="964"/>
      <c r="O273" s="1179"/>
    </row>
    <row r="274" spans="1:16" s="17" customFormat="1" ht="15" customHeight="1" x14ac:dyDescent="0.2">
      <c r="A274" s="903" t="s">
        <v>39</v>
      </c>
      <c r="B274" s="1034" t="s">
        <v>39</v>
      </c>
      <c r="C274" s="946" t="s">
        <v>109</v>
      </c>
      <c r="D274" s="3143" t="s">
        <v>84</v>
      </c>
      <c r="E274" s="3134"/>
      <c r="F274" s="2559" t="s">
        <v>542</v>
      </c>
      <c r="G274" s="3131" t="s">
        <v>536</v>
      </c>
      <c r="H274" s="3125" t="s">
        <v>44</v>
      </c>
      <c r="I274" s="3134" t="s">
        <v>56</v>
      </c>
      <c r="J274" s="3176" t="s">
        <v>52</v>
      </c>
      <c r="K274" s="1120" t="s">
        <v>124</v>
      </c>
      <c r="L274" s="1087">
        <v>20</v>
      </c>
      <c r="M274" s="3208" t="s">
        <v>541</v>
      </c>
      <c r="N274" s="1305" t="s">
        <v>362</v>
      </c>
      <c r="O274" s="931">
        <v>200</v>
      </c>
      <c r="P274" s="1304"/>
    </row>
    <row r="275" spans="1:16" s="17" customFormat="1" ht="15" customHeight="1" x14ac:dyDescent="0.25">
      <c r="A275" s="942"/>
      <c r="B275" s="1299"/>
      <c r="C275" s="940"/>
      <c r="D275" s="3144"/>
      <c r="E275" s="3135"/>
      <c r="F275" s="3182"/>
      <c r="G275" s="3132"/>
      <c r="H275" s="3126"/>
      <c r="I275" s="3135"/>
      <c r="J275" s="3177"/>
      <c r="K275" s="1084" t="s">
        <v>140</v>
      </c>
      <c r="L275" s="1083"/>
      <c r="M275" s="3209"/>
      <c r="N275" s="3159" t="s">
        <v>540</v>
      </c>
      <c r="O275" s="3161"/>
    </row>
    <row r="276" spans="1:16" s="17" customFormat="1" ht="35.25" customHeight="1" thickBot="1" x14ac:dyDescent="0.3">
      <c r="A276" s="942"/>
      <c r="B276" s="1299"/>
      <c r="C276" s="940"/>
      <c r="D276" s="3144"/>
      <c r="E276" s="3135"/>
      <c r="F276" s="3182"/>
      <c r="G276" s="3132"/>
      <c r="H276" s="3126"/>
      <c r="I276" s="3135"/>
      <c r="J276" s="3177"/>
      <c r="K276" s="1081" t="s">
        <v>141</v>
      </c>
      <c r="L276" s="971"/>
      <c r="M276" s="3209"/>
      <c r="N276" s="3160"/>
      <c r="O276" s="3162"/>
    </row>
    <row r="277" spans="1:16" s="17" customFormat="1" ht="15" customHeight="1" thickBot="1" x14ac:dyDescent="0.3">
      <c r="A277" s="938"/>
      <c r="B277" s="1298"/>
      <c r="C277" s="936"/>
      <c r="D277" s="3145"/>
      <c r="E277" s="3136"/>
      <c r="F277" s="2560"/>
      <c r="G277" s="3133"/>
      <c r="H277" s="3127"/>
      <c r="I277" s="3136"/>
      <c r="J277" s="3178"/>
      <c r="K277" s="869" t="s">
        <v>33</v>
      </c>
      <c r="L277" s="1078">
        <f>SUM(L274:L276)</f>
        <v>20</v>
      </c>
      <c r="M277" s="3210"/>
      <c r="N277" s="909"/>
      <c r="O277" s="934"/>
    </row>
    <row r="278" spans="1:16" s="17" customFormat="1" ht="15" customHeight="1" x14ac:dyDescent="0.25">
      <c r="A278" s="903" t="s">
        <v>39</v>
      </c>
      <c r="B278" s="1034" t="s">
        <v>39</v>
      </c>
      <c r="C278" s="946" t="s">
        <v>109</v>
      </c>
      <c r="D278" s="3143" t="s">
        <v>78</v>
      </c>
      <c r="E278" s="894"/>
      <c r="F278" s="914" t="s">
        <v>539</v>
      </c>
      <c r="G278" s="3131" t="s">
        <v>536</v>
      </c>
      <c r="H278" s="3125" t="s">
        <v>44</v>
      </c>
      <c r="I278" s="3134" t="s">
        <v>221</v>
      </c>
      <c r="J278" s="3176" t="s">
        <v>220</v>
      </c>
      <c r="K278" s="1120" t="s">
        <v>124</v>
      </c>
      <c r="L278" s="1087">
        <v>20</v>
      </c>
      <c r="M278" s="962" t="s">
        <v>538</v>
      </c>
      <c r="N278" s="1203" t="s">
        <v>534</v>
      </c>
      <c r="O278" s="1303">
        <v>200</v>
      </c>
    </row>
    <row r="279" spans="1:16" s="17" customFormat="1" ht="15" customHeight="1" x14ac:dyDescent="0.25">
      <c r="A279" s="942"/>
      <c r="B279" s="1299"/>
      <c r="C279" s="940"/>
      <c r="D279" s="3144"/>
      <c r="E279" s="894"/>
      <c r="F279" s="914"/>
      <c r="G279" s="3132"/>
      <c r="H279" s="3126"/>
      <c r="I279" s="3135"/>
      <c r="J279" s="3177"/>
      <c r="K279" s="1084" t="s">
        <v>140</v>
      </c>
      <c r="L279" s="1083"/>
      <c r="M279" s="890"/>
      <c r="N279" s="911"/>
      <c r="O279" s="865"/>
    </row>
    <row r="280" spans="1:16" s="17" customFormat="1" ht="15" customHeight="1" thickBot="1" x14ac:dyDescent="0.3">
      <c r="A280" s="942"/>
      <c r="B280" s="1299"/>
      <c r="C280" s="940"/>
      <c r="D280" s="3144"/>
      <c r="E280" s="894"/>
      <c r="F280" s="914"/>
      <c r="G280" s="3132"/>
      <c r="H280" s="3126"/>
      <c r="I280" s="3135"/>
      <c r="J280" s="3177"/>
      <c r="K280" s="1081" t="s">
        <v>141</v>
      </c>
      <c r="L280" s="971"/>
      <c r="M280" s="890"/>
      <c r="N280" s="911"/>
      <c r="O280" s="865"/>
    </row>
    <row r="281" spans="1:16" s="17" customFormat="1" ht="15" customHeight="1" thickBot="1" x14ac:dyDescent="0.3">
      <c r="A281" s="938"/>
      <c r="B281" s="1298"/>
      <c r="C281" s="936"/>
      <c r="D281" s="3145"/>
      <c r="E281" s="894"/>
      <c r="F281" s="914"/>
      <c r="G281" s="3133"/>
      <c r="H281" s="3127"/>
      <c r="I281" s="3136"/>
      <c r="J281" s="3178"/>
      <c r="K281" s="869" t="s">
        <v>33</v>
      </c>
      <c r="L281" s="1078">
        <f>SUM(L278:L280)</f>
        <v>20</v>
      </c>
      <c r="M281" s="890"/>
      <c r="N281" s="911"/>
      <c r="O281" s="865"/>
    </row>
    <row r="282" spans="1:16" s="17" customFormat="1" ht="17.25" customHeight="1" x14ac:dyDescent="0.25">
      <c r="A282" s="903" t="s">
        <v>39</v>
      </c>
      <c r="B282" s="1034" t="s">
        <v>39</v>
      </c>
      <c r="C282" s="946" t="s">
        <v>109</v>
      </c>
      <c r="D282" s="3143" t="s">
        <v>72</v>
      </c>
      <c r="E282" s="901"/>
      <c r="F282" s="1302" t="s">
        <v>537</v>
      </c>
      <c r="G282" s="3131" t="s">
        <v>536</v>
      </c>
      <c r="H282" s="3125" t="s">
        <v>44</v>
      </c>
      <c r="I282" s="3134" t="s">
        <v>221</v>
      </c>
      <c r="J282" s="3176" t="s">
        <v>220</v>
      </c>
      <c r="K282" s="1120" t="s">
        <v>124</v>
      </c>
      <c r="L282" s="1101">
        <v>58</v>
      </c>
      <c r="M282" s="1204" t="s">
        <v>535</v>
      </c>
      <c r="N282" s="1203" t="s">
        <v>534</v>
      </c>
      <c r="O282" s="1301">
        <v>700</v>
      </c>
    </row>
    <row r="283" spans="1:16" s="17" customFormat="1" ht="12.75" customHeight="1" x14ac:dyDescent="0.25">
      <c r="A283" s="942"/>
      <c r="B283" s="1299"/>
      <c r="C283" s="940"/>
      <c r="D283" s="3144"/>
      <c r="E283" s="894"/>
      <c r="F283" s="1082"/>
      <c r="G283" s="3132"/>
      <c r="H283" s="3126"/>
      <c r="I283" s="3135"/>
      <c r="J283" s="3177"/>
      <c r="K283" s="1084" t="s">
        <v>140</v>
      </c>
      <c r="L283" s="1119"/>
      <c r="M283" s="1300"/>
      <c r="N283" s="1294"/>
      <c r="O283" s="949"/>
    </row>
    <row r="284" spans="1:16" s="17" customFormat="1" ht="14.25" customHeight="1" thickBot="1" x14ac:dyDescent="0.3">
      <c r="A284" s="942"/>
      <c r="B284" s="1299"/>
      <c r="C284" s="940"/>
      <c r="D284" s="3144"/>
      <c r="E284" s="894"/>
      <c r="F284" s="1082"/>
      <c r="G284" s="3132"/>
      <c r="H284" s="3126"/>
      <c r="I284" s="3135"/>
      <c r="J284" s="3177"/>
      <c r="K284" s="1081" t="s">
        <v>141</v>
      </c>
      <c r="L284" s="971"/>
      <c r="M284" s="920"/>
      <c r="N284" s="923"/>
      <c r="O284" s="922"/>
    </row>
    <row r="285" spans="1:16" s="17" customFormat="1" ht="11.25" customHeight="1" thickBot="1" x14ac:dyDescent="0.3">
      <c r="A285" s="938"/>
      <c r="B285" s="1298"/>
      <c r="C285" s="936"/>
      <c r="D285" s="3145"/>
      <c r="E285" s="886"/>
      <c r="F285" s="1079"/>
      <c r="G285" s="3133"/>
      <c r="H285" s="3127"/>
      <c r="I285" s="3136"/>
      <c r="J285" s="3178"/>
      <c r="K285" s="869" t="s">
        <v>33</v>
      </c>
      <c r="L285" s="1078">
        <f>SUM(L282:L284)</f>
        <v>58</v>
      </c>
      <c r="M285" s="910"/>
      <c r="N285" s="909"/>
      <c r="O285" s="934"/>
    </row>
    <row r="286" spans="1:16" s="17" customFormat="1" ht="11.25" hidden="1" customHeight="1" x14ac:dyDescent="0.25">
      <c r="A286" s="903"/>
      <c r="B286" s="1034"/>
      <c r="C286" s="946"/>
      <c r="D286" s="3143"/>
      <c r="E286" s="1046"/>
      <c r="F286" s="3477"/>
      <c r="G286" s="1062"/>
      <c r="K286" s="1120"/>
      <c r="L286" s="1087"/>
      <c r="M286" s="912"/>
      <c r="N286" s="911"/>
      <c r="O286" s="865"/>
    </row>
    <row r="287" spans="1:16" s="17" customFormat="1" ht="11.25" hidden="1" customHeight="1" x14ac:dyDescent="0.25">
      <c r="A287" s="942"/>
      <c r="B287" s="1299"/>
      <c r="C287" s="940"/>
      <c r="D287" s="3144"/>
      <c r="E287" s="1046"/>
      <c r="F287" s="3478"/>
      <c r="G287" s="1062"/>
      <c r="K287" s="1084"/>
      <c r="L287" s="1083"/>
      <c r="M287" s="912"/>
      <c r="N287" s="911"/>
      <c r="O287" s="865"/>
    </row>
    <row r="288" spans="1:16" s="17" customFormat="1" ht="11.25" hidden="1" customHeight="1" thickBot="1" x14ac:dyDescent="0.3">
      <c r="A288" s="942"/>
      <c r="B288" s="1299"/>
      <c r="C288" s="940"/>
      <c r="D288" s="3144"/>
      <c r="E288" s="1046"/>
      <c r="F288" s="3478"/>
      <c r="G288" s="1062"/>
      <c r="K288" s="1081"/>
      <c r="L288" s="971"/>
      <c r="M288" s="912"/>
      <c r="N288" s="911"/>
      <c r="O288" s="865"/>
    </row>
    <row r="289" spans="1:24" s="17" customFormat="1" ht="11.25" hidden="1" customHeight="1" thickBot="1" x14ac:dyDescent="0.3">
      <c r="A289" s="938"/>
      <c r="B289" s="1298"/>
      <c r="C289" s="936"/>
      <c r="D289" s="3145"/>
      <c r="E289" s="1046"/>
      <c r="F289" s="3479"/>
      <c r="G289" s="1062"/>
      <c r="K289" s="869"/>
      <c r="L289" s="1078"/>
      <c r="M289" s="912"/>
      <c r="N289" s="911"/>
      <c r="O289" s="865"/>
    </row>
    <row r="290" spans="1:24" s="17" customFormat="1" ht="15" customHeight="1" thickBot="1" x14ac:dyDescent="0.3">
      <c r="A290" s="3158" t="s">
        <v>39</v>
      </c>
      <c r="B290" s="3155" t="s">
        <v>39</v>
      </c>
      <c r="C290" s="3128" t="s">
        <v>107</v>
      </c>
      <c r="D290" s="2614" t="s">
        <v>533</v>
      </c>
      <c r="E290" s="2615"/>
      <c r="F290" s="2553"/>
      <c r="G290" s="3131" t="s">
        <v>532</v>
      </c>
      <c r="H290" s="3125" t="s">
        <v>44</v>
      </c>
      <c r="I290" s="3134" t="s">
        <v>221</v>
      </c>
      <c r="J290" s="3176" t="s">
        <v>220</v>
      </c>
      <c r="K290" s="1127" t="s">
        <v>124</v>
      </c>
      <c r="L290" s="1297">
        <f>L294</f>
        <v>0</v>
      </c>
      <c r="M290" s="932"/>
      <c r="N290" s="970"/>
      <c r="O290" s="1187"/>
    </row>
    <row r="291" spans="1:24" s="17" customFormat="1" ht="15" customHeight="1" thickBot="1" x14ac:dyDescent="0.3">
      <c r="A291" s="3123"/>
      <c r="B291" s="3156"/>
      <c r="C291" s="3129"/>
      <c r="D291" s="2616"/>
      <c r="E291" s="2617"/>
      <c r="F291" s="2618"/>
      <c r="G291" s="3132"/>
      <c r="H291" s="3126"/>
      <c r="I291" s="3135"/>
      <c r="J291" s="3177"/>
      <c r="K291" s="1296" t="s">
        <v>140</v>
      </c>
      <c r="L291" s="1102"/>
      <c r="M291" s="917"/>
      <c r="N291" s="1294"/>
      <c r="O291" s="949"/>
    </row>
    <row r="292" spans="1:24" s="17" customFormat="1" ht="15" customHeight="1" thickBot="1" x14ac:dyDescent="0.3">
      <c r="A292" s="3123"/>
      <c r="B292" s="3156"/>
      <c r="C292" s="3129"/>
      <c r="D292" s="2616"/>
      <c r="E292" s="2617"/>
      <c r="F292" s="2618"/>
      <c r="G292" s="3132"/>
      <c r="H292" s="3126"/>
      <c r="I292" s="3135"/>
      <c r="J292" s="3177"/>
      <c r="K292" s="1105" t="s">
        <v>141</v>
      </c>
      <c r="L292" s="1102"/>
      <c r="M292" s="920"/>
      <c r="N292" s="923"/>
      <c r="O292" s="922"/>
    </row>
    <row r="293" spans="1:24" s="17" customFormat="1" ht="15" customHeight="1" thickBot="1" x14ac:dyDescent="0.3">
      <c r="A293" s="3124"/>
      <c r="B293" s="3157"/>
      <c r="C293" s="3130"/>
      <c r="D293" s="3189"/>
      <c r="E293" s="3190"/>
      <c r="F293" s="2554"/>
      <c r="G293" s="3133"/>
      <c r="H293" s="3127"/>
      <c r="I293" s="3136"/>
      <c r="J293" s="3178"/>
      <c r="K293" s="1103" t="s">
        <v>33</v>
      </c>
      <c r="L293" s="1102">
        <f>SUM(L290:L292)</f>
        <v>0</v>
      </c>
      <c r="M293" s="910"/>
      <c r="N293" s="909"/>
      <c r="O293" s="934"/>
    </row>
    <row r="294" spans="1:24" s="17" customFormat="1" ht="15" customHeight="1" x14ac:dyDescent="0.2">
      <c r="A294" s="903" t="s">
        <v>39</v>
      </c>
      <c r="B294" s="3155" t="s">
        <v>39</v>
      </c>
      <c r="C294" s="3128" t="s">
        <v>107</v>
      </c>
      <c r="D294" s="3143" t="s">
        <v>37</v>
      </c>
      <c r="E294" s="3134"/>
      <c r="F294" s="2559" t="s">
        <v>533</v>
      </c>
      <c r="G294" s="3131" t="s">
        <v>532</v>
      </c>
      <c r="H294" s="3125" t="s">
        <v>44</v>
      </c>
      <c r="I294" s="3134" t="s">
        <v>221</v>
      </c>
      <c r="J294" s="3176" t="s">
        <v>220</v>
      </c>
      <c r="K294" s="1088" t="s">
        <v>124</v>
      </c>
      <c r="L294" s="1101">
        <v>0</v>
      </c>
      <c r="M294" s="3208" t="s">
        <v>531</v>
      </c>
      <c r="N294" s="1203" t="s">
        <v>530</v>
      </c>
      <c r="O294" s="1295"/>
    </row>
    <row r="295" spans="1:24" s="17" customFormat="1" ht="15" customHeight="1" x14ac:dyDescent="0.25">
      <c r="A295" s="3123"/>
      <c r="B295" s="3156"/>
      <c r="C295" s="3129"/>
      <c r="D295" s="3144"/>
      <c r="E295" s="3135"/>
      <c r="F295" s="3182"/>
      <c r="G295" s="3132"/>
      <c r="H295" s="3126"/>
      <c r="I295" s="3135"/>
      <c r="J295" s="3177"/>
      <c r="K295" s="1120" t="s">
        <v>140</v>
      </c>
      <c r="L295" s="1083"/>
      <c r="M295" s="3216"/>
      <c r="N295" s="1294"/>
      <c r="O295" s="949"/>
    </row>
    <row r="296" spans="1:24" s="17" customFormat="1" ht="15" customHeight="1" thickBot="1" x14ac:dyDescent="0.3">
      <c r="A296" s="3123"/>
      <c r="B296" s="3156"/>
      <c r="C296" s="3129"/>
      <c r="D296" s="3144"/>
      <c r="E296" s="3135"/>
      <c r="F296" s="3182"/>
      <c r="G296" s="3132"/>
      <c r="H296" s="3126"/>
      <c r="I296" s="3135"/>
      <c r="J296" s="3177"/>
      <c r="K296" s="1081" t="s">
        <v>141</v>
      </c>
      <c r="L296" s="971"/>
      <c r="M296" s="920"/>
      <c r="N296" s="923"/>
      <c r="O296" s="922"/>
    </row>
    <row r="297" spans="1:24" s="17" customFormat="1" ht="15" customHeight="1" thickBot="1" x14ac:dyDescent="0.3">
      <c r="A297" s="3124"/>
      <c r="B297" s="3157"/>
      <c r="C297" s="3130"/>
      <c r="D297" s="3145"/>
      <c r="E297" s="3136"/>
      <c r="F297" s="2560"/>
      <c r="G297" s="3133"/>
      <c r="H297" s="3127"/>
      <c r="I297" s="3136"/>
      <c r="J297" s="3178"/>
      <c r="K297" s="869" t="s">
        <v>33</v>
      </c>
      <c r="L297" s="1078">
        <f>SUM(L294:L296)</f>
        <v>0</v>
      </c>
      <c r="M297" s="910"/>
      <c r="N297" s="909"/>
      <c r="O297" s="934"/>
    </row>
    <row r="298" spans="1:24" s="17" customFormat="1" ht="15" customHeight="1" thickBot="1" x14ac:dyDescent="0.3">
      <c r="A298" s="861" t="s">
        <v>39</v>
      </c>
      <c r="B298" s="864" t="s">
        <v>39</v>
      </c>
      <c r="C298" s="3283" t="s">
        <v>214</v>
      </c>
      <c r="D298" s="3283"/>
      <c r="E298" s="3283"/>
      <c r="F298" s="3283"/>
      <c r="G298" s="3283"/>
      <c r="H298" s="3283"/>
      <c r="I298" s="3283"/>
      <c r="J298" s="3283"/>
      <c r="K298" s="3284"/>
      <c r="L298" s="1293">
        <f>L241+L182+L174+L293</f>
        <v>5853</v>
      </c>
      <c r="M298" s="3276"/>
      <c r="N298" s="3277"/>
      <c r="O298" s="3278"/>
    </row>
    <row r="299" spans="1:24" s="17" customFormat="1" ht="15" customHeight="1" thickBot="1" x14ac:dyDescent="0.3">
      <c r="A299" s="861" t="s">
        <v>39</v>
      </c>
      <c r="B299" s="3271" t="s">
        <v>213</v>
      </c>
      <c r="C299" s="3272"/>
      <c r="D299" s="3272"/>
      <c r="E299" s="3272"/>
      <c r="F299" s="3272"/>
      <c r="G299" s="3272"/>
      <c r="H299" s="3272"/>
      <c r="I299" s="3272"/>
      <c r="J299" s="3272"/>
      <c r="K299" s="3273"/>
      <c r="L299" s="1292">
        <f>L167+L298</f>
        <v>5853</v>
      </c>
      <c r="M299" s="3286"/>
      <c r="N299" s="3287"/>
      <c r="O299" s="3288"/>
    </row>
    <row r="300" spans="1:24" s="17" customFormat="1" ht="19.5" customHeight="1" thickBot="1" x14ac:dyDescent="0.3">
      <c r="A300" s="861" t="s">
        <v>109</v>
      </c>
      <c r="B300" s="1291"/>
      <c r="C300" s="1289" t="s">
        <v>529</v>
      </c>
      <c r="D300" s="1289"/>
      <c r="E300" s="1289"/>
      <c r="F300" s="1289"/>
      <c r="G300" s="1289"/>
      <c r="H300" s="1290"/>
      <c r="I300" s="1289"/>
      <c r="J300" s="1289"/>
      <c r="K300" s="1289"/>
      <c r="L300" s="1289"/>
      <c r="M300" s="1289"/>
      <c r="N300" s="1289"/>
      <c r="O300" s="1288"/>
    </row>
    <row r="301" spans="1:24" s="17" customFormat="1" ht="23.25" customHeight="1" thickBot="1" x14ac:dyDescent="0.3">
      <c r="A301" s="879"/>
      <c r="B301" s="1287"/>
      <c r="C301" s="3149"/>
      <c r="D301" s="3150"/>
      <c r="E301" s="3150"/>
      <c r="F301" s="3150"/>
      <c r="G301" s="3150"/>
      <c r="H301" s="3150"/>
      <c r="I301" s="3150"/>
      <c r="J301" s="3150"/>
      <c r="K301" s="3150"/>
      <c r="L301" s="3150"/>
      <c r="M301" s="1286" t="s">
        <v>528</v>
      </c>
      <c r="N301" s="1285" t="s">
        <v>527</v>
      </c>
      <c r="O301" s="1284" t="s">
        <v>526</v>
      </c>
    </row>
    <row r="302" spans="1:24" s="17" customFormat="1" ht="17.25" customHeight="1" thickBot="1" x14ac:dyDescent="0.3">
      <c r="A302" s="861" t="s">
        <v>109</v>
      </c>
      <c r="B302" s="1283" t="s">
        <v>37</v>
      </c>
      <c r="C302" s="3481" t="s">
        <v>525</v>
      </c>
      <c r="D302" s="3482"/>
      <c r="E302" s="3482"/>
      <c r="F302" s="3482"/>
      <c r="G302" s="3482"/>
      <c r="H302" s="3482"/>
      <c r="I302" s="3482"/>
      <c r="J302" s="3482"/>
      <c r="K302" s="3482"/>
      <c r="L302" s="3482"/>
      <c r="M302" s="3482"/>
      <c r="N302" s="3482"/>
      <c r="O302" s="3483"/>
    </row>
    <row r="303" spans="1:24" s="17" customFormat="1" ht="24" customHeight="1" thickBot="1" x14ac:dyDescent="0.3">
      <c r="A303" s="861"/>
      <c r="B303" s="1282"/>
      <c r="C303" s="3240"/>
      <c r="D303" s="3241"/>
      <c r="E303" s="3241"/>
      <c r="F303" s="3241"/>
      <c r="G303" s="3241"/>
      <c r="H303" s="3241"/>
      <c r="I303" s="3241"/>
      <c r="J303" s="3241"/>
      <c r="K303" s="3241"/>
      <c r="L303" s="3242"/>
      <c r="M303" s="1281" t="s">
        <v>524</v>
      </c>
      <c r="N303" s="1280" t="s">
        <v>238</v>
      </c>
      <c r="O303" s="1279">
        <v>3.82</v>
      </c>
    </row>
    <row r="304" spans="1:24" s="17" customFormat="1" ht="21" customHeight="1" thickBot="1" x14ac:dyDescent="0.3">
      <c r="A304" s="3158" t="s">
        <v>109</v>
      </c>
      <c r="B304" s="3304" t="s">
        <v>37</v>
      </c>
      <c r="C304" s="3187" t="s">
        <v>37</v>
      </c>
      <c r="D304" s="3399"/>
      <c r="E304" s="1278"/>
      <c r="F304" s="2615" t="s">
        <v>523</v>
      </c>
      <c r="G304" s="3258" t="s">
        <v>477</v>
      </c>
      <c r="H304" s="3125" t="s">
        <v>44</v>
      </c>
      <c r="I304" s="3233" t="s">
        <v>522</v>
      </c>
      <c r="J304" s="3238" t="s">
        <v>220</v>
      </c>
      <c r="K304" s="1109" t="s">
        <v>124</v>
      </c>
      <c r="L304" s="1132">
        <f>L309+L313+L317+L321+L325+L329+L334+L339+L343+L347+L349+L353+L357+L361+L365+L373+L369+L377+L381+L385+L389+L393+L397+L401+L405+L410+L415</f>
        <v>4525</v>
      </c>
      <c r="M304" s="1277"/>
      <c r="N304" s="1276"/>
      <c r="O304" s="1275"/>
      <c r="R304" s="837"/>
      <c r="X304" s="837"/>
    </row>
    <row r="305" spans="1:23" s="17" customFormat="1" ht="15" customHeight="1" thickBot="1" x14ac:dyDescent="0.3">
      <c r="A305" s="3123"/>
      <c r="B305" s="3303"/>
      <c r="C305" s="3186"/>
      <c r="D305" s="3386"/>
      <c r="E305" s="1269"/>
      <c r="F305" s="2617"/>
      <c r="G305" s="3259"/>
      <c r="H305" s="3126"/>
      <c r="I305" s="3234"/>
      <c r="J305" s="3507"/>
      <c r="K305" s="1107" t="s">
        <v>426</v>
      </c>
      <c r="L305" s="1132">
        <f>L310+L314+L318+L322+L326+L330+L335+L340+L344+L348+L350+L354+L358+L362+L366+L374+L370+L378+L382+L386+L390+L394+L398+L402+L406+L416</f>
        <v>3610.7000000000003</v>
      </c>
      <c r="M305" s="1272"/>
      <c r="N305" s="1271"/>
      <c r="O305" s="1270"/>
      <c r="R305" s="837"/>
    </row>
    <row r="306" spans="1:23" s="17" customFormat="1" ht="15" customHeight="1" thickBot="1" x14ac:dyDescent="0.3">
      <c r="A306" s="3123"/>
      <c r="B306" s="3303"/>
      <c r="C306" s="3186"/>
      <c r="D306" s="3386"/>
      <c r="E306" s="1269"/>
      <c r="F306" s="2617"/>
      <c r="G306" s="3259"/>
      <c r="H306" s="3126"/>
      <c r="I306" s="3234"/>
      <c r="J306" s="3177" t="s">
        <v>364</v>
      </c>
      <c r="K306" s="1273" t="s">
        <v>360</v>
      </c>
      <c r="L306" s="1132">
        <f>L331+L407+L412+L417+L336</f>
        <v>988.1</v>
      </c>
      <c r="M306" s="1272"/>
      <c r="N306" s="1271"/>
      <c r="O306" s="1270"/>
    </row>
    <row r="307" spans="1:23" s="17" customFormat="1" ht="15" customHeight="1" thickBot="1" x14ac:dyDescent="0.3">
      <c r="A307" s="3123"/>
      <c r="B307" s="3303"/>
      <c r="C307" s="3186"/>
      <c r="D307" s="3386"/>
      <c r="E307" s="1269"/>
      <c r="F307" s="2617"/>
      <c r="G307" s="3259"/>
      <c r="H307" s="3126"/>
      <c r="I307" s="3234"/>
      <c r="J307" s="3177"/>
      <c r="K307" s="1105" t="s">
        <v>141</v>
      </c>
      <c r="L307" s="1132">
        <f>L311+L315+L319+L332+L337+L341+L345+L351+L355+L359+L363+L367+L391+L399+L403+L395+L408+L418</f>
        <v>121.4</v>
      </c>
      <c r="M307" s="1038"/>
      <c r="N307" s="1268"/>
      <c r="O307" s="1267"/>
      <c r="R307" s="837"/>
    </row>
    <row r="308" spans="1:23" s="17" customFormat="1" ht="15" customHeight="1" thickBot="1" x14ac:dyDescent="0.3">
      <c r="A308" s="3124"/>
      <c r="B308" s="3305"/>
      <c r="C308" s="3188"/>
      <c r="D308" s="3400"/>
      <c r="E308" s="877"/>
      <c r="F308" s="3190"/>
      <c r="G308" s="3260"/>
      <c r="H308" s="3127"/>
      <c r="I308" s="3235"/>
      <c r="J308" s="875"/>
      <c r="K308" s="1103" t="s">
        <v>33</v>
      </c>
      <c r="L308" s="1266">
        <f>SUM(L304:L307)</f>
        <v>9245.2000000000007</v>
      </c>
      <c r="M308" s="965"/>
      <c r="N308" s="1048"/>
      <c r="O308" s="963"/>
    </row>
    <row r="309" spans="1:23" s="17" customFormat="1" ht="16.899999999999999" customHeight="1" x14ac:dyDescent="0.25">
      <c r="A309" s="3158" t="s">
        <v>109</v>
      </c>
      <c r="B309" s="3304" t="s">
        <v>37</v>
      </c>
      <c r="C309" s="3128" t="s">
        <v>37</v>
      </c>
      <c r="D309" s="3143" t="s">
        <v>37</v>
      </c>
      <c r="E309" s="901"/>
      <c r="F309" s="2559" t="s">
        <v>521</v>
      </c>
      <c r="G309" s="3258" t="s">
        <v>477</v>
      </c>
      <c r="H309" s="3125" t="s">
        <v>44</v>
      </c>
      <c r="I309" s="1242" t="s">
        <v>221</v>
      </c>
      <c r="J309" s="3167" t="s">
        <v>220</v>
      </c>
      <c r="K309" s="1088" t="s">
        <v>124</v>
      </c>
      <c r="L309" s="1087">
        <v>494.7</v>
      </c>
      <c r="M309" s="2579" t="s">
        <v>520</v>
      </c>
      <c r="N309" s="1158" t="s">
        <v>238</v>
      </c>
      <c r="O309" s="1007">
        <v>189.78</v>
      </c>
      <c r="P309" s="826"/>
      <c r="Q309" s="826"/>
      <c r="R309" s="837"/>
      <c r="W309" s="837"/>
    </row>
    <row r="310" spans="1:23" s="17" customFormat="1" ht="15.6" customHeight="1" x14ac:dyDescent="0.25">
      <c r="A310" s="3123"/>
      <c r="B310" s="3303"/>
      <c r="C310" s="3129"/>
      <c r="D310" s="3144"/>
      <c r="E310" s="894"/>
      <c r="F310" s="3182"/>
      <c r="G310" s="3259"/>
      <c r="H310" s="3126"/>
      <c r="I310" s="1241"/>
      <c r="J310" s="3168"/>
      <c r="K310" s="1120" t="s">
        <v>426</v>
      </c>
      <c r="L310" s="1119">
        <v>0</v>
      </c>
      <c r="M310" s="3352"/>
      <c r="N310" s="1201"/>
      <c r="O310" s="1243"/>
      <c r="P310" s="826"/>
      <c r="Q310" s="826"/>
      <c r="R310" s="837"/>
    </row>
    <row r="311" spans="1:23" s="17" customFormat="1" ht="13.5" customHeight="1" thickBot="1" x14ac:dyDescent="0.3">
      <c r="A311" s="3123"/>
      <c r="B311" s="3303"/>
      <c r="C311" s="3129"/>
      <c r="D311" s="3144"/>
      <c r="E311" s="894"/>
      <c r="F311" s="3182"/>
      <c r="G311" s="3259"/>
      <c r="H311" s="3126"/>
      <c r="I311" s="1241"/>
      <c r="J311" s="3168"/>
      <c r="K311" s="1081" t="s">
        <v>141</v>
      </c>
      <c r="L311" s="971"/>
      <c r="M311" s="1265"/>
      <c r="N311" s="1264"/>
      <c r="O311" s="1263"/>
      <c r="P311" s="826"/>
      <c r="Q311" s="826"/>
      <c r="R311" s="837"/>
    </row>
    <row r="312" spans="1:23" s="17" customFormat="1" ht="13.5" customHeight="1" thickBot="1" x14ac:dyDescent="0.3">
      <c r="A312" s="3124"/>
      <c r="B312" s="3305"/>
      <c r="C312" s="3130"/>
      <c r="D312" s="3145"/>
      <c r="E312" s="886"/>
      <c r="F312" s="2560"/>
      <c r="G312" s="3260"/>
      <c r="H312" s="3127"/>
      <c r="I312" s="1241"/>
      <c r="J312" s="3169"/>
      <c r="K312" s="980" t="s">
        <v>33</v>
      </c>
      <c r="L312" s="1262">
        <f>SUM(L309:L311)</f>
        <v>494.7</v>
      </c>
      <c r="M312" s="1169"/>
      <c r="N312" s="1261"/>
      <c r="O312" s="1260"/>
      <c r="P312" s="826"/>
      <c r="Q312" s="826"/>
      <c r="R312" s="837"/>
    </row>
    <row r="313" spans="1:23" s="17" customFormat="1" ht="20.25" customHeight="1" x14ac:dyDescent="0.25">
      <c r="A313" s="3158" t="s">
        <v>109</v>
      </c>
      <c r="B313" s="3304" t="s">
        <v>37</v>
      </c>
      <c r="C313" s="3128" t="s">
        <v>37</v>
      </c>
      <c r="D313" s="3143" t="s">
        <v>39</v>
      </c>
      <c r="E313" s="901"/>
      <c r="F313" s="2559" t="s">
        <v>519</v>
      </c>
      <c r="G313" s="3258" t="s">
        <v>477</v>
      </c>
      <c r="H313" s="3125" t="s">
        <v>44</v>
      </c>
      <c r="I313" s="1241" t="s">
        <v>221</v>
      </c>
      <c r="J313" s="3167" t="s">
        <v>220</v>
      </c>
      <c r="K313" s="1088" t="s">
        <v>124</v>
      </c>
      <c r="L313" s="1087">
        <v>125</v>
      </c>
      <c r="M313" s="2579" t="s">
        <v>518</v>
      </c>
      <c r="N313" s="1141" t="s">
        <v>238</v>
      </c>
      <c r="O313" s="1259">
        <v>39.200000000000003</v>
      </c>
      <c r="P313" s="826"/>
      <c r="Q313" s="826"/>
      <c r="R313" s="837"/>
    </row>
    <row r="314" spans="1:23" s="17" customFormat="1" ht="15" customHeight="1" x14ac:dyDescent="0.25">
      <c r="A314" s="3123"/>
      <c r="B314" s="3303"/>
      <c r="C314" s="3129"/>
      <c r="D314" s="3144"/>
      <c r="E314" s="894"/>
      <c r="F314" s="3182"/>
      <c r="G314" s="3259"/>
      <c r="H314" s="3126"/>
      <c r="I314" s="1241"/>
      <c r="J314" s="3168"/>
      <c r="K314" s="1084" t="s">
        <v>426</v>
      </c>
      <c r="L314" s="1119"/>
      <c r="M314" s="3352"/>
      <c r="N314" s="1237"/>
      <c r="O314" s="918"/>
      <c r="P314" s="826"/>
      <c r="Q314" s="826"/>
    </row>
    <row r="315" spans="1:23" s="17" customFormat="1" ht="27" customHeight="1" thickBot="1" x14ac:dyDescent="0.3">
      <c r="A315" s="3123"/>
      <c r="B315" s="3303"/>
      <c r="C315" s="3129"/>
      <c r="D315" s="3144"/>
      <c r="E315" s="894"/>
      <c r="F315" s="3182"/>
      <c r="G315" s="3259"/>
      <c r="H315" s="3126"/>
      <c r="I315" s="1241"/>
      <c r="J315" s="3168"/>
      <c r="K315" s="1081" t="s">
        <v>141</v>
      </c>
      <c r="L315" s="971"/>
      <c r="M315" s="1258" t="s">
        <v>517</v>
      </c>
      <c r="N315" s="1257" t="s">
        <v>516</v>
      </c>
      <c r="O315" s="1256">
        <v>1.2</v>
      </c>
      <c r="P315" s="826"/>
      <c r="Q315" s="826"/>
    </row>
    <row r="316" spans="1:23" s="17" customFormat="1" ht="14.25" customHeight="1" thickBot="1" x14ac:dyDescent="0.3">
      <c r="A316" s="3124"/>
      <c r="B316" s="3305"/>
      <c r="C316" s="3130"/>
      <c r="D316" s="3145"/>
      <c r="E316" s="886"/>
      <c r="F316" s="2560"/>
      <c r="G316" s="3260"/>
      <c r="H316" s="3127"/>
      <c r="I316" s="1241"/>
      <c r="J316" s="3169"/>
      <c r="K316" s="869" t="s">
        <v>33</v>
      </c>
      <c r="L316" s="1078">
        <f>SUM(L313:L315)</f>
        <v>125</v>
      </c>
      <c r="M316" s="910"/>
      <c r="N316" s="883"/>
      <c r="O316" s="1254"/>
      <c r="P316" s="826"/>
      <c r="Q316" s="826"/>
    </row>
    <row r="317" spans="1:23" s="17" customFormat="1" ht="15" customHeight="1" x14ac:dyDescent="0.25">
      <c r="A317" s="3158" t="s">
        <v>109</v>
      </c>
      <c r="B317" s="3304" t="s">
        <v>37</v>
      </c>
      <c r="C317" s="3128" t="s">
        <v>37</v>
      </c>
      <c r="D317" s="3143" t="s">
        <v>109</v>
      </c>
      <c r="E317" s="901"/>
      <c r="F317" s="2559" t="s">
        <v>515</v>
      </c>
      <c r="G317" s="3131" t="s">
        <v>477</v>
      </c>
      <c r="H317" s="3125" t="s">
        <v>44</v>
      </c>
      <c r="I317" s="1241" t="s">
        <v>365</v>
      </c>
      <c r="J317" s="3176" t="s">
        <v>514</v>
      </c>
      <c r="K317" s="1088" t="s">
        <v>124</v>
      </c>
      <c r="L317" s="1101">
        <v>1747.8</v>
      </c>
      <c r="M317" s="1093" t="s">
        <v>513</v>
      </c>
      <c r="N317" s="1141" t="s">
        <v>238</v>
      </c>
      <c r="O317" s="1014">
        <v>9.8000000000000007</v>
      </c>
      <c r="P317" s="826"/>
      <c r="Q317" s="826"/>
      <c r="R317" s="837"/>
    </row>
    <row r="318" spans="1:23" s="17" customFormat="1" ht="12.75" customHeight="1" x14ac:dyDescent="0.25">
      <c r="A318" s="3123"/>
      <c r="B318" s="3303"/>
      <c r="C318" s="3129"/>
      <c r="D318" s="3144"/>
      <c r="E318" s="894"/>
      <c r="F318" s="3182"/>
      <c r="G318" s="3132"/>
      <c r="H318" s="3126"/>
      <c r="I318" s="1241" t="s">
        <v>221</v>
      </c>
      <c r="J318" s="3177"/>
      <c r="K318" s="1084" t="s">
        <v>426</v>
      </c>
      <c r="L318" s="1083">
        <v>1473.8</v>
      </c>
      <c r="M318" s="238"/>
      <c r="N318" s="1237"/>
      <c r="O318" s="929"/>
      <c r="P318" s="826"/>
      <c r="Q318" s="826"/>
      <c r="R318" s="837"/>
      <c r="S318" s="837"/>
    </row>
    <row r="319" spans="1:23" s="17" customFormat="1" ht="18.75" customHeight="1" thickBot="1" x14ac:dyDescent="0.3">
      <c r="A319" s="3123"/>
      <c r="B319" s="3303"/>
      <c r="C319" s="3129"/>
      <c r="D319" s="3144"/>
      <c r="E319" s="894"/>
      <c r="F319" s="3182"/>
      <c r="G319" s="3132"/>
      <c r="H319" s="3126"/>
      <c r="I319" s="1241"/>
      <c r="J319" s="3177"/>
      <c r="K319" s="1240" t="s">
        <v>141</v>
      </c>
      <c r="L319" s="1255">
        <v>121.4</v>
      </c>
      <c r="M319" s="965"/>
      <c r="N319" s="1235"/>
      <c r="O319" s="1234"/>
      <c r="P319" s="826"/>
      <c r="Q319" s="826"/>
      <c r="R319" s="837"/>
    </row>
    <row r="320" spans="1:23" s="17" customFormat="1" ht="15.75" customHeight="1" thickBot="1" x14ac:dyDescent="0.3">
      <c r="A320" s="3124"/>
      <c r="B320" s="3305"/>
      <c r="C320" s="3130"/>
      <c r="D320" s="3145"/>
      <c r="E320" s="886"/>
      <c r="F320" s="2560"/>
      <c r="G320" s="3133"/>
      <c r="H320" s="3127"/>
      <c r="I320" s="1241"/>
      <c r="J320" s="3165"/>
      <c r="K320" s="869" t="s">
        <v>33</v>
      </c>
      <c r="L320" s="1244">
        <f>SUM(L317:L319)</f>
        <v>3343</v>
      </c>
      <c r="M320" s="910"/>
      <c r="N320" s="883"/>
      <c r="O320" s="1254"/>
      <c r="P320" s="826"/>
      <c r="Q320" s="826"/>
    </row>
    <row r="321" spans="1:21" s="17" customFormat="1" ht="20.25" hidden="1" customHeight="1" x14ac:dyDescent="0.25">
      <c r="A321" s="3158" t="s">
        <v>109</v>
      </c>
      <c r="B321" s="3304" t="s">
        <v>37</v>
      </c>
      <c r="C321" s="3128" t="s">
        <v>37</v>
      </c>
      <c r="D321" s="3143" t="s">
        <v>107</v>
      </c>
      <c r="E321" s="901"/>
      <c r="F321" s="2559" t="s">
        <v>512</v>
      </c>
      <c r="G321" s="3258" t="s">
        <v>477</v>
      </c>
      <c r="H321" s="3125" t="s">
        <v>44</v>
      </c>
      <c r="I321" s="1241"/>
      <c r="J321" s="1253"/>
      <c r="K321" s="1088" t="s">
        <v>124</v>
      </c>
      <c r="L321" s="1087"/>
      <c r="M321" s="2579" t="s">
        <v>511</v>
      </c>
      <c r="N321" s="1158" t="s">
        <v>238</v>
      </c>
      <c r="O321" s="1007"/>
      <c r="P321" s="826"/>
      <c r="Q321" s="826"/>
    </row>
    <row r="322" spans="1:21" s="17" customFormat="1" ht="14.25" hidden="1" customHeight="1" x14ac:dyDescent="0.25">
      <c r="A322" s="3123"/>
      <c r="B322" s="3303"/>
      <c r="C322" s="3129"/>
      <c r="D322" s="3144"/>
      <c r="E322" s="894"/>
      <c r="F322" s="3182"/>
      <c r="G322" s="3259"/>
      <c r="H322" s="3126"/>
      <c r="I322" s="1241"/>
      <c r="J322" s="1252"/>
      <c r="K322" s="1084" t="s">
        <v>426</v>
      </c>
      <c r="L322" s="1083"/>
      <c r="M322" s="3352"/>
      <c r="N322" s="1237"/>
      <c r="O322" s="929"/>
      <c r="P322" s="826"/>
      <c r="Q322" s="826"/>
    </row>
    <row r="323" spans="1:21" s="17" customFormat="1" ht="15" hidden="1" customHeight="1" thickBot="1" x14ac:dyDescent="0.3">
      <c r="A323" s="3123"/>
      <c r="B323" s="3303"/>
      <c r="C323" s="3129"/>
      <c r="D323" s="3144"/>
      <c r="E323" s="894"/>
      <c r="F323" s="3182"/>
      <c r="G323" s="3259"/>
      <c r="H323" s="3126"/>
      <c r="I323" s="1241"/>
      <c r="J323" s="1252"/>
      <c r="K323" s="1240" t="s">
        <v>141</v>
      </c>
      <c r="L323" s="1195"/>
      <c r="M323" s="923"/>
      <c r="N323" s="1050"/>
      <c r="O323" s="967"/>
      <c r="P323" s="826"/>
      <c r="Q323" s="826"/>
      <c r="R323" s="837"/>
    </row>
    <row r="324" spans="1:21" s="17" customFormat="1" ht="15" hidden="1" customHeight="1" thickBot="1" x14ac:dyDescent="0.3">
      <c r="A324" s="3124"/>
      <c r="B324" s="3305"/>
      <c r="C324" s="3130"/>
      <c r="D324" s="3145"/>
      <c r="E324" s="886"/>
      <c r="F324" s="2560"/>
      <c r="G324" s="3260"/>
      <c r="H324" s="3127"/>
      <c r="I324" s="1241"/>
      <c r="J324" s="1251"/>
      <c r="K324" s="1135" t="s">
        <v>33</v>
      </c>
      <c r="L324" s="971">
        <f>SUM(L321:L323)</f>
        <v>0</v>
      </c>
      <c r="M324" s="965"/>
      <c r="N324" s="1048"/>
      <c r="O324" s="963"/>
      <c r="P324" s="826"/>
      <c r="Q324" s="826"/>
    </row>
    <row r="325" spans="1:21" s="17" customFormat="1" ht="55.5" hidden="1" customHeight="1" x14ac:dyDescent="0.25">
      <c r="A325" s="3158" t="s">
        <v>109</v>
      </c>
      <c r="B325" s="3304" t="s">
        <v>37</v>
      </c>
      <c r="C325" s="3128" t="s">
        <v>37</v>
      </c>
      <c r="D325" s="3143" t="s">
        <v>102</v>
      </c>
      <c r="E325" s="901"/>
      <c r="F325" s="2559" t="s">
        <v>510</v>
      </c>
      <c r="G325" s="3258" t="s">
        <v>477</v>
      </c>
      <c r="H325" s="3125" t="s">
        <v>44</v>
      </c>
      <c r="I325" s="1241"/>
      <c r="J325" s="1250"/>
      <c r="K325" s="1088" t="s">
        <v>124</v>
      </c>
      <c r="L325" s="1087">
        <v>0</v>
      </c>
      <c r="M325" s="1213" t="s">
        <v>509</v>
      </c>
      <c r="N325" s="1212" t="s">
        <v>238</v>
      </c>
      <c r="O325" s="1007"/>
      <c r="P325" s="826"/>
      <c r="Q325" s="826"/>
      <c r="R325" s="837"/>
    </row>
    <row r="326" spans="1:21" s="17" customFormat="1" ht="15" hidden="1" customHeight="1" x14ac:dyDescent="0.25">
      <c r="A326" s="3123"/>
      <c r="B326" s="3303"/>
      <c r="C326" s="3129"/>
      <c r="D326" s="3144"/>
      <c r="E326" s="894"/>
      <c r="F326" s="3182"/>
      <c r="G326" s="3259"/>
      <c r="H326" s="3126"/>
      <c r="I326" s="1241"/>
      <c r="J326" s="1249"/>
      <c r="K326" s="1084" t="s">
        <v>426</v>
      </c>
      <c r="L326" s="1083">
        <v>0</v>
      </c>
      <c r="M326" s="920"/>
      <c r="N326" s="1050"/>
      <c r="O326" s="967"/>
      <c r="P326" s="826"/>
      <c r="Q326" s="826"/>
    </row>
    <row r="327" spans="1:21" s="17" customFormat="1" ht="15" hidden="1" customHeight="1" thickBot="1" x14ac:dyDescent="0.3">
      <c r="A327" s="3123"/>
      <c r="B327" s="3303"/>
      <c r="C327" s="3129"/>
      <c r="D327" s="3144"/>
      <c r="E327" s="894"/>
      <c r="F327" s="3182"/>
      <c r="G327" s="3259"/>
      <c r="H327" s="3126"/>
      <c r="I327" s="1241"/>
      <c r="J327" s="1249"/>
      <c r="K327" s="1081" t="s">
        <v>141</v>
      </c>
      <c r="L327" s="971"/>
      <c r="M327" s="920"/>
      <c r="N327" s="1050"/>
      <c r="O327" s="967"/>
      <c r="P327" s="826"/>
      <c r="Q327" s="826"/>
    </row>
    <row r="328" spans="1:21" s="17" customFormat="1" ht="15" hidden="1" customHeight="1" thickBot="1" x14ac:dyDescent="0.3">
      <c r="A328" s="3124"/>
      <c r="B328" s="3305"/>
      <c r="C328" s="3130"/>
      <c r="D328" s="3145"/>
      <c r="E328" s="886"/>
      <c r="F328" s="2560"/>
      <c r="G328" s="3260"/>
      <c r="H328" s="3127"/>
      <c r="I328" s="1239"/>
      <c r="J328" s="1248"/>
      <c r="K328" s="1135" t="s">
        <v>33</v>
      </c>
      <c r="L328" s="971">
        <f>SUM(L325:L327)</f>
        <v>0</v>
      </c>
      <c r="M328" s="965"/>
      <c r="N328" s="1048"/>
      <c r="O328" s="963"/>
      <c r="P328" s="826"/>
      <c r="Q328" s="826"/>
    </row>
    <row r="329" spans="1:21" s="17" customFormat="1" ht="15.6" hidden="1" customHeight="1" x14ac:dyDescent="0.25">
      <c r="A329" s="3158" t="s">
        <v>109</v>
      </c>
      <c r="B329" s="3304" t="s">
        <v>37</v>
      </c>
      <c r="C329" s="3128" t="s">
        <v>37</v>
      </c>
      <c r="D329" s="3143"/>
      <c r="E329" s="901"/>
      <c r="F329" s="2559"/>
      <c r="G329" s="3258" t="s">
        <v>477</v>
      </c>
      <c r="H329" s="3125" t="s">
        <v>44</v>
      </c>
      <c r="I329" s="1242" t="s">
        <v>365</v>
      </c>
      <c r="J329" s="3176" t="s">
        <v>364</v>
      </c>
      <c r="K329" s="1088" t="s">
        <v>124</v>
      </c>
      <c r="L329" s="1087"/>
      <c r="M329" s="3222" t="s">
        <v>508</v>
      </c>
      <c r="N329" s="1209" t="s">
        <v>238</v>
      </c>
      <c r="O329" s="969"/>
      <c r="P329" s="826"/>
      <c r="Q329" s="826"/>
    </row>
    <row r="330" spans="1:21" s="17" customFormat="1" ht="15" hidden="1" customHeight="1" x14ac:dyDescent="0.25">
      <c r="A330" s="3123"/>
      <c r="B330" s="3303"/>
      <c r="C330" s="3129"/>
      <c r="D330" s="3144"/>
      <c r="E330" s="894"/>
      <c r="F330" s="3182"/>
      <c r="G330" s="3132"/>
      <c r="H330" s="3126"/>
      <c r="I330" s="1241"/>
      <c r="J330" s="3177"/>
      <c r="K330" s="1084" t="s">
        <v>426</v>
      </c>
      <c r="L330" s="1247"/>
      <c r="M330" s="3480"/>
      <c r="N330" s="1050"/>
      <c r="O330" s="967"/>
      <c r="P330" s="826"/>
      <c r="Q330" s="826"/>
      <c r="R330" s="837"/>
    </row>
    <row r="331" spans="1:21" s="17" customFormat="1" ht="15" hidden="1" customHeight="1" x14ac:dyDescent="0.25">
      <c r="A331" s="3123"/>
      <c r="B331" s="3303"/>
      <c r="C331" s="3129"/>
      <c r="D331" s="3144"/>
      <c r="E331" s="894"/>
      <c r="F331" s="3182"/>
      <c r="G331" s="3132"/>
      <c r="H331" s="3126"/>
      <c r="I331" s="1241"/>
      <c r="J331" s="3177"/>
      <c r="K331" s="1081" t="s">
        <v>360</v>
      </c>
      <c r="L331" s="1246"/>
      <c r="M331" s="1183"/>
      <c r="N331" s="1050"/>
      <c r="O331" s="967"/>
      <c r="P331" s="826"/>
      <c r="Q331" s="826"/>
      <c r="R331" s="837"/>
    </row>
    <row r="332" spans="1:21" s="17" customFormat="1" ht="15" hidden="1" customHeight="1" thickBot="1" x14ac:dyDescent="0.3">
      <c r="A332" s="3123"/>
      <c r="B332" s="3303"/>
      <c r="C332" s="3129"/>
      <c r="D332" s="3144"/>
      <c r="E332" s="894"/>
      <c r="F332" s="3182"/>
      <c r="G332" s="3132"/>
      <c r="H332" s="3126"/>
      <c r="I332" s="1241"/>
      <c r="J332" s="3164"/>
      <c r="K332" s="1081" t="s">
        <v>141</v>
      </c>
      <c r="L332" s="971"/>
      <c r="M332" s="920"/>
      <c r="N332" s="1050"/>
      <c r="O332" s="967"/>
      <c r="P332" s="826"/>
      <c r="Q332" s="826"/>
      <c r="R332" s="837"/>
    </row>
    <row r="333" spans="1:21" s="17" customFormat="1" ht="15" hidden="1" customHeight="1" thickBot="1" x14ac:dyDescent="0.3">
      <c r="A333" s="3124"/>
      <c r="B333" s="3305"/>
      <c r="C333" s="3130"/>
      <c r="D333" s="3145"/>
      <c r="E333" s="886"/>
      <c r="F333" s="2560"/>
      <c r="G333" s="3133"/>
      <c r="H333" s="3127"/>
      <c r="I333" s="1239"/>
      <c r="J333" s="3165"/>
      <c r="K333" s="1135" t="s">
        <v>33</v>
      </c>
      <c r="L333" s="971">
        <f>SUM(L329:L332)</f>
        <v>0</v>
      </c>
      <c r="M333" s="965"/>
      <c r="N333" s="1048"/>
      <c r="O333" s="963"/>
      <c r="P333" s="826"/>
      <c r="Q333" s="826"/>
      <c r="R333" s="837"/>
    </row>
    <row r="334" spans="1:21" s="17" customFormat="1" ht="16.5" customHeight="1" x14ac:dyDescent="0.25">
      <c r="A334" s="3158" t="s">
        <v>109</v>
      </c>
      <c r="B334" s="3304" t="s">
        <v>37</v>
      </c>
      <c r="C334" s="3128" t="s">
        <v>37</v>
      </c>
      <c r="D334" s="3143" t="s">
        <v>92</v>
      </c>
      <c r="E334" s="901"/>
      <c r="F334" s="2559" t="s">
        <v>507</v>
      </c>
      <c r="G334" s="3131" t="s">
        <v>477</v>
      </c>
      <c r="H334" s="3125" t="s">
        <v>44</v>
      </c>
      <c r="I334" s="1242" t="s">
        <v>365</v>
      </c>
      <c r="J334" s="3176" t="s">
        <v>364</v>
      </c>
      <c r="K334" s="1088" t="s">
        <v>124</v>
      </c>
      <c r="L334" s="1087">
        <v>524</v>
      </c>
      <c r="M334" s="3220" t="s">
        <v>506</v>
      </c>
      <c r="N334" s="1161" t="s">
        <v>238</v>
      </c>
      <c r="O334" s="969">
        <v>1.423</v>
      </c>
      <c r="P334" s="826"/>
      <c r="Q334" s="826"/>
      <c r="R334" s="837"/>
      <c r="S334" s="837"/>
      <c r="T334" s="837"/>
      <c r="U334" s="837"/>
    </row>
    <row r="335" spans="1:21" s="17" customFormat="1" ht="16.5" customHeight="1" x14ac:dyDescent="0.25">
      <c r="A335" s="3123"/>
      <c r="B335" s="3303"/>
      <c r="C335" s="3129"/>
      <c r="D335" s="3144"/>
      <c r="E335" s="894"/>
      <c r="F335" s="3182"/>
      <c r="G335" s="3132"/>
      <c r="H335" s="3126"/>
      <c r="I335" s="1241"/>
      <c r="J335" s="3177"/>
      <c r="K335" s="1084" t="s">
        <v>426</v>
      </c>
      <c r="L335" s="1083">
        <v>860</v>
      </c>
      <c r="M335" s="3221"/>
      <c r="N335" s="1245"/>
      <c r="O335" s="929"/>
      <c r="P335" s="826"/>
      <c r="Q335" s="826"/>
      <c r="R335" s="837"/>
    </row>
    <row r="336" spans="1:21" s="17" customFormat="1" ht="16.5" customHeight="1" x14ac:dyDescent="0.25">
      <c r="A336" s="3123"/>
      <c r="B336" s="3303"/>
      <c r="C336" s="3129"/>
      <c r="D336" s="3144"/>
      <c r="E336" s="894"/>
      <c r="F336" s="3182"/>
      <c r="G336" s="3132"/>
      <c r="H336" s="3126"/>
      <c r="I336" s="1241"/>
      <c r="J336" s="3177"/>
      <c r="K336" s="1081" t="s">
        <v>505</v>
      </c>
      <c r="L336" s="1140">
        <v>497.6</v>
      </c>
      <c r="M336" s="1003"/>
      <c r="N336" s="1245"/>
      <c r="O336" s="929"/>
      <c r="P336" s="826"/>
      <c r="Q336" s="826"/>
      <c r="R336" s="837"/>
    </row>
    <row r="337" spans="1:20" s="17" customFormat="1" ht="12" customHeight="1" thickBot="1" x14ac:dyDescent="0.3">
      <c r="A337" s="3123"/>
      <c r="B337" s="3303"/>
      <c r="C337" s="3129"/>
      <c r="D337" s="3144"/>
      <c r="E337" s="894"/>
      <c r="F337" s="3182"/>
      <c r="G337" s="3132"/>
      <c r="H337" s="3126"/>
      <c r="I337" s="1241"/>
      <c r="J337" s="3177"/>
      <c r="K337" s="1081" t="s">
        <v>141</v>
      </c>
      <c r="L337" s="971"/>
      <c r="M337" s="920"/>
      <c r="N337" s="1050"/>
      <c r="O337" s="929"/>
      <c r="P337" s="826"/>
      <c r="Q337" s="826"/>
      <c r="R337" s="837"/>
      <c r="T337" s="837"/>
    </row>
    <row r="338" spans="1:20" s="17" customFormat="1" ht="22.5" customHeight="1" thickBot="1" x14ac:dyDescent="0.3">
      <c r="A338" s="3124"/>
      <c r="B338" s="3305"/>
      <c r="C338" s="3130"/>
      <c r="D338" s="3145"/>
      <c r="E338" s="886"/>
      <c r="F338" s="2560"/>
      <c r="G338" s="3133"/>
      <c r="H338" s="3127"/>
      <c r="I338" s="1239"/>
      <c r="J338" s="3178"/>
      <c r="K338" s="869" t="s">
        <v>33</v>
      </c>
      <c r="L338" s="971">
        <f>SUM(L334:L337)</f>
        <v>1881.6</v>
      </c>
      <c r="M338" s="965"/>
      <c r="N338" s="1048"/>
      <c r="O338" s="1234"/>
      <c r="P338" s="826"/>
      <c r="Q338" s="826"/>
      <c r="R338" s="837"/>
    </row>
    <row r="339" spans="1:20" s="17" customFormat="1" ht="13.15" customHeight="1" x14ac:dyDescent="0.25">
      <c r="A339" s="3158" t="s">
        <v>109</v>
      </c>
      <c r="B339" s="3304" t="s">
        <v>37</v>
      </c>
      <c r="C339" s="3128" t="s">
        <v>37</v>
      </c>
      <c r="D339" s="3143" t="s">
        <v>87</v>
      </c>
      <c r="E339" s="952"/>
      <c r="F339" s="2619" t="s">
        <v>504</v>
      </c>
      <c r="G339" s="3131" t="s">
        <v>477</v>
      </c>
      <c r="H339" s="3125" t="s">
        <v>44</v>
      </c>
      <c r="I339" s="1242" t="s">
        <v>365</v>
      </c>
      <c r="J339" s="3176" t="s">
        <v>364</v>
      </c>
      <c r="K339" s="1088" t="s">
        <v>124</v>
      </c>
      <c r="L339" s="1087">
        <v>30</v>
      </c>
      <c r="M339" s="932" t="s">
        <v>503</v>
      </c>
      <c r="N339" s="1203" t="s">
        <v>362</v>
      </c>
      <c r="O339" s="969">
        <v>1</v>
      </c>
      <c r="P339" s="826"/>
      <c r="Q339" s="826"/>
      <c r="R339" s="837"/>
    </row>
    <row r="340" spans="1:20" s="17" customFormat="1" ht="15" customHeight="1" x14ac:dyDescent="0.25">
      <c r="A340" s="3123"/>
      <c r="B340" s="3303"/>
      <c r="C340" s="3129"/>
      <c r="D340" s="3144"/>
      <c r="E340" s="950"/>
      <c r="F340" s="3285"/>
      <c r="G340" s="3132"/>
      <c r="H340" s="3126"/>
      <c r="I340" s="1241"/>
      <c r="J340" s="3177"/>
      <c r="K340" s="1084" t="s">
        <v>426</v>
      </c>
      <c r="L340" s="1083">
        <v>0</v>
      </c>
      <c r="M340" s="920"/>
      <c r="N340" s="1050"/>
      <c r="O340" s="929"/>
      <c r="P340" s="826"/>
      <c r="Q340" s="826"/>
      <c r="R340" s="837"/>
    </row>
    <row r="341" spans="1:20" s="17" customFormat="1" ht="13.5" customHeight="1" thickBot="1" x14ac:dyDescent="0.3">
      <c r="A341" s="3123"/>
      <c r="B341" s="3303"/>
      <c r="C341" s="3129"/>
      <c r="D341" s="3144"/>
      <c r="E341" s="950"/>
      <c r="F341" s="3285"/>
      <c r="G341" s="3132"/>
      <c r="H341" s="3126"/>
      <c r="I341" s="1241"/>
      <c r="J341" s="3177"/>
      <c r="K341" s="1081" t="s">
        <v>141</v>
      </c>
      <c r="L341" s="971"/>
      <c r="M341" s="920"/>
      <c r="N341" s="1050"/>
      <c r="O341" s="929"/>
      <c r="P341" s="826"/>
      <c r="Q341" s="826"/>
      <c r="R341" s="837"/>
    </row>
    <row r="342" spans="1:20" s="17" customFormat="1" ht="23.25" customHeight="1" thickBot="1" x14ac:dyDescent="0.3">
      <c r="A342" s="3124"/>
      <c r="B342" s="3305"/>
      <c r="C342" s="3130"/>
      <c r="D342" s="3145"/>
      <c r="E342" s="948"/>
      <c r="F342" s="2620"/>
      <c r="G342" s="3133"/>
      <c r="H342" s="3127"/>
      <c r="I342" s="1239"/>
      <c r="J342" s="3178"/>
      <c r="K342" s="869" t="s">
        <v>33</v>
      </c>
      <c r="L342" s="1244">
        <f>SUM(L339:L341)</f>
        <v>30</v>
      </c>
      <c r="M342" s="965"/>
      <c r="N342" s="1048"/>
      <c r="O342" s="1234"/>
      <c r="P342" s="826"/>
      <c r="Q342" s="826"/>
      <c r="R342" s="837"/>
    </row>
    <row r="343" spans="1:20" s="17" customFormat="1" ht="16.5" customHeight="1" x14ac:dyDescent="0.25">
      <c r="A343" s="3158" t="s">
        <v>109</v>
      </c>
      <c r="B343" s="3304" t="s">
        <v>37</v>
      </c>
      <c r="C343" s="3128" t="s">
        <v>37</v>
      </c>
      <c r="D343" s="3143" t="s">
        <v>65</v>
      </c>
      <c r="E343" s="3134"/>
      <c r="F343" s="2559" t="s">
        <v>502</v>
      </c>
      <c r="G343" s="3131" t="s">
        <v>477</v>
      </c>
      <c r="H343" s="3126" t="s">
        <v>44</v>
      </c>
      <c r="I343" s="1241" t="s">
        <v>365</v>
      </c>
      <c r="J343" s="3176" t="s">
        <v>364</v>
      </c>
      <c r="K343" s="1088" t="s">
        <v>124</v>
      </c>
      <c r="L343" s="1087">
        <v>9.1</v>
      </c>
      <c r="M343" s="3222" t="s">
        <v>501</v>
      </c>
      <c r="N343" s="1161" t="s">
        <v>362</v>
      </c>
      <c r="O343" s="1122">
        <v>1</v>
      </c>
      <c r="P343" s="826"/>
      <c r="Q343" s="826"/>
      <c r="R343" s="837"/>
      <c r="T343" s="837"/>
    </row>
    <row r="344" spans="1:20" s="17" customFormat="1" ht="18" customHeight="1" x14ac:dyDescent="0.25">
      <c r="A344" s="3123"/>
      <c r="B344" s="3303"/>
      <c r="C344" s="3129"/>
      <c r="D344" s="3144"/>
      <c r="E344" s="3135"/>
      <c r="F344" s="3182"/>
      <c r="G344" s="3132"/>
      <c r="H344" s="3126"/>
      <c r="I344" s="1241"/>
      <c r="J344" s="3177"/>
      <c r="K344" s="1120" t="s">
        <v>426</v>
      </c>
      <c r="L344" s="1083"/>
      <c r="M344" s="3480"/>
      <c r="N344" s="1117"/>
      <c r="O344" s="1243"/>
      <c r="P344" s="826"/>
      <c r="Q344" s="826"/>
      <c r="R344" s="837"/>
    </row>
    <row r="345" spans="1:20" s="17" customFormat="1" ht="14.25" customHeight="1" thickBot="1" x14ac:dyDescent="0.3">
      <c r="A345" s="3123"/>
      <c r="B345" s="3303"/>
      <c r="C345" s="3129"/>
      <c r="D345" s="3144"/>
      <c r="E345" s="3135"/>
      <c r="F345" s="3182"/>
      <c r="G345" s="3132"/>
      <c r="H345" s="3126"/>
      <c r="I345" s="1241"/>
      <c r="J345" s="3164"/>
      <c r="K345" s="1081" t="s">
        <v>141</v>
      </c>
      <c r="L345" s="971"/>
      <c r="M345" s="920"/>
      <c r="N345" s="1050"/>
      <c r="O345" s="929"/>
      <c r="P345" s="826"/>
      <c r="Q345" s="826"/>
      <c r="R345" s="837"/>
      <c r="T345" s="837"/>
    </row>
    <row r="346" spans="1:20" s="17" customFormat="1" ht="18.75" customHeight="1" thickBot="1" x14ac:dyDescent="0.3">
      <c r="A346" s="3123"/>
      <c r="B346" s="3303"/>
      <c r="C346" s="3129"/>
      <c r="D346" s="3144"/>
      <c r="E346" s="3135"/>
      <c r="F346" s="2560"/>
      <c r="G346" s="3132"/>
      <c r="H346" s="3126"/>
      <c r="I346" s="1241"/>
      <c r="J346" s="3165"/>
      <c r="K346" s="869" t="s">
        <v>33</v>
      </c>
      <c r="L346" s="971">
        <f>SUM(L343:L345)</f>
        <v>9.1</v>
      </c>
      <c r="M346" s="965"/>
      <c r="N346" s="1048"/>
      <c r="O346" s="1234"/>
      <c r="P346" s="826"/>
      <c r="Q346" s="826"/>
      <c r="R346" s="837"/>
    </row>
    <row r="347" spans="1:20" s="17" customFormat="1" ht="28.5" hidden="1" customHeight="1" x14ac:dyDescent="0.25">
      <c r="A347" s="3158" t="s">
        <v>109</v>
      </c>
      <c r="B347" s="3304" t="s">
        <v>37</v>
      </c>
      <c r="C347" s="3128" t="s">
        <v>37</v>
      </c>
      <c r="D347" s="3143"/>
      <c r="E347" s="901"/>
      <c r="F347" s="2559"/>
      <c r="G347" s="3131" t="s">
        <v>477</v>
      </c>
      <c r="H347" s="3125" t="s">
        <v>44</v>
      </c>
      <c r="I347" s="1242" t="s">
        <v>365</v>
      </c>
      <c r="J347" s="3167" t="s">
        <v>364</v>
      </c>
      <c r="K347" s="1088" t="s">
        <v>124</v>
      </c>
      <c r="L347" s="1087"/>
      <c r="M347" s="932"/>
      <c r="N347" s="1068"/>
      <c r="O347" s="969"/>
      <c r="P347" s="826"/>
      <c r="Q347" s="826"/>
      <c r="R347" s="837"/>
      <c r="T347" s="837"/>
    </row>
    <row r="348" spans="1:20" s="17" customFormat="1" ht="24" hidden="1" customHeight="1" thickBot="1" x14ac:dyDescent="0.3">
      <c r="A348" s="3123"/>
      <c r="B348" s="3303"/>
      <c r="C348" s="3129"/>
      <c r="D348" s="3144"/>
      <c r="E348" s="894"/>
      <c r="F348" s="2560"/>
      <c r="G348" s="3132"/>
      <c r="H348" s="3126"/>
      <c r="I348" s="1241"/>
      <c r="J348" s="3169"/>
      <c r="K348" s="1084" t="s">
        <v>426</v>
      </c>
      <c r="L348" s="1083"/>
      <c r="M348" s="1003" t="s">
        <v>499</v>
      </c>
      <c r="N348" s="1139" t="s">
        <v>238</v>
      </c>
      <c r="O348" s="1243"/>
      <c r="P348" s="826"/>
      <c r="Q348" s="826"/>
      <c r="R348" s="837"/>
    </row>
    <row r="349" spans="1:20" s="17" customFormat="1" ht="24" hidden="1" customHeight="1" x14ac:dyDescent="0.25">
      <c r="A349" s="3158" t="s">
        <v>109</v>
      </c>
      <c r="B349" s="3304" t="s">
        <v>37</v>
      </c>
      <c r="C349" s="3128" t="s">
        <v>37</v>
      </c>
      <c r="D349" s="3143"/>
      <c r="E349" s="901"/>
      <c r="F349" s="2559"/>
      <c r="G349" s="3131" t="s">
        <v>477</v>
      </c>
      <c r="H349" s="3125" t="s">
        <v>44</v>
      </c>
      <c r="I349" s="1242" t="s">
        <v>365</v>
      </c>
      <c r="J349" s="3176" t="s">
        <v>364</v>
      </c>
      <c r="K349" s="1088" t="s">
        <v>124</v>
      </c>
      <c r="L349" s="1087"/>
      <c r="M349" s="3222" t="s">
        <v>500</v>
      </c>
      <c r="N349" s="1209" t="s">
        <v>238</v>
      </c>
      <c r="O349" s="969"/>
      <c r="P349" s="826"/>
      <c r="Q349" s="826"/>
    </row>
    <row r="350" spans="1:20" s="17" customFormat="1" ht="39" hidden="1" customHeight="1" x14ac:dyDescent="0.25">
      <c r="A350" s="3123"/>
      <c r="B350" s="3303"/>
      <c r="C350" s="3129"/>
      <c r="D350" s="3144"/>
      <c r="E350" s="894"/>
      <c r="F350" s="3182"/>
      <c r="G350" s="3132"/>
      <c r="H350" s="3126"/>
      <c r="I350" s="1241"/>
      <c r="J350" s="3177"/>
      <c r="K350" s="1084" t="s">
        <v>426</v>
      </c>
      <c r="L350" s="1083"/>
      <c r="M350" s="3480"/>
      <c r="N350" s="1050"/>
      <c r="O350" s="929"/>
      <c r="P350" s="826"/>
      <c r="Q350" s="826"/>
    </row>
    <row r="351" spans="1:20" s="17" customFormat="1" ht="14.25" hidden="1" customHeight="1" thickBot="1" x14ac:dyDescent="0.3">
      <c r="A351" s="3123"/>
      <c r="B351" s="3303"/>
      <c r="C351" s="3129"/>
      <c r="D351" s="3144"/>
      <c r="E351" s="894"/>
      <c r="F351" s="3182"/>
      <c r="G351" s="3132"/>
      <c r="H351" s="3126"/>
      <c r="I351" s="1241"/>
      <c r="J351" s="3164"/>
      <c r="K351" s="1240" t="s">
        <v>141</v>
      </c>
      <c r="L351" s="1195"/>
      <c r="M351" s="923"/>
      <c r="N351" s="1050"/>
      <c r="O351" s="929"/>
      <c r="P351" s="826"/>
      <c r="Q351" s="826"/>
    </row>
    <row r="352" spans="1:20" s="17" customFormat="1" ht="38.25" hidden="1" customHeight="1" thickBot="1" x14ac:dyDescent="0.3">
      <c r="A352" s="3124"/>
      <c r="B352" s="3305"/>
      <c r="C352" s="3130"/>
      <c r="D352" s="3145"/>
      <c r="E352" s="886"/>
      <c r="F352" s="2560"/>
      <c r="G352" s="3133"/>
      <c r="H352" s="3127"/>
      <c r="I352" s="1239"/>
      <c r="J352" s="3165"/>
      <c r="K352" s="1135" t="s">
        <v>33</v>
      </c>
      <c r="L352" s="971">
        <f>SUM(L349:L351)</f>
        <v>0</v>
      </c>
      <c r="M352" s="965"/>
      <c r="N352" s="1048"/>
      <c r="O352" s="1234"/>
      <c r="P352" s="826"/>
      <c r="Q352" s="826"/>
    </row>
    <row r="353" spans="1:20" s="17" customFormat="1" ht="20.25" hidden="1" customHeight="1" x14ac:dyDescent="0.25">
      <c r="A353" s="3158" t="s">
        <v>109</v>
      </c>
      <c r="B353" s="3304" t="s">
        <v>37</v>
      </c>
      <c r="C353" s="3128" t="s">
        <v>37</v>
      </c>
      <c r="D353" s="3522"/>
      <c r="E353" s="998"/>
      <c r="F353" s="2559"/>
      <c r="G353" s="3131" t="s">
        <v>477</v>
      </c>
      <c r="H353" s="3125" t="s">
        <v>44</v>
      </c>
      <c r="I353" s="3217" t="s">
        <v>365</v>
      </c>
      <c r="J353" s="3176" t="s">
        <v>364</v>
      </c>
      <c r="K353" s="1088" t="s">
        <v>124</v>
      </c>
      <c r="L353" s="1087">
        <v>0</v>
      </c>
      <c r="M353" s="1131" t="s">
        <v>499</v>
      </c>
      <c r="N353" s="1158" t="s">
        <v>238</v>
      </c>
      <c r="O353" s="969"/>
      <c r="P353" s="826"/>
      <c r="Q353" s="826"/>
    </row>
    <row r="354" spans="1:20" s="17" customFormat="1" ht="47.25" hidden="1" customHeight="1" x14ac:dyDescent="0.25">
      <c r="A354" s="3123"/>
      <c r="B354" s="3303"/>
      <c r="C354" s="3129"/>
      <c r="D354" s="3523"/>
      <c r="E354" s="1206"/>
      <c r="F354" s="3182"/>
      <c r="G354" s="3132"/>
      <c r="H354" s="3126"/>
      <c r="I354" s="3218"/>
      <c r="J354" s="3177"/>
      <c r="K354" s="1084" t="s">
        <v>426</v>
      </c>
      <c r="L354" s="1083"/>
      <c r="M354" s="920"/>
      <c r="N354" s="1050"/>
      <c r="O354" s="929"/>
      <c r="P354" s="826"/>
      <c r="Q354" s="826"/>
    </row>
    <row r="355" spans="1:20" s="17" customFormat="1" ht="35.25" hidden="1" customHeight="1" thickBot="1" x14ac:dyDescent="0.3">
      <c r="A355" s="3123"/>
      <c r="B355" s="3303"/>
      <c r="C355" s="3129"/>
      <c r="D355" s="3523"/>
      <c r="E355" s="1206"/>
      <c r="F355" s="3182"/>
      <c r="G355" s="3132"/>
      <c r="H355" s="3126"/>
      <c r="I355" s="3218"/>
      <c r="J355" s="3164"/>
      <c r="K355" s="1081" t="s">
        <v>141</v>
      </c>
      <c r="L355" s="971"/>
      <c r="M355" s="920"/>
      <c r="N355" s="1050"/>
      <c r="O355" s="929"/>
      <c r="P355" s="826"/>
      <c r="Q355" s="826"/>
    </row>
    <row r="356" spans="1:20" s="17" customFormat="1" ht="31.5" hidden="1" customHeight="1" thickBot="1" x14ac:dyDescent="0.3">
      <c r="A356" s="3124"/>
      <c r="B356" s="3305"/>
      <c r="C356" s="3130"/>
      <c r="D356" s="3524"/>
      <c r="E356" s="1205"/>
      <c r="F356" s="2560"/>
      <c r="G356" s="3133"/>
      <c r="H356" s="3127"/>
      <c r="I356" s="3219"/>
      <c r="J356" s="3165"/>
      <c r="K356" s="1135" t="s">
        <v>33</v>
      </c>
      <c r="L356" s="971">
        <f>SUM(L353:L355)</f>
        <v>0</v>
      </c>
      <c r="M356" s="965"/>
      <c r="N356" s="1048"/>
      <c r="O356" s="1234"/>
      <c r="P356" s="826"/>
      <c r="Q356" s="826"/>
    </row>
    <row r="357" spans="1:20" s="17" customFormat="1" ht="24.75" customHeight="1" x14ac:dyDescent="0.25">
      <c r="A357" s="3158" t="s">
        <v>109</v>
      </c>
      <c r="B357" s="3304" t="s">
        <v>37</v>
      </c>
      <c r="C357" s="3128" t="s">
        <v>37</v>
      </c>
      <c r="D357" s="3143" t="s">
        <v>56</v>
      </c>
      <c r="E357" s="901"/>
      <c r="F357" s="1089" t="s">
        <v>498</v>
      </c>
      <c r="G357" s="3131" t="s">
        <v>477</v>
      </c>
      <c r="H357" s="3125" t="s">
        <v>44</v>
      </c>
      <c r="I357" s="3217" t="s">
        <v>365</v>
      </c>
      <c r="J357" s="3176" t="s">
        <v>364</v>
      </c>
      <c r="K357" s="1088" t="s">
        <v>124</v>
      </c>
      <c r="L357" s="1087">
        <v>435</v>
      </c>
      <c r="M357" s="1210" t="s">
        <v>497</v>
      </c>
      <c r="N357" s="1209" t="s">
        <v>238</v>
      </c>
      <c r="O357" s="969">
        <v>0.34100000000000003</v>
      </c>
      <c r="P357" s="826"/>
      <c r="Q357" s="826"/>
      <c r="R357" s="837"/>
      <c r="T357" s="837"/>
    </row>
    <row r="358" spans="1:20" s="17" customFormat="1" ht="14.25" customHeight="1" x14ac:dyDescent="0.25">
      <c r="A358" s="3123"/>
      <c r="B358" s="3303"/>
      <c r="C358" s="3129"/>
      <c r="D358" s="3144"/>
      <c r="E358" s="894"/>
      <c r="F358" s="1082"/>
      <c r="G358" s="3132"/>
      <c r="H358" s="3126"/>
      <c r="I358" s="3218"/>
      <c r="J358" s="3177"/>
      <c r="K358" s="1084" t="s">
        <v>426</v>
      </c>
      <c r="L358" s="1140">
        <v>577</v>
      </c>
      <c r="M358" s="920"/>
      <c r="N358" s="1050"/>
      <c r="O358" s="967"/>
      <c r="P358" s="897"/>
      <c r="Q358" s="826"/>
    </row>
    <row r="359" spans="1:20" s="17" customFormat="1" ht="15" customHeight="1" thickBot="1" x14ac:dyDescent="0.3">
      <c r="A359" s="3123"/>
      <c r="B359" s="3303"/>
      <c r="C359" s="3129"/>
      <c r="D359" s="3144"/>
      <c r="E359" s="894"/>
      <c r="F359" s="1082"/>
      <c r="G359" s="3132"/>
      <c r="H359" s="3126"/>
      <c r="I359" s="3218"/>
      <c r="J359" s="3164"/>
      <c r="K359" s="1081" t="s">
        <v>141</v>
      </c>
      <c r="L359" s="971"/>
      <c r="M359" s="920"/>
      <c r="N359" s="1050"/>
      <c r="O359" s="967"/>
      <c r="P359" s="826"/>
      <c r="Q359" s="826"/>
    </row>
    <row r="360" spans="1:20" s="17" customFormat="1" ht="15" customHeight="1" thickBot="1" x14ac:dyDescent="0.3">
      <c r="A360" s="3124"/>
      <c r="B360" s="3305"/>
      <c r="C360" s="3130"/>
      <c r="D360" s="3145"/>
      <c r="E360" s="886"/>
      <c r="F360" s="1079"/>
      <c r="G360" s="3133"/>
      <c r="H360" s="3127"/>
      <c r="I360" s="3219"/>
      <c r="J360" s="3165"/>
      <c r="K360" s="869" t="s">
        <v>33</v>
      </c>
      <c r="L360" s="1078">
        <f>SUM(L357:L359)</f>
        <v>1012</v>
      </c>
      <c r="M360" s="965"/>
      <c r="N360" s="1048"/>
      <c r="O360" s="963"/>
      <c r="P360" s="826"/>
      <c r="Q360" s="826"/>
    </row>
    <row r="361" spans="1:20" s="17" customFormat="1" ht="21.75" customHeight="1" x14ac:dyDescent="0.25">
      <c r="A361" s="3158" t="s">
        <v>109</v>
      </c>
      <c r="B361" s="3304" t="s">
        <v>37</v>
      </c>
      <c r="C361" s="3128" t="s">
        <v>37</v>
      </c>
      <c r="D361" s="3143" t="s">
        <v>48</v>
      </c>
      <c r="E361" s="901"/>
      <c r="F361" s="1089" t="s">
        <v>405</v>
      </c>
      <c r="G361" s="3131" t="s">
        <v>477</v>
      </c>
      <c r="H361" s="3125" t="s">
        <v>44</v>
      </c>
      <c r="I361" s="3217" t="s">
        <v>365</v>
      </c>
      <c r="J361" s="3176" t="s">
        <v>364</v>
      </c>
      <c r="K361" s="1088" t="s">
        <v>124</v>
      </c>
      <c r="L361" s="1087">
        <v>98</v>
      </c>
      <c r="M361" s="1093" t="s">
        <v>496</v>
      </c>
      <c r="N361" s="1238" t="s">
        <v>362</v>
      </c>
      <c r="O361" s="1007">
        <v>3</v>
      </c>
      <c r="P361" s="826"/>
      <c r="Q361" s="826"/>
    </row>
    <row r="362" spans="1:20" s="17" customFormat="1" ht="15" customHeight="1" x14ac:dyDescent="0.25">
      <c r="A362" s="3123"/>
      <c r="B362" s="3303"/>
      <c r="C362" s="3129"/>
      <c r="D362" s="3144"/>
      <c r="E362" s="894"/>
      <c r="F362" s="1082"/>
      <c r="G362" s="3132"/>
      <c r="H362" s="3126"/>
      <c r="I362" s="3218"/>
      <c r="J362" s="3177"/>
      <c r="K362" s="1084" t="s">
        <v>426</v>
      </c>
      <c r="L362" s="1083"/>
      <c r="M362" s="1128"/>
      <c r="N362" s="1237"/>
      <c r="O362" s="929"/>
      <c r="P362" s="826"/>
      <c r="Q362" s="826"/>
    </row>
    <row r="363" spans="1:20" s="17" customFormat="1" ht="15" customHeight="1" thickBot="1" x14ac:dyDescent="0.3">
      <c r="A363" s="3123"/>
      <c r="B363" s="3303"/>
      <c r="C363" s="3129"/>
      <c r="D363" s="3144"/>
      <c r="E363" s="894"/>
      <c r="F363" s="1082"/>
      <c r="G363" s="3132"/>
      <c r="H363" s="3126"/>
      <c r="I363" s="3218"/>
      <c r="J363" s="3164"/>
      <c r="K363" s="1081" t="s">
        <v>141</v>
      </c>
      <c r="L363" s="971">
        <v>0</v>
      </c>
      <c r="M363" s="1128"/>
      <c r="N363" s="1237"/>
      <c r="O363" s="929"/>
      <c r="P363" s="826"/>
      <c r="Q363" s="826"/>
    </row>
    <row r="364" spans="1:20" s="17" customFormat="1" ht="15" customHeight="1" thickBot="1" x14ac:dyDescent="0.3">
      <c r="A364" s="3124"/>
      <c r="B364" s="3305"/>
      <c r="C364" s="3130"/>
      <c r="D364" s="3145"/>
      <c r="E364" s="886"/>
      <c r="F364" s="1079"/>
      <c r="G364" s="3133"/>
      <c r="H364" s="3127"/>
      <c r="I364" s="3219"/>
      <c r="J364" s="3165"/>
      <c r="K364" s="869" t="s">
        <v>33</v>
      </c>
      <c r="L364" s="1078">
        <f>SUM(L361:L363)</f>
        <v>98</v>
      </c>
      <c r="M364" s="1236"/>
      <c r="N364" s="1235"/>
      <c r="O364" s="1234"/>
      <c r="P364" s="826"/>
      <c r="Q364" s="826"/>
    </row>
    <row r="365" spans="1:20" s="17" customFormat="1" ht="20.25" customHeight="1" x14ac:dyDescent="0.25">
      <c r="A365" s="3158" t="s">
        <v>109</v>
      </c>
      <c r="B365" s="3304" t="s">
        <v>37</v>
      </c>
      <c r="C365" s="3128" t="s">
        <v>37</v>
      </c>
      <c r="D365" s="3143" t="s">
        <v>46</v>
      </c>
      <c r="E365" s="901"/>
      <c r="F365" s="1089" t="s">
        <v>495</v>
      </c>
      <c r="G365" s="3131" t="s">
        <v>477</v>
      </c>
      <c r="H365" s="3125" t="s">
        <v>44</v>
      </c>
      <c r="I365" s="3365" t="s">
        <v>414</v>
      </c>
      <c r="J365" s="3302" t="s">
        <v>413</v>
      </c>
      <c r="K365" s="1088" t="s">
        <v>124</v>
      </c>
      <c r="L365" s="1087">
        <v>0.4</v>
      </c>
      <c r="M365" s="997" t="s">
        <v>494</v>
      </c>
      <c r="N365" s="1233" t="s">
        <v>362</v>
      </c>
      <c r="O365" s="1232">
        <v>20</v>
      </c>
      <c r="P365" s="826"/>
      <c r="Q365" s="826"/>
      <c r="R365" s="837"/>
    </row>
    <row r="366" spans="1:20" s="17" customFormat="1" ht="15" customHeight="1" x14ac:dyDescent="0.25">
      <c r="A366" s="3123"/>
      <c r="B366" s="3303"/>
      <c r="C366" s="3129"/>
      <c r="D366" s="3144"/>
      <c r="E366" s="894"/>
      <c r="F366" s="1082"/>
      <c r="G366" s="3132"/>
      <c r="H366" s="3126"/>
      <c r="I366" s="3366"/>
      <c r="J366" s="3191"/>
      <c r="K366" s="1084" t="s">
        <v>426</v>
      </c>
      <c r="L366" s="1083"/>
      <c r="M366" s="920"/>
      <c r="N366" s="1050"/>
      <c r="O366" s="967"/>
      <c r="P366" s="826"/>
      <c r="Q366" s="826"/>
    </row>
    <row r="367" spans="1:20" s="17" customFormat="1" ht="15" customHeight="1" thickBot="1" x14ac:dyDescent="0.3">
      <c r="A367" s="3123"/>
      <c r="B367" s="3303"/>
      <c r="C367" s="3129"/>
      <c r="D367" s="3144"/>
      <c r="E367" s="894"/>
      <c r="F367" s="1082"/>
      <c r="G367" s="3132"/>
      <c r="H367" s="3126"/>
      <c r="I367" s="3366"/>
      <c r="J367" s="3191"/>
      <c r="K367" s="1081" t="s">
        <v>141</v>
      </c>
      <c r="L367" s="971">
        <v>0</v>
      </c>
      <c r="M367" s="920"/>
      <c r="N367" s="1050"/>
      <c r="O367" s="967"/>
      <c r="P367" s="826"/>
      <c r="Q367" s="826"/>
    </row>
    <row r="368" spans="1:20" s="17" customFormat="1" ht="17.25" customHeight="1" thickBot="1" x14ac:dyDescent="0.3">
      <c r="A368" s="3124"/>
      <c r="B368" s="3305"/>
      <c r="C368" s="3130"/>
      <c r="D368" s="3145"/>
      <c r="E368" s="886"/>
      <c r="F368" s="1079"/>
      <c r="G368" s="3133"/>
      <c r="H368" s="3127"/>
      <c r="I368" s="3367"/>
      <c r="J368" s="3192"/>
      <c r="K368" s="972" t="s">
        <v>33</v>
      </c>
      <c r="L368" s="971">
        <f>SUM(L365:L367)</f>
        <v>0.4</v>
      </c>
      <c r="M368" s="965"/>
      <c r="N368" s="1048"/>
      <c r="O368" s="963"/>
      <c r="P368" s="826"/>
      <c r="Q368" s="826"/>
    </row>
    <row r="369" spans="1:18" s="17" customFormat="1" ht="15" hidden="1" customHeight="1" x14ac:dyDescent="0.25">
      <c r="A369" s="3123" t="s">
        <v>109</v>
      </c>
      <c r="B369" s="3303" t="s">
        <v>37</v>
      </c>
      <c r="C369" s="3129" t="s">
        <v>37</v>
      </c>
      <c r="D369" s="3144" t="s">
        <v>392</v>
      </c>
      <c r="E369" s="894"/>
      <c r="F369" s="2559" t="s">
        <v>493</v>
      </c>
      <c r="G369" s="3132" t="s">
        <v>477</v>
      </c>
      <c r="H369" s="3126" t="s">
        <v>44</v>
      </c>
      <c r="I369" s="3135" t="s">
        <v>221</v>
      </c>
      <c r="J369" s="1231"/>
      <c r="K369" s="1120" t="s">
        <v>124</v>
      </c>
      <c r="L369" s="1230">
        <v>0</v>
      </c>
      <c r="M369" s="1191" t="s">
        <v>492</v>
      </c>
      <c r="N369" s="1229" t="s">
        <v>362</v>
      </c>
      <c r="O369" s="1228"/>
      <c r="P369" s="826"/>
      <c r="Q369" s="826"/>
    </row>
    <row r="370" spans="1:18" s="17" customFormat="1" ht="15" hidden="1" customHeight="1" x14ac:dyDescent="0.25">
      <c r="A370" s="3123"/>
      <c r="B370" s="3303"/>
      <c r="C370" s="3129"/>
      <c r="D370" s="3144"/>
      <c r="E370" s="894"/>
      <c r="F370" s="3182"/>
      <c r="G370" s="3132"/>
      <c r="H370" s="3126"/>
      <c r="I370" s="3135"/>
      <c r="J370" s="1227"/>
      <c r="K370" s="1084" t="s">
        <v>426</v>
      </c>
      <c r="L370" s="1083"/>
      <c r="M370" s="920"/>
      <c r="N370" s="1050"/>
      <c r="O370" s="1226"/>
      <c r="P370" s="826"/>
      <c r="Q370" s="826"/>
    </row>
    <row r="371" spans="1:18" s="17" customFormat="1" ht="15" hidden="1" customHeight="1" thickBot="1" x14ac:dyDescent="0.3">
      <c r="A371" s="3123"/>
      <c r="B371" s="3303"/>
      <c r="C371" s="3129"/>
      <c r="D371" s="3144"/>
      <c r="E371" s="894"/>
      <c r="F371" s="3182"/>
      <c r="G371" s="3132"/>
      <c r="H371" s="3126"/>
      <c r="I371" s="3135"/>
      <c r="J371" s="1227"/>
      <c r="K371" s="1081" t="s">
        <v>141</v>
      </c>
      <c r="L371" s="971">
        <v>0</v>
      </c>
      <c r="M371" s="920"/>
      <c r="N371" s="1050"/>
      <c r="O371" s="1226"/>
      <c r="P371" s="826"/>
      <c r="Q371" s="826"/>
      <c r="R371" s="837"/>
    </row>
    <row r="372" spans="1:18" s="17" customFormat="1" ht="15" hidden="1" customHeight="1" thickBot="1" x14ac:dyDescent="0.3">
      <c r="A372" s="3124"/>
      <c r="B372" s="3305"/>
      <c r="C372" s="3130"/>
      <c r="D372" s="3145"/>
      <c r="E372" s="886"/>
      <c r="F372" s="2560"/>
      <c r="G372" s="3133"/>
      <c r="H372" s="3127"/>
      <c r="I372" s="3136"/>
      <c r="J372" s="875"/>
      <c r="K372" s="1135" t="s">
        <v>33</v>
      </c>
      <c r="L372" s="1078">
        <f>SUM(L369:L371)</f>
        <v>0</v>
      </c>
      <c r="M372" s="1169"/>
      <c r="N372" s="1168"/>
      <c r="O372" s="1225"/>
      <c r="P372" s="826"/>
      <c r="Q372" s="826"/>
    </row>
    <row r="373" spans="1:18" s="17" customFormat="1" ht="22.5" hidden="1" customHeight="1" x14ac:dyDescent="0.25">
      <c r="A373" s="903" t="s">
        <v>109</v>
      </c>
      <c r="B373" s="1034" t="s">
        <v>37</v>
      </c>
      <c r="C373" s="946" t="s">
        <v>37</v>
      </c>
      <c r="D373" s="945" t="s">
        <v>390</v>
      </c>
      <c r="E373" s="901"/>
      <c r="F373" s="2559" t="s">
        <v>491</v>
      </c>
      <c r="G373" s="3132" t="s">
        <v>477</v>
      </c>
      <c r="H373" s="3126" t="s">
        <v>44</v>
      </c>
      <c r="I373" s="3217" t="s">
        <v>221</v>
      </c>
      <c r="J373" s="908"/>
      <c r="K373" s="1120" t="s">
        <v>124</v>
      </c>
      <c r="L373" s="1087">
        <v>0</v>
      </c>
      <c r="M373" s="1056" t="s">
        <v>490</v>
      </c>
      <c r="N373" s="1224" t="s">
        <v>238</v>
      </c>
      <c r="O373" s="1223"/>
      <c r="P373" s="826"/>
      <c r="Q373" s="826"/>
    </row>
    <row r="374" spans="1:18" s="17" customFormat="1" ht="17.25" hidden="1" customHeight="1" x14ac:dyDescent="0.25">
      <c r="A374" s="942"/>
      <c r="B374" s="1031"/>
      <c r="C374" s="940"/>
      <c r="D374" s="939"/>
      <c r="E374" s="894"/>
      <c r="F374" s="3191"/>
      <c r="G374" s="3132"/>
      <c r="H374" s="3126"/>
      <c r="I374" s="3218"/>
      <c r="J374" s="907"/>
      <c r="K374" s="1084" t="s">
        <v>426</v>
      </c>
      <c r="L374" s="1083">
        <v>0</v>
      </c>
      <c r="M374" s="917"/>
      <c r="N374" s="1117"/>
      <c r="O374" s="1222"/>
      <c r="P374" s="826"/>
      <c r="Q374" s="826"/>
    </row>
    <row r="375" spans="1:18" s="17" customFormat="1" ht="19.5" hidden="1" customHeight="1" thickBot="1" x14ac:dyDescent="0.3">
      <c r="A375" s="942"/>
      <c r="B375" s="1031"/>
      <c r="C375" s="940"/>
      <c r="D375" s="939"/>
      <c r="E375" s="894"/>
      <c r="F375" s="3191"/>
      <c r="G375" s="3132"/>
      <c r="H375" s="3126"/>
      <c r="I375" s="3218"/>
      <c r="J375" s="907"/>
      <c r="K375" s="1081" t="s">
        <v>141</v>
      </c>
      <c r="L375" s="971"/>
      <c r="M375" s="917"/>
      <c r="N375" s="1117"/>
      <c r="O375" s="1222"/>
      <c r="P375" s="826"/>
      <c r="Q375" s="826"/>
    </row>
    <row r="376" spans="1:18" s="17" customFormat="1" ht="20.25" hidden="1" customHeight="1" thickBot="1" x14ac:dyDescent="0.3">
      <c r="A376" s="938"/>
      <c r="B376" s="1136"/>
      <c r="C376" s="936"/>
      <c r="D376" s="935"/>
      <c r="E376" s="886"/>
      <c r="F376" s="3192"/>
      <c r="G376" s="3133"/>
      <c r="H376" s="3127"/>
      <c r="I376" s="3219"/>
      <c r="J376" s="905"/>
      <c r="K376" s="1135" t="s">
        <v>33</v>
      </c>
      <c r="L376" s="1078">
        <f>SUM(L373:L375)</f>
        <v>0</v>
      </c>
      <c r="M376" s="910"/>
      <c r="N376" s="1035"/>
      <c r="O376" s="1221"/>
      <c r="P376" s="826"/>
      <c r="Q376" s="826"/>
    </row>
    <row r="377" spans="1:18" s="17" customFormat="1" ht="16.5" customHeight="1" x14ac:dyDescent="0.25">
      <c r="A377" s="903" t="s">
        <v>109</v>
      </c>
      <c r="B377" s="1198" t="s">
        <v>37</v>
      </c>
      <c r="C377" s="946" t="s">
        <v>37</v>
      </c>
      <c r="D377" s="945" t="s">
        <v>365</v>
      </c>
      <c r="E377" s="901"/>
      <c r="F377" s="2559" t="s">
        <v>489</v>
      </c>
      <c r="G377" s="3131" t="s">
        <v>483</v>
      </c>
      <c r="H377" s="3125" t="s">
        <v>44</v>
      </c>
      <c r="I377" s="3217" t="s">
        <v>221</v>
      </c>
      <c r="J377" s="3238" t="s">
        <v>220</v>
      </c>
      <c r="K377" s="1088" t="s">
        <v>124</v>
      </c>
      <c r="L377" s="1087">
        <v>260</v>
      </c>
      <c r="M377" s="1220" t="s">
        <v>488</v>
      </c>
      <c r="N377" s="1158" t="s">
        <v>362</v>
      </c>
      <c r="O377" s="1219">
        <v>13</v>
      </c>
      <c r="P377" s="826"/>
      <c r="Q377" s="826"/>
    </row>
    <row r="378" spans="1:18" s="17" customFormat="1" ht="21.75" customHeight="1" x14ac:dyDescent="0.25">
      <c r="A378" s="942"/>
      <c r="B378" s="1194"/>
      <c r="C378" s="940"/>
      <c r="D378" s="939"/>
      <c r="E378" s="894"/>
      <c r="F378" s="3191"/>
      <c r="G378" s="3132"/>
      <c r="H378" s="3126"/>
      <c r="I378" s="3218"/>
      <c r="J378" s="3199"/>
      <c r="K378" s="1084" t="s">
        <v>426</v>
      </c>
      <c r="L378" s="1083">
        <v>0</v>
      </c>
      <c r="M378" s="920" t="s">
        <v>487</v>
      </c>
      <c r="N378" s="1155" t="s">
        <v>362</v>
      </c>
      <c r="O378" s="1208">
        <v>1</v>
      </c>
      <c r="P378" s="826"/>
      <c r="Q378" s="826"/>
    </row>
    <row r="379" spans="1:18" s="17" customFormat="1" ht="17.25" customHeight="1" x14ac:dyDescent="0.25">
      <c r="A379" s="942"/>
      <c r="B379" s="1194"/>
      <c r="C379" s="940"/>
      <c r="D379" s="939"/>
      <c r="E379" s="894"/>
      <c r="F379" s="3191"/>
      <c r="G379" s="3132"/>
      <c r="H379" s="3126"/>
      <c r="I379" s="3218"/>
      <c r="J379" s="894"/>
      <c r="K379" s="1084" t="s">
        <v>141</v>
      </c>
      <c r="L379" s="1218">
        <v>0</v>
      </c>
      <c r="M379" s="920"/>
      <c r="N379" s="1050"/>
      <c r="O379" s="922"/>
      <c r="P379" s="826"/>
      <c r="Q379" s="826"/>
    </row>
    <row r="380" spans="1:18" s="17" customFormat="1" ht="18" customHeight="1" thickBot="1" x14ac:dyDescent="0.3">
      <c r="A380" s="938"/>
      <c r="B380" s="1199"/>
      <c r="C380" s="936"/>
      <c r="D380" s="935"/>
      <c r="E380" s="886"/>
      <c r="F380" s="3192"/>
      <c r="G380" s="3133"/>
      <c r="H380" s="3127"/>
      <c r="I380" s="3219"/>
      <c r="J380" s="886"/>
      <c r="K380" s="1217" t="s">
        <v>33</v>
      </c>
      <c r="L380" s="1192">
        <f>SUM(L377:L379)</f>
        <v>260</v>
      </c>
      <c r="M380" s="910"/>
      <c r="N380" s="1035"/>
      <c r="O380" s="934"/>
      <c r="P380" s="826"/>
      <c r="Q380" s="826"/>
    </row>
    <row r="381" spans="1:18" s="17" customFormat="1" ht="27.75" hidden="1" customHeight="1" thickBot="1" x14ac:dyDescent="0.3">
      <c r="A381" s="903" t="s">
        <v>109</v>
      </c>
      <c r="B381" s="1198" t="s">
        <v>37</v>
      </c>
      <c r="C381" s="946" t="s">
        <v>37</v>
      </c>
      <c r="D381" s="945" t="s">
        <v>383</v>
      </c>
      <c r="E381" s="950"/>
      <c r="F381" s="2559" t="s">
        <v>486</v>
      </c>
      <c r="G381" s="3253" t="s">
        <v>483</v>
      </c>
      <c r="H381" s="3125" t="s">
        <v>44</v>
      </c>
      <c r="I381" s="3217" t="s">
        <v>485</v>
      </c>
      <c r="J381" s="901"/>
      <c r="K381" s="307" t="s">
        <v>124</v>
      </c>
      <c r="L381" s="1216">
        <v>0</v>
      </c>
      <c r="M381" s="1213" t="s">
        <v>479</v>
      </c>
      <c r="N381" s="1212" t="s">
        <v>238</v>
      </c>
      <c r="O381" s="1007"/>
      <c r="P381" s="826"/>
      <c r="Q381" s="826"/>
    </row>
    <row r="382" spans="1:18" s="17" customFormat="1" ht="17.25" hidden="1" customHeight="1" x14ac:dyDescent="0.25">
      <c r="A382" s="942"/>
      <c r="B382" s="1194"/>
      <c r="C382" s="940"/>
      <c r="D382" s="939"/>
      <c r="E382" s="950"/>
      <c r="F382" s="3191"/>
      <c r="G382" s="3254"/>
      <c r="H382" s="3126"/>
      <c r="I382" s="3218"/>
      <c r="J382" s="894"/>
      <c r="K382" s="1088" t="s">
        <v>426</v>
      </c>
      <c r="L382" s="1087">
        <v>0</v>
      </c>
      <c r="M382" s="912"/>
      <c r="N382" s="911"/>
      <c r="O382" s="865"/>
      <c r="P382" s="826"/>
      <c r="Q382" s="826"/>
    </row>
    <row r="383" spans="1:18" s="17" customFormat="1" ht="23.25" hidden="1" customHeight="1" thickBot="1" x14ac:dyDescent="0.3">
      <c r="A383" s="942"/>
      <c r="B383" s="1194"/>
      <c r="C383" s="940"/>
      <c r="D383" s="939"/>
      <c r="E383" s="950"/>
      <c r="F383" s="3191"/>
      <c r="G383" s="3254"/>
      <c r="H383" s="3126"/>
      <c r="I383" s="3218"/>
      <c r="J383" s="894"/>
      <c r="K383" s="1081" t="s">
        <v>141</v>
      </c>
      <c r="L383" s="1215">
        <v>0</v>
      </c>
      <c r="M383" s="912"/>
      <c r="N383" s="911"/>
      <c r="O383" s="865"/>
      <c r="P383" s="826"/>
      <c r="Q383" s="826"/>
      <c r="R383" s="837"/>
    </row>
    <row r="384" spans="1:18" s="17" customFormat="1" ht="18" hidden="1" customHeight="1" thickBot="1" x14ac:dyDescent="0.3">
      <c r="A384" s="942"/>
      <c r="B384" s="1194"/>
      <c r="C384" s="940"/>
      <c r="D384" s="939"/>
      <c r="E384" s="950"/>
      <c r="F384" s="3192"/>
      <c r="G384" s="3255"/>
      <c r="H384" s="3127"/>
      <c r="I384" s="3219"/>
      <c r="J384" s="886"/>
      <c r="K384" s="1135" t="s">
        <v>33</v>
      </c>
      <c r="L384" s="1090">
        <f>SUM(L381:L383)</f>
        <v>0</v>
      </c>
      <c r="M384" s="910"/>
      <c r="N384" s="909"/>
      <c r="O384" s="934"/>
      <c r="P384" s="826"/>
      <c r="Q384" s="826"/>
    </row>
    <row r="385" spans="1:20" s="17" customFormat="1" ht="19.5" customHeight="1" thickBot="1" x14ac:dyDescent="0.3">
      <c r="A385" s="903" t="s">
        <v>109</v>
      </c>
      <c r="B385" s="1198" t="s">
        <v>37</v>
      </c>
      <c r="C385" s="946" t="s">
        <v>37</v>
      </c>
      <c r="D385" s="945" t="s">
        <v>414</v>
      </c>
      <c r="E385" s="894"/>
      <c r="F385" s="2559" t="s">
        <v>484</v>
      </c>
      <c r="G385" s="3131" t="s">
        <v>483</v>
      </c>
      <c r="H385" s="3125" t="s">
        <v>44</v>
      </c>
      <c r="I385" s="3217" t="s">
        <v>365</v>
      </c>
      <c r="J385" s="3176" t="s">
        <v>364</v>
      </c>
      <c r="K385" s="307" t="s">
        <v>124</v>
      </c>
      <c r="L385" s="1214">
        <v>0</v>
      </c>
      <c r="M385" s="1213" t="s">
        <v>482</v>
      </c>
      <c r="N385" s="1212" t="s">
        <v>362</v>
      </c>
      <c r="O385" s="1007">
        <v>1</v>
      </c>
      <c r="P385" s="826"/>
      <c r="Q385" s="826"/>
    </row>
    <row r="386" spans="1:20" s="17" customFormat="1" ht="27" customHeight="1" x14ac:dyDescent="0.25">
      <c r="A386" s="942"/>
      <c r="B386" s="1194"/>
      <c r="C386" s="940"/>
      <c r="D386" s="939"/>
      <c r="E386" s="894"/>
      <c r="F386" s="3164"/>
      <c r="G386" s="3132"/>
      <c r="H386" s="3126"/>
      <c r="I386" s="3218"/>
      <c r="J386" s="3177"/>
      <c r="K386" s="1088" t="s">
        <v>426</v>
      </c>
      <c r="L386" s="1087">
        <v>0</v>
      </c>
      <c r="M386" s="912"/>
      <c r="N386" s="911"/>
      <c r="O386" s="865"/>
      <c r="P386" s="826"/>
      <c r="Q386" s="826"/>
    </row>
    <row r="387" spans="1:20" s="17" customFormat="1" ht="21" customHeight="1" thickBot="1" x14ac:dyDescent="0.3">
      <c r="A387" s="942"/>
      <c r="B387" s="1194"/>
      <c r="C387" s="940"/>
      <c r="D387" s="939"/>
      <c r="E387" s="894"/>
      <c r="F387" s="3164"/>
      <c r="G387" s="3132"/>
      <c r="H387" s="3126"/>
      <c r="I387" s="3218"/>
      <c r="J387" s="1046"/>
      <c r="K387" s="1081" t="s">
        <v>141</v>
      </c>
      <c r="L387" s="1211">
        <v>0</v>
      </c>
      <c r="M387" s="912"/>
      <c r="N387" s="911"/>
      <c r="O387" s="865"/>
      <c r="P387" s="826"/>
      <c r="Q387" s="826"/>
    </row>
    <row r="388" spans="1:20" s="17" customFormat="1" ht="30.75" customHeight="1" thickBot="1" x14ac:dyDescent="0.3">
      <c r="A388" s="942"/>
      <c r="B388" s="1194"/>
      <c r="C388" s="940"/>
      <c r="D388" s="939"/>
      <c r="E388" s="894"/>
      <c r="F388" s="3165"/>
      <c r="G388" s="3133"/>
      <c r="H388" s="3127"/>
      <c r="I388" s="3219"/>
      <c r="J388" s="1046"/>
      <c r="K388" s="1135" t="s">
        <v>33</v>
      </c>
      <c r="L388" s="1090">
        <f>SUM(L385:L387)</f>
        <v>0</v>
      </c>
      <c r="M388" s="910"/>
      <c r="N388" s="909"/>
      <c r="O388" s="934"/>
      <c r="P388" s="826"/>
      <c r="Q388" s="826"/>
    </row>
    <row r="389" spans="1:20" s="17" customFormat="1" ht="29.25" customHeight="1" x14ac:dyDescent="0.25">
      <c r="A389" s="903" t="s">
        <v>109</v>
      </c>
      <c r="B389" s="1198" t="s">
        <v>37</v>
      </c>
      <c r="C389" s="946" t="s">
        <v>37</v>
      </c>
      <c r="D389" s="3143" t="s">
        <v>481</v>
      </c>
      <c r="E389" s="901"/>
      <c r="F389" s="2559" t="s">
        <v>480</v>
      </c>
      <c r="G389" s="3131" t="s">
        <v>477</v>
      </c>
      <c r="H389" s="3125" t="s">
        <v>44</v>
      </c>
      <c r="I389" s="3217" t="s">
        <v>365</v>
      </c>
      <c r="J389" s="3176" t="s">
        <v>364</v>
      </c>
      <c r="K389" s="1088" t="s">
        <v>124</v>
      </c>
      <c r="L389" s="1087">
        <v>300</v>
      </c>
      <c r="M389" s="1210" t="s">
        <v>479</v>
      </c>
      <c r="N389" s="1209" t="s">
        <v>238</v>
      </c>
      <c r="O389" s="1007">
        <v>0.2</v>
      </c>
      <c r="P389" s="826"/>
      <c r="Q389" s="826"/>
    </row>
    <row r="390" spans="1:20" s="17" customFormat="1" ht="21.75" customHeight="1" x14ac:dyDescent="0.25">
      <c r="A390" s="942"/>
      <c r="B390" s="1194"/>
      <c r="C390" s="940"/>
      <c r="D390" s="3144"/>
      <c r="E390" s="894"/>
      <c r="F390" s="3256"/>
      <c r="G390" s="3132"/>
      <c r="H390" s="3126"/>
      <c r="I390" s="3218"/>
      <c r="J390" s="3177"/>
      <c r="K390" s="1084" t="s">
        <v>426</v>
      </c>
      <c r="L390" s="1083">
        <v>0</v>
      </c>
      <c r="M390" s="920"/>
      <c r="N390" s="1155"/>
      <c r="O390" s="1208"/>
      <c r="P390" s="826"/>
      <c r="Q390" s="826"/>
    </row>
    <row r="391" spans="1:20" s="17" customFormat="1" ht="22.5" customHeight="1" x14ac:dyDescent="0.25">
      <c r="A391" s="942"/>
      <c r="B391" s="1194"/>
      <c r="C391" s="940"/>
      <c r="D391" s="3144"/>
      <c r="E391" s="894"/>
      <c r="F391" s="3256"/>
      <c r="G391" s="3132"/>
      <c r="H391" s="3126"/>
      <c r="I391" s="3218"/>
      <c r="J391" s="1046"/>
      <c r="K391" s="1084" t="s">
        <v>141</v>
      </c>
      <c r="L391" s="1083">
        <v>0</v>
      </c>
      <c r="M391" s="920"/>
      <c r="N391" s="1050"/>
      <c r="O391" s="922"/>
      <c r="P391" s="826"/>
      <c r="Q391" s="826"/>
    </row>
    <row r="392" spans="1:20" s="17" customFormat="1" ht="35.25" customHeight="1" thickBot="1" x14ac:dyDescent="0.3">
      <c r="A392" s="938"/>
      <c r="B392" s="1199"/>
      <c r="C392" s="936"/>
      <c r="D392" s="3145"/>
      <c r="E392" s="886"/>
      <c r="F392" s="3257"/>
      <c r="G392" s="3133"/>
      <c r="H392" s="3127"/>
      <c r="I392" s="3219"/>
      <c r="J392" s="875"/>
      <c r="K392" s="1207" t="s">
        <v>33</v>
      </c>
      <c r="L392" s="1192">
        <f>SUM(L389:L391)</f>
        <v>300</v>
      </c>
      <c r="M392" s="910"/>
      <c r="N392" s="1035"/>
      <c r="O392" s="934"/>
      <c r="P392" s="826"/>
      <c r="Q392" s="826"/>
    </row>
    <row r="393" spans="1:20" s="17" customFormat="1" ht="23.25" hidden="1" customHeight="1" x14ac:dyDescent="0.25">
      <c r="A393" s="903" t="s">
        <v>109</v>
      </c>
      <c r="B393" s="1198" t="s">
        <v>37</v>
      </c>
      <c r="C393" s="946" t="s">
        <v>37</v>
      </c>
      <c r="D393" s="3143"/>
      <c r="E393" s="901"/>
      <c r="F393" s="3248"/>
      <c r="G393" s="3131" t="s">
        <v>477</v>
      </c>
      <c r="H393" s="3125" t="s">
        <v>44</v>
      </c>
      <c r="I393" s="3217" t="s">
        <v>365</v>
      </c>
      <c r="J393" s="3176" t="s">
        <v>364</v>
      </c>
      <c r="K393" s="1088" t="s">
        <v>124</v>
      </c>
      <c r="L393" s="1087"/>
      <c r="M393" s="3208" t="s">
        <v>468</v>
      </c>
      <c r="N393" s="899" t="s">
        <v>362</v>
      </c>
      <c r="O393" s="898"/>
      <c r="P393" s="826"/>
      <c r="Q393" s="826"/>
    </row>
    <row r="394" spans="1:20" s="17" customFormat="1" ht="27.75" hidden="1" customHeight="1" x14ac:dyDescent="0.25">
      <c r="A394" s="942"/>
      <c r="B394" s="1194"/>
      <c r="C394" s="940"/>
      <c r="D394" s="3144"/>
      <c r="E394" s="894"/>
      <c r="F394" s="3248"/>
      <c r="G394" s="3132"/>
      <c r="H394" s="3126"/>
      <c r="I394" s="3218"/>
      <c r="J394" s="3177"/>
      <c r="K394" s="1084" t="s">
        <v>426</v>
      </c>
      <c r="L394" s="1083"/>
      <c r="M394" s="3209"/>
      <c r="N394" s="889"/>
      <c r="O394" s="865"/>
      <c r="P394" s="826"/>
      <c r="Q394" s="826"/>
    </row>
    <row r="395" spans="1:20" s="17" customFormat="1" ht="30.75" hidden="1" customHeight="1" thickBot="1" x14ac:dyDescent="0.3">
      <c r="A395" s="942"/>
      <c r="B395" s="1194"/>
      <c r="C395" s="940"/>
      <c r="D395" s="3144"/>
      <c r="E395" s="894"/>
      <c r="F395" s="3248"/>
      <c r="G395" s="3132"/>
      <c r="H395" s="3126"/>
      <c r="I395" s="3218"/>
      <c r="J395" s="1206"/>
      <c r="K395" s="1081" t="s">
        <v>141</v>
      </c>
      <c r="L395" s="1195"/>
      <c r="M395" s="912"/>
      <c r="N395" s="889"/>
      <c r="O395" s="865"/>
      <c r="P395" s="826"/>
      <c r="Q395" s="826"/>
    </row>
    <row r="396" spans="1:20" s="17" customFormat="1" ht="49.5" hidden="1" customHeight="1" thickBot="1" x14ac:dyDescent="0.3">
      <c r="A396" s="942"/>
      <c r="B396" s="1194"/>
      <c r="C396" s="940"/>
      <c r="D396" s="3144"/>
      <c r="E396" s="894"/>
      <c r="F396" s="3249"/>
      <c r="G396" s="3133"/>
      <c r="H396" s="3127"/>
      <c r="I396" s="3219"/>
      <c r="J396" s="1205"/>
      <c r="K396" s="1135" t="s">
        <v>33</v>
      </c>
      <c r="L396" s="1192">
        <f>SUM(L393:L395)</f>
        <v>0</v>
      </c>
      <c r="M396" s="910"/>
      <c r="N396" s="883"/>
      <c r="O396" s="934"/>
      <c r="P396" s="826"/>
      <c r="Q396" s="826"/>
    </row>
    <row r="397" spans="1:20" s="17" customFormat="1" ht="27.75" customHeight="1" x14ac:dyDescent="0.25">
      <c r="A397" s="903" t="s">
        <v>109</v>
      </c>
      <c r="B397" s="1198" t="s">
        <v>37</v>
      </c>
      <c r="C397" s="946" t="s">
        <v>37</v>
      </c>
      <c r="D397" s="3143" t="s">
        <v>381</v>
      </c>
      <c r="E397" s="901"/>
      <c r="F397" s="3228" t="s">
        <v>478</v>
      </c>
      <c r="G397" s="3131" t="s">
        <v>477</v>
      </c>
      <c r="H397" s="3125" t="s">
        <v>44</v>
      </c>
      <c r="I397" s="3217" t="s">
        <v>365</v>
      </c>
      <c r="J397" s="3176" t="s">
        <v>364</v>
      </c>
      <c r="K397" s="1088" t="s">
        <v>124</v>
      </c>
      <c r="L397" s="1087">
        <v>2</v>
      </c>
      <c r="M397" s="1204" t="s">
        <v>476</v>
      </c>
      <c r="N397" s="1203" t="s">
        <v>238</v>
      </c>
      <c r="O397" s="898">
        <v>0.106</v>
      </c>
      <c r="P397" s="826"/>
      <c r="Q397" s="826"/>
      <c r="T397" s="837"/>
    </row>
    <row r="398" spans="1:20" s="17" customFormat="1" ht="16.5" customHeight="1" x14ac:dyDescent="0.25">
      <c r="A398" s="942"/>
      <c r="B398" s="1194"/>
      <c r="C398" s="940"/>
      <c r="D398" s="3144"/>
      <c r="E398" s="894"/>
      <c r="F398" s="3229"/>
      <c r="G398" s="3132"/>
      <c r="H398" s="3126"/>
      <c r="I398" s="3218"/>
      <c r="J398" s="3177"/>
      <c r="K398" s="1084" t="s">
        <v>426</v>
      </c>
      <c r="L398" s="1083"/>
      <c r="M398" s="1202"/>
      <c r="N398" s="1018"/>
      <c r="O398" s="865"/>
      <c r="P398" s="826"/>
      <c r="Q398" s="826"/>
    </row>
    <row r="399" spans="1:20" s="17" customFormat="1" ht="15.75" customHeight="1" thickBot="1" x14ac:dyDescent="0.3">
      <c r="A399" s="942"/>
      <c r="B399" s="1194"/>
      <c r="C399" s="940"/>
      <c r="D399" s="3144"/>
      <c r="E399" s="894"/>
      <c r="F399" s="3229"/>
      <c r="G399" s="3132"/>
      <c r="H399" s="3126"/>
      <c r="I399" s="3218"/>
      <c r="J399" s="1046"/>
      <c r="K399" s="1081" t="s">
        <v>141</v>
      </c>
      <c r="L399" s="1195"/>
      <c r="M399" s="1202"/>
      <c r="N399" s="1018"/>
      <c r="O399" s="865"/>
      <c r="P399" s="826"/>
      <c r="Q399" s="826"/>
    </row>
    <row r="400" spans="1:20" s="17" customFormat="1" ht="21" customHeight="1" thickBot="1" x14ac:dyDescent="0.3">
      <c r="A400" s="938"/>
      <c r="B400" s="1199"/>
      <c r="C400" s="936"/>
      <c r="D400" s="3145"/>
      <c r="E400" s="886"/>
      <c r="F400" s="3230"/>
      <c r="G400" s="3133"/>
      <c r="H400" s="3127"/>
      <c r="I400" s="3219"/>
      <c r="J400" s="875"/>
      <c r="K400" s="869" t="s">
        <v>33</v>
      </c>
      <c r="L400" s="1192">
        <f>SUM(L397:L399)</f>
        <v>2</v>
      </c>
      <c r="M400" s="910"/>
      <c r="N400" s="1035"/>
      <c r="O400" s="934"/>
      <c r="P400" s="826"/>
      <c r="Q400" s="826"/>
    </row>
    <row r="401" spans="1:18" s="17" customFormat="1" ht="14.45" customHeight="1" x14ac:dyDescent="0.25">
      <c r="A401" s="903" t="s">
        <v>109</v>
      </c>
      <c r="B401" s="1198" t="s">
        <v>37</v>
      </c>
      <c r="C401" s="946" t="s">
        <v>37</v>
      </c>
      <c r="D401" s="3143" t="s">
        <v>379</v>
      </c>
      <c r="E401" s="1046"/>
      <c r="F401" s="2559" t="s">
        <v>475</v>
      </c>
      <c r="G401" s="1062"/>
      <c r="H401" s="3125" t="s">
        <v>44</v>
      </c>
      <c r="I401" s="3217" t="s">
        <v>221</v>
      </c>
      <c r="J401" s="3238" t="s">
        <v>220</v>
      </c>
      <c r="K401" s="1088" t="s">
        <v>124</v>
      </c>
      <c r="L401" s="1101">
        <v>39</v>
      </c>
      <c r="M401" s="3208" t="s">
        <v>474</v>
      </c>
      <c r="N401" s="899" t="s">
        <v>362</v>
      </c>
      <c r="O401" s="898">
        <v>3</v>
      </c>
      <c r="P401" s="826"/>
      <c r="Q401" s="826"/>
    </row>
    <row r="402" spans="1:18" s="17" customFormat="1" ht="13.9" customHeight="1" x14ac:dyDescent="0.25">
      <c r="A402" s="942"/>
      <c r="B402" s="1194"/>
      <c r="C402" s="940"/>
      <c r="D402" s="3144"/>
      <c r="E402" s="1046"/>
      <c r="F402" s="3182"/>
      <c r="G402" s="1062"/>
      <c r="H402" s="3126"/>
      <c r="I402" s="3218"/>
      <c r="J402" s="3199"/>
      <c r="K402" s="1084" t="s">
        <v>426</v>
      </c>
      <c r="L402" s="1083"/>
      <c r="M402" s="3216"/>
      <c r="N402" s="1201"/>
      <c r="O402" s="949"/>
      <c r="P402" s="826"/>
      <c r="Q402" s="826"/>
    </row>
    <row r="403" spans="1:18" s="17" customFormat="1" ht="13.9" customHeight="1" thickBot="1" x14ac:dyDescent="0.3">
      <c r="A403" s="942"/>
      <c r="B403" s="1194"/>
      <c r="C403" s="940"/>
      <c r="D403" s="3144"/>
      <c r="E403" s="1046"/>
      <c r="F403" s="3182"/>
      <c r="G403" s="1062"/>
      <c r="H403" s="3126"/>
      <c r="I403" s="3218"/>
      <c r="J403" s="894"/>
      <c r="K403" s="1081" t="s">
        <v>141</v>
      </c>
      <c r="L403" s="1195"/>
      <c r="M403" s="912"/>
      <c r="N403" s="1018"/>
      <c r="O403" s="865"/>
      <c r="P403" s="826"/>
      <c r="Q403" s="826"/>
    </row>
    <row r="404" spans="1:18" s="17" customFormat="1" ht="20.25" customHeight="1" thickBot="1" x14ac:dyDescent="0.3">
      <c r="A404" s="938"/>
      <c r="B404" s="1199"/>
      <c r="C404" s="936"/>
      <c r="D404" s="3145"/>
      <c r="E404" s="1046"/>
      <c r="F404" s="2560"/>
      <c r="G404" s="1062"/>
      <c r="H404" s="3127"/>
      <c r="I404" s="3219"/>
      <c r="J404" s="886"/>
      <c r="K404" s="869" t="s">
        <v>33</v>
      </c>
      <c r="L404" s="1192">
        <f>SUM(L401:L403)</f>
        <v>39</v>
      </c>
      <c r="M404" s="910"/>
      <c r="N404" s="1035"/>
      <c r="O404" s="934"/>
      <c r="P404" s="826"/>
      <c r="Q404" s="826"/>
    </row>
    <row r="405" spans="1:18" s="17" customFormat="1" ht="20.25" customHeight="1" x14ac:dyDescent="0.25">
      <c r="A405" s="903" t="s">
        <v>109</v>
      </c>
      <c r="B405" s="1198" t="s">
        <v>37</v>
      </c>
      <c r="C405" s="946" t="s">
        <v>37</v>
      </c>
      <c r="D405" s="3143" t="s">
        <v>377</v>
      </c>
      <c r="E405" s="901"/>
      <c r="F405" s="2559" t="s">
        <v>473</v>
      </c>
      <c r="G405" s="1062"/>
      <c r="H405" s="3125" t="s">
        <v>44</v>
      </c>
      <c r="I405" s="3217" t="s">
        <v>365</v>
      </c>
      <c r="J405" s="3176" t="s">
        <v>364</v>
      </c>
      <c r="K405" s="1088" t="s">
        <v>124</v>
      </c>
      <c r="L405" s="1087">
        <v>0</v>
      </c>
      <c r="M405" s="2579" t="s">
        <v>472</v>
      </c>
      <c r="N405" s="1158" t="s">
        <v>238</v>
      </c>
      <c r="O405" s="969">
        <v>1</v>
      </c>
      <c r="P405" s="826"/>
      <c r="Q405" s="826"/>
    </row>
    <row r="406" spans="1:18" s="17" customFormat="1" ht="20.25" customHeight="1" x14ac:dyDescent="0.25">
      <c r="A406" s="942"/>
      <c r="B406" s="1194"/>
      <c r="C406" s="940"/>
      <c r="D406" s="3144"/>
      <c r="E406" s="894"/>
      <c r="F406" s="3182"/>
      <c r="G406" s="1062"/>
      <c r="H406" s="3126"/>
      <c r="I406" s="3218"/>
      <c r="J406" s="3177"/>
      <c r="K406" s="1084" t="s">
        <v>426</v>
      </c>
      <c r="L406" s="1083">
        <v>0</v>
      </c>
      <c r="M406" s="3516"/>
      <c r="N406" s="1018"/>
      <c r="O406" s="865"/>
      <c r="P406" s="826"/>
      <c r="Q406" s="826"/>
    </row>
    <row r="407" spans="1:18" s="17" customFormat="1" ht="20.25" customHeight="1" x14ac:dyDescent="0.25">
      <c r="A407" s="942"/>
      <c r="B407" s="1194"/>
      <c r="C407" s="940"/>
      <c r="D407" s="3144"/>
      <c r="E407" s="894"/>
      <c r="F407" s="3182"/>
      <c r="G407" s="1062"/>
      <c r="H407" s="3126"/>
      <c r="I407" s="3218"/>
      <c r="J407" s="1200"/>
      <c r="K407" s="1081" t="s">
        <v>360</v>
      </c>
      <c r="L407" s="1083">
        <v>0</v>
      </c>
      <c r="M407" s="3516"/>
      <c r="N407" s="1018"/>
      <c r="O407" s="865"/>
      <c r="P407" s="826"/>
      <c r="Q407" s="826"/>
    </row>
    <row r="408" spans="1:18" s="17" customFormat="1" ht="20.25" customHeight="1" thickBot="1" x14ac:dyDescent="0.3">
      <c r="A408" s="942"/>
      <c r="B408" s="1194"/>
      <c r="C408" s="940"/>
      <c r="D408" s="3144"/>
      <c r="E408" s="894"/>
      <c r="F408" s="3182"/>
      <c r="G408" s="1062"/>
      <c r="H408" s="3126"/>
      <c r="I408" s="3218"/>
      <c r="J408" s="1046"/>
      <c r="K408" s="1081" t="s">
        <v>141</v>
      </c>
      <c r="L408" s="1195">
        <v>0</v>
      </c>
      <c r="M408" s="3516"/>
      <c r="N408" s="1018"/>
      <c r="O408" s="865"/>
      <c r="P408" s="826"/>
      <c r="Q408" s="826"/>
    </row>
    <row r="409" spans="1:18" s="17" customFormat="1" ht="20.25" customHeight="1" thickBot="1" x14ac:dyDescent="0.3">
      <c r="A409" s="938"/>
      <c r="B409" s="1199"/>
      <c r="C409" s="936"/>
      <c r="D409" s="3145"/>
      <c r="E409" s="886"/>
      <c r="F409" s="2560"/>
      <c r="G409" s="1062"/>
      <c r="H409" s="3127"/>
      <c r="I409" s="3219"/>
      <c r="J409" s="875"/>
      <c r="K409" s="869" t="s">
        <v>33</v>
      </c>
      <c r="L409" s="1192">
        <f>SUM(L405:L408)</f>
        <v>0</v>
      </c>
      <c r="M409" s="2580"/>
      <c r="N409" s="1035"/>
      <c r="O409" s="934"/>
      <c r="P409" s="826"/>
      <c r="Q409" s="826"/>
    </row>
    <row r="410" spans="1:18" s="17" customFormat="1" ht="20.25" customHeight="1" x14ac:dyDescent="0.25">
      <c r="A410" s="903" t="s">
        <v>109</v>
      </c>
      <c r="B410" s="1198" t="s">
        <v>37</v>
      </c>
      <c r="C410" s="946" t="s">
        <v>37</v>
      </c>
      <c r="D410" s="3143" t="s">
        <v>375</v>
      </c>
      <c r="E410" s="1046"/>
      <c r="F410" s="204" t="s">
        <v>471</v>
      </c>
      <c r="G410" s="1062"/>
      <c r="H410" s="3125" t="s">
        <v>44</v>
      </c>
      <c r="I410" s="3217" t="s">
        <v>365</v>
      </c>
      <c r="J410" s="3176" t="s">
        <v>364</v>
      </c>
      <c r="K410" s="1088" t="s">
        <v>124</v>
      </c>
      <c r="L410" s="1087">
        <v>190</v>
      </c>
      <c r="M410" s="3223" t="s">
        <v>470</v>
      </c>
      <c r="N410" s="889" t="s">
        <v>362</v>
      </c>
      <c r="O410" s="888">
        <v>0.84</v>
      </c>
      <c r="P410" s="826"/>
      <c r="Q410" s="826"/>
    </row>
    <row r="411" spans="1:18" s="17" customFormat="1" ht="20.25" customHeight="1" x14ac:dyDescent="0.25">
      <c r="A411" s="942"/>
      <c r="B411" s="1194"/>
      <c r="C411" s="940"/>
      <c r="D411" s="3144"/>
      <c r="E411" s="1046"/>
      <c r="F411" s="904"/>
      <c r="G411" s="1062"/>
      <c r="H411" s="3126"/>
      <c r="I411" s="3218"/>
      <c r="J411" s="3177"/>
      <c r="K411" s="1084" t="s">
        <v>426</v>
      </c>
      <c r="L411" s="1083">
        <v>0</v>
      </c>
      <c r="M411" s="3223"/>
      <c r="N411" s="1018"/>
      <c r="O411" s="865"/>
      <c r="P411" s="826"/>
      <c r="Q411" s="826"/>
    </row>
    <row r="412" spans="1:18" s="17" customFormat="1" ht="20.25" customHeight="1" x14ac:dyDescent="0.25">
      <c r="A412" s="942"/>
      <c r="B412" s="1194"/>
      <c r="C412" s="940"/>
      <c r="D412" s="3144"/>
      <c r="E412" s="1046"/>
      <c r="F412" s="904"/>
      <c r="G412" s="1062"/>
      <c r="H412" s="3126"/>
      <c r="I412" s="3218"/>
      <c r="J412" s="1200"/>
      <c r="K412" s="1081" t="s">
        <v>360</v>
      </c>
      <c r="L412" s="1083">
        <v>190.5</v>
      </c>
      <c r="M412" s="1191"/>
      <c r="N412" s="1018"/>
      <c r="O412" s="865"/>
      <c r="P412" s="826"/>
      <c r="Q412" s="826"/>
    </row>
    <row r="413" spans="1:18" s="17" customFormat="1" ht="20.25" customHeight="1" thickBot="1" x14ac:dyDescent="0.3">
      <c r="A413" s="942"/>
      <c r="B413" s="1194"/>
      <c r="C413" s="940"/>
      <c r="D413" s="3144"/>
      <c r="E413" s="1046"/>
      <c r="F413" s="904"/>
      <c r="G413" s="1062"/>
      <c r="H413" s="3126"/>
      <c r="I413" s="3218"/>
      <c r="J413" s="1046"/>
      <c r="K413" s="1081" t="s">
        <v>141</v>
      </c>
      <c r="L413" s="1195">
        <v>0</v>
      </c>
      <c r="M413" s="1191"/>
      <c r="N413" s="1018"/>
      <c r="O413" s="865"/>
      <c r="P413" s="826"/>
      <c r="Q413" s="826"/>
    </row>
    <row r="414" spans="1:18" s="17" customFormat="1" ht="20.25" customHeight="1" thickBot="1" x14ac:dyDescent="0.3">
      <c r="A414" s="938"/>
      <c r="B414" s="1199"/>
      <c r="C414" s="936"/>
      <c r="D414" s="3145"/>
      <c r="E414" s="1046"/>
      <c r="F414" s="160"/>
      <c r="G414" s="1062"/>
      <c r="H414" s="3127"/>
      <c r="I414" s="3219"/>
      <c r="J414" s="875"/>
      <c r="K414" s="869" t="s">
        <v>33</v>
      </c>
      <c r="L414" s="1192">
        <f>SUM(L410:L413)</f>
        <v>380.5</v>
      </c>
      <c r="M414" s="1191"/>
      <c r="N414" s="1018"/>
      <c r="O414" s="865"/>
      <c r="P414" s="826"/>
      <c r="Q414" s="826"/>
    </row>
    <row r="415" spans="1:18" s="17" customFormat="1" ht="20.25" customHeight="1" x14ac:dyDescent="0.25">
      <c r="A415" s="903" t="s">
        <v>109</v>
      </c>
      <c r="B415" s="1198" t="s">
        <v>37</v>
      </c>
      <c r="C415" s="946" t="s">
        <v>37</v>
      </c>
      <c r="D415" s="902" t="s">
        <v>372</v>
      </c>
      <c r="E415" s="901"/>
      <c r="F415" s="3224" t="s">
        <v>469</v>
      </c>
      <c r="G415" s="1062"/>
      <c r="H415" s="893"/>
      <c r="I415" s="3217" t="s">
        <v>365</v>
      </c>
      <c r="J415" s="3176" t="s">
        <v>364</v>
      </c>
      <c r="K415" s="1088" t="s">
        <v>124</v>
      </c>
      <c r="L415" s="1101">
        <v>270</v>
      </c>
      <c r="M415" s="3208" t="s">
        <v>468</v>
      </c>
      <c r="N415" s="899" t="s">
        <v>238</v>
      </c>
      <c r="O415" s="898">
        <v>0.46300000000000002</v>
      </c>
      <c r="P415" s="826"/>
      <c r="Q415" s="826"/>
    </row>
    <row r="416" spans="1:18" s="17" customFormat="1" ht="20.25" customHeight="1" x14ac:dyDescent="0.25">
      <c r="A416" s="942"/>
      <c r="B416" s="1194"/>
      <c r="C416" s="940"/>
      <c r="D416" s="895"/>
      <c r="E416" s="894"/>
      <c r="F416" s="3225"/>
      <c r="G416" s="1062"/>
      <c r="H416" s="893"/>
      <c r="I416" s="3218"/>
      <c r="J416" s="3177"/>
      <c r="K416" s="1084" t="s">
        <v>426</v>
      </c>
      <c r="L416" s="1083">
        <v>699.9</v>
      </c>
      <c r="M416" s="3209"/>
      <c r="N416" s="889"/>
      <c r="O416" s="865"/>
      <c r="P416" s="897"/>
      <c r="Q416" s="826"/>
      <c r="R416" s="837"/>
    </row>
    <row r="417" spans="1:23" s="17" customFormat="1" ht="20.25" customHeight="1" x14ac:dyDescent="0.25">
      <c r="A417" s="942"/>
      <c r="B417" s="1194"/>
      <c r="C417" s="940"/>
      <c r="D417" s="895"/>
      <c r="E417" s="894"/>
      <c r="F417" s="3225"/>
      <c r="G417" s="1062"/>
      <c r="H417" s="893"/>
      <c r="I417" s="3218"/>
      <c r="J417" s="1046"/>
      <c r="K417" s="1081" t="s">
        <v>360</v>
      </c>
      <c r="L417" s="1083">
        <v>300</v>
      </c>
      <c r="M417" s="1191"/>
      <c r="N417" s="1018"/>
      <c r="O417" s="865"/>
      <c r="P417" s="826"/>
      <c r="Q417" s="826"/>
    </row>
    <row r="418" spans="1:23" s="17" customFormat="1" ht="20.25" customHeight="1" thickBot="1" x14ac:dyDescent="0.3">
      <c r="A418" s="942"/>
      <c r="B418" s="1194"/>
      <c r="C418" s="940"/>
      <c r="D418" s="895"/>
      <c r="E418" s="894"/>
      <c r="F418" s="2627"/>
      <c r="G418" s="1062"/>
      <c r="H418" s="893"/>
      <c r="I418" s="3218"/>
      <c r="J418" s="1046"/>
      <c r="K418" s="1081" t="s">
        <v>141</v>
      </c>
      <c r="L418" s="1195">
        <v>0</v>
      </c>
      <c r="M418" s="1191"/>
      <c r="N418" s="1018"/>
      <c r="O418" s="865"/>
      <c r="P418" s="826"/>
      <c r="Q418" s="826"/>
    </row>
    <row r="419" spans="1:23" s="17" customFormat="1" ht="32.25" customHeight="1" thickBot="1" x14ac:dyDescent="0.3">
      <c r="A419" s="942"/>
      <c r="B419" s="1194"/>
      <c r="C419" s="940"/>
      <c r="D419" s="887"/>
      <c r="E419" s="886"/>
      <c r="F419" s="160"/>
      <c r="G419" s="1062"/>
      <c r="H419" s="893"/>
      <c r="I419" s="3219"/>
      <c r="J419" s="1046"/>
      <c r="K419" s="869" t="s">
        <v>33</v>
      </c>
      <c r="L419" s="1192">
        <f>SUM(L415:L418)</f>
        <v>1269.9000000000001</v>
      </c>
      <c r="M419" s="1191"/>
      <c r="N419" s="1018"/>
      <c r="O419" s="865"/>
      <c r="P419" s="826"/>
      <c r="Q419" s="826"/>
      <c r="W419" s="837"/>
    </row>
    <row r="420" spans="1:23" s="17" customFormat="1" ht="15" customHeight="1" thickBot="1" x14ac:dyDescent="0.3">
      <c r="A420" s="3158" t="s">
        <v>109</v>
      </c>
      <c r="B420" s="3304" t="s">
        <v>37</v>
      </c>
      <c r="C420" s="3128" t="s">
        <v>39</v>
      </c>
      <c r="D420" s="2614" t="s">
        <v>467</v>
      </c>
      <c r="E420" s="2615"/>
      <c r="F420" s="2553"/>
      <c r="G420" s="3131" t="s">
        <v>458</v>
      </c>
      <c r="H420" s="3125" t="s">
        <v>44</v>
      </c>
      <c r="I420" s="3134" t="s">
        <v>221</v>
      </c>
      <c r="J420" s="3238" t="s">
        <v>220</v>
      </c>
      <c r="K420" s="1127" t="s">
        <v>124</v>
      </c>
      <c r="L420" s="1125">
        <f>L424+L428+L432+L436</f>
        <v>1410</v>
      </c>
      <c r="M420" s="932"/>
      <c r="N420" s="1068"/>
      <c r="O420" s="1067"/>
      <c r="P420" s="826"/>
      <c r="Q420" s="826"/>
      <c r="R420" s="837"/>
      <c r="S420" s="837"/>
    </row>
    <row r="421" spans="1:23" s="17" customFormat="1" ht="15" customHeight="1" thickBot="1" x14ac:dyDescent="0.3">
      <c r="A421" s="3123"/>
      <c r="B421" s="3303"/>
      <c r="C421" s="3129"/>
      <c r="D421" s="2616"/>
      <c r="E421" s="2617"/>
      <c r="F421" s="2618"/>
      <c r="G421" s="3132"/>
      <c r="H421" s="3126"/>
      <c r="I421" s="3135"/>
      <c r="J421" s="3199"/>
      <c r="K421" s="1190" t="s">
        <v>426</v>
      </c>
      <c r="L421" s="1189">
        <f>L425+L429+L433+L437</f>
        <v>0</v>
      </c>
      <c r="M421" s="1169"/>
      <c r="N421" s="1168"/>
      <c r="O421" s="1167"/>
      <c r="P421" s="826"/>
      <c r="Q421" s="826"/>
    </row>
    <row r="422" spans="1:23" s="17" customFormat="1" ht="21.75" customHeight="1" thickBot="1" x14ac:dyDescent="0.3">
      <c r="A422" s="3123"/>
      <c r="B422" s="3303"/>
      <c r="C422" s="3129"/>
      <c r="D422" s="2616"/>
      <c r="E422" s="2617"/>
      <c r="F422" s="2618"/>
      <c r="G422" s="3132"/>
      <c r="H422" s="3126"/>
      <c r="I422" s="3135"/>
      <c r="J422" s="3199"/>
      <c r="K422" s="1127" t="s">
        <v>141</v>
      </c>
      <c r="L422" s="1125">
        <f>L426+L430+L434+L438</f>
        <v>0</v>
      </c>
      <c r="M422" s="1188"/>
      <c r="N422" s="1068"/>
      <c r="O422" s="1187"/>
      <c r="P422" s="826"/>
      <c r="Q422" s="826"/>
    </row>
    <row r="423" spans="1:23" s="17" customFormat="1" ht="18" customHeight="1" thickBot="1" x14ac:dyDescent="0.3">
      <c r="A423" s="3124"/>
      <c r="B423" s="3305"/>
      <c r="C423" s="3130"/>
      <c r="D423" s="3189"/>
      <c r="E423" s="3190"/>
      <c r="F423" s="2554"/>
      <c r="G423" s="3133"/>
      <c r="H423" s="3127"/>
      <c r="I423" s="3136"/>
      <c r="J423" s="3239"/>
      <c r="K423" s="1126" t="s">
        <v>33</v>
      </c>
      <c r="L423" s="1142">
        <f>SUM(L420:L422)</f>
        <v>1410</v>
      </c>
      <c r="M423" s="1186"/>
      <c r="N423" s="1018"/>
      <c r="O423" s="1185"/>
      <c r="P423" s="826"/>
      <c r="Q423" s="826"/>
    </row>
    <row r="424" spans="1:23" s="17" customFormat="1" ht="17.25" customHeight="1" x14ac:dyDescent="0.25">
      <c r="A424" s="3158" t="s">
        <v>109</v>
      </c>
      <c r="B424" s="3155" t="s">
        <v>37</v>
      </c>
      <c r="C424" s="3128" t="s">
        <v>39</v>
      </c>
      <c r="D424" s="3143" t="s">
        <v>37</v>
      </c>
      <c r="E424" s="901"/>
      <c r="F424" s="2559" t="s">
        <v>466</v>
      </c>
      <c r="G424" s="3131" t="s">
        <v>458</v>
      </c>
      <c r="H424" s="3196" t="s">
        <v>44</v>
      </c>
      <c r="I424" s="3193" t="s">
        <v>221</v>
      </c>
      <c r="J424" s="3163" t="s">
        <v>220</v>
      </c>
      <c r="K424" s="1088" t="s">
        <v>124</v>
      </c>
      <c r="L424" s="1087">
        <v>500</v>
      </c>
      <c r="M424" s="3222" t="s">
        <v>465</v>
      </c>
      <c r="N424" s="3517" t="s">
        <v>50</v>
      </c>
      <c r="O424" s="1184">
        <v>8700</v>
      </c>
      <c r="P424" s="826"/>
      <c r="Q424" s="826"/>
      <c r="T424" s="837"/>
    </row>
    <row r="425" spans="1:23" s="17" customFormat="1" ht="15.75" customHeight="1" x14ac:dyDescent="0.25">
      <c r="A425" s="3123"/>
      <c r="B425" s="3156"/>
      <c r="C425" s="3129"/>
      <c r="D425" s="3144"/>
      <c r="E425" s="894"/>
      <c r="F425" s="3182"/>
      <c r="G425" s="3132"/>
      <c r="H425" s="3197"/>
      <c r="I425" s="3194"/>
      <c r="J425" s="3164"/>
      <c r="K425" s="1084" t="s">
        <v>426</v>
      </c>
      <c r="L425" s="1083"/>
      <c r="M425" s="3480"/>
      <c r="N425" s="3518"/>
      <c r="O425" s="865"/>
      <c r="P425" s="826"/>
      <c r="Q425" s="826"/>
    </row>
    <row r="426" spans="1:23" s="17" customFormat="1" ht="14.25" customHeight="1" thickBot="1" x14ac:dyDescent="0.3">
      <c r="A426" s="3123"/>
      <c r="B426" s="3156"/>
      <c r="C426" s="3129"/>
      <c r="D426" s="3144"/>
      <c r="E426" s="894"/>
      <c r="F426" s="3182"/>
      <c r="G426" s="3132"/>
      <c r="H426" s="3197"/>
      <c r="I426" s="3194"/>
      <c r="J426" s="3164"/>
      <c r="K426" s="1091" t="s">
        <v>141</v>
      </c>
      <c r="L426" s="1182">
        <v>0</v>
      </c>
      <c r="M426" s="1181"/>
      <c r="N426" s="1050"/>
      <c r="O426" s="922"/>
      <c r="P426" s="826"/>
      <c r="Q426" s="826"/>
    </row>
    <row r="427" spans="1:23" s="17" customFormat="1" ht="16.5" customHeight="1" thickBot="1" x14ac:dyDescent="0.3">
      <c r="A427" s="3124"/>
      <c r="B427" s="3157"/>
      <c r="C427" s="3130"/>
      <c r="D427" s="3145"/>
      <c r="E427" s="886"/>
      <c r="F427" s="2560"/>
      <c r="G427" s="3133"/>
      <c r="H427" s="3198"/>
      <c r="I427" s="3194"/>
      <c r="J427" s="3165"/>
      <c r="K427" s="869" t="s">
        <v>33</v>
      </c>
      <c r="L427" s="1090">
        <f>SUM(L424:L426)</f>
        <v>500</v>
      </c>
      <c r="M427" s="1180"/>
      <c r="N427" s="1048"/>
      <c r="O427" s="1179"/>
      <c r="P427" s="826"/>
      <c r="Q427" s="826"/>
    </row>
    <row r="428" spans="1:23" s="17" customFormat="1" ht="18.75" customHeight="1" thickBot="1" x14ac:dyDescent="0.3">
      <c r="A428" s="3123" t="s">
        <v>109</v>
      </c>
      <c r="B428" s="3303" t="s">
        <v>37</v>
      </c>
      <c r="C428" s="3129" t="s">
        <v>39</v>
      </c>
      <c r="D428" s="3144" t="s">
        <v>39</v>
      </c>
      <c r="E428" s="894"/>
      <c r="F428" s="3182" t="s">
        <v>464</v>
      </c>
      <c r="G428" s="3132" t="s">
        <v>458</v>
      </c>
      <c r="H428" s="3126" t="s">
        <v>44</v>
      </c>
      <c r="I428" s="3194"/>
      <c r="J428" s="3163" t="s">
        <v>220</v>
      </c>
      <c r="K428" s="1120" t="s">
        <v>124</v>
      </c>
      <c r="L428" s="1178">
        <v>500</v>
      </c>
      <c r="M428" s="1177"/>
      <c r="N428" s="1176"/>
      <c r="O428" s="1175"/>
      <c r="P428" s="826"/>
      <c r="Q428" s="826"/>
      <c r="R428" s="837"/>
    </row>
    <row r="429" spans="1:23" s="17" customFormat="1" ht="22.5" customHeight="1" thickBot="1" x14ac:dyDescent="0.3">
      <c r="A429" s="3123"/>
      <c r="B429" s="3303"/>
      <c r="C429" s="3129"/>
      <c r="D429" s="3144"/>
      <c r="E429" s="894"/>
      <c r="F429" s="3182"/>
      <c r="G429" s="3132"/>
      <c r="H429" s="3126"/>
      <c r="I429" s="3194"/>
      <c r="J429" s="3164"/>
      <c r="K429" s="1084" t="s">
        <v>426</v>
      </c>
      <c r="L429" s="1174"/>
      <c r="M429" s="1173" t="s">
        <v>463</v>
      </c>
      <c r="N429" s="1172" t="s">
        <v>462</v>
      </c>
      <c r="O429" s="1014">
        <v>2.66</v>
      </c>
      <c r="P429" s="826"/>
      <c r="Q429" s="826"/>
    </row>
    <row r="430" spans="1:23" s="17" customFormat="1" ht="18" customHeight="1" thickBot="1" x14ac:dyDescent="0.3">
      <c r="A430" s="3123"/>
      <c r="B430" s="3303"/>
      <c r="C430" s="3129"/>
      <c r="D430" s="3144"/>
      <c r="E430" s="894"/>
      <c r="F430" s="3182"/>
      <c r="G430" s="3132"/>
      <c r="H430" s="3126"/>
      <c r="I430" s="3194"/>
      <c r="J430" s="3164"/>
      <c r="K430" s="1081" t="s">
        <v>141</v>
      </c>
      <c r="L430" s="1171">
        <v>0</v>
      </c>
      <c r="M430" s="932"/>
      <c r="N430" s="1068"/>
      <c r="O430" s="1067"/>
      <c r="P430" s="826"/>
      <c r="Q430" s="826"/>
    </row>
    <row r="431" spans="1:23" s="17" customFormat="1" ht="23.25" customHeight="1" thickBot="1" x14ac:dyDescent="0.3">
      <c r="A431" s="3124"/>
      <c r="B431" s="3305"/>
      <c r="C431" s="3130"/>
      <c r="D431" s="3145"/>
      <c r="E431" s="894"/>
      <c r="F431" s="3182"/>
      <c r="G431" s="3132"/>
      <c r="H431" s="3126"/>
      <c r="I431" s="3194"/>
      <c r="J431" s="3165"/>
      <c r="K431" s="980" t="s">
        <v>33</v>
      </c>
      <c r="L431" s="1170">
        <f>SUM(L428:L430)</f>
        <v>500</v>
      </c>
      <c r="M431" s="1169"/>
      <c r="N431" s="1168"/>
      <c r="O431" s="1167"/>
      <c r="P431" s="826"/>
      <c r="Q431" s="826"/>
    </row>
    <row r="432" spans="1:23" s="17" customFormat="1" ht="24" customHeight="1" x14ac:dyDescent="0.25">
      <c r="A432" s="3158" t="s">
        <v>109</v>
      </c>
      <c r="B432" s="3304" t="s">
        <v>37</v>
      </c>
      <c r="C432" s="3128" t="s">
        <v>39</v>
      </c>
      <c r="D432" s="3143" t="s">
        <v>109</v>
      </c>
      <c r="E432" s="901"/>
      <c r="F432" s="2559" t="s">
        <v>461</v>
      </c>
      <c r="G432" s="3131" t="s">
        <v>458</v>
      </c>
      <c r="H432" s="3125" t="s">
        <v>44</v>
      </c>
      <c r="I432" s="3194"/>
      <c r="J432" s="3163" t="s">
        <v>220</v>
      </c>
      <c r="K432" s="1088" t="s">
        <v>124</v>
      </c>
      <c r="L432" s="1166">
        <v>400</v>
      </c>
      <c r="M432" s="1086" t="s">
        <v>460</v>
      </c>
      <c r="N432" s="1161" t="s">
        <v>238</v>
      </c>
      <c r="O432" s="1007">
        <v>1.9</v>
      </c>
      <c r="P432" s="826"/>
      <c r="Q432" s="826"/>
      <c r="R432" s="837"/>
    </row>
    <row r="433" spans="1:18" s="17" customFormat="1" ht="20.25" customHeight="1" x14ac:dyDescent="0.25">
      <c r="A433" s="3123"/>
      <c r="B433" s="3303"/>
      <c r="C433" s="3129"/>
      <c r="D433" s="3144"/>
      <c r="E433" s="894"/>
      <c r="F433" s="3182"/>
      <c r="G433" s="3132"/>
      <c r="H433" s="3126"/>
      <c r="I433" s="3194"/>
      <c r="J433" s="3164"/>
      <c r="K433" s="1084" t="s">
        <v>426</v>
      </c>
      <c r="L433" s="1165"/>
      <c r="M433" s="920"/>
      <c r="N433" s="1050"/>
      <c r="O433" s="967"/>
      <c r="P433" s="826"/>
      <c r="Q433" s="826"/>
    </row>
    <row r="434" spans="1:18" s="17" customFormat="1" ht="18" customHeight="1" thickBot="1" x14ac:dyDescent="0.3">
      <c r="A434" s="3123"/>
      <c r="B434" s="3303"/>
      <c r="C434" s="3129"/>
      <c r="D434" s="3144"/>
      <c r="E434" s="894"/>
      <c r="F434" s="3182"/>
      <c r="G434" s="3132"/>
      <c r="H434" s="3126"/>
      <c r="I434" s="3194"/>
      <c r="J434" s="3164"/>
      <c r="K434" s="1118" t="s">
        <v>141</v>
      </c>
      <c r="L434" s="1164"/>
      <c r="M434" s="917"/>
      <c r="N434" s="1117"/>
      <c r="O434" s="1116"/>
      <c r="P434" s="826"/>
      <c r="Q434" s="826"/>
    </row>
    <row r="435" spans="1:18" s="17" customFormat="1" ht="18" customHeight="1" thickBot="1" x14ac:dyDescent="0.3">
      <c r="A435" s="3124"/>
      <c r="B435" s="3305"/>
      <c r="C435" s="3130"/>
      <c r="D435" s="3145"/>
      <c r="E435" s="886"/>
      <c r="F435" s="1079"/>
      <c r="G435" s="3133"/>
      <c r="H435" s="3127"/>
      <c r="I435" s="3194"/>
      <c r="J435" s="3165"/>
      <c r="K435" s="869" t="s">
        <v>33</v>
      </c>
      <c r="L435" s="1163">
        <f>SUM(L432:L434)</f>
        <v>400</v>
      </c>
      <c r="M435" s="965"/>
      <c r="N435" s="1048"/>
      <c r="O435" s="963"/>
      <c r="P435" s="826"/>
      <c r="Q435" s="826"/>
    </row>
    <row r="436" spans="1:18" s="17" customFormat="1" ht="16.5" customHeight="1" x14ac:dyDescent="0.25">
      <c r="A436" s="3158" t="s">
        <v>109</v>
      </c>
      <c r="B436" s="3304" t="s">
        <v>37</v>
      </c>
      <c r="C436" s="3128" t="s">
        <v>39</v>
      </c>
      <c r="D436" s="3143" t="s">
        <v>107</v>
      </c>
      <c r="E436" s="901"/>
      <c r="F436" s="2559" t="s">
        <v>459</v>
      </c>
      <c r="G436" s="3131" t="s">
        <v>458</v>
      </c>
      <c r="H436" s="3125" t="s">
        <v>44</v>
      </c>
      <c r="I436" s="3194"/>
      <c r="J436" s="3163" t="s">
        <v>220</v>
      </c>
      <c r="K436" s="1088" t="s">
        <v>124</v>
      </c>
      <c r="L436" s="1123">
        <v>10</v>
      </c>
      <c r="M436" s="1162" t="s">
        <v>457</v>
      </c>
      <c r="N436" s="1161" t="s">
        <v>50</v>
      </c>
      <c r="O436" s="1007">
        <v>1</v>
      </c>
      <c r="P436" s="826"/>
      <c r="Q436" s="826"/>
    </row>
    <row r="437" spans="1:18" s="17" customFormat="1" ht="18" customHeight="1" x14ac:dyDescent="0.25">
      <c r="A437" s="3123"/>
      <c r="B437" s="3303"/>
      <c r="C437" s="3129"/>
      <c r="D437" s="3144"/>
      <c r="E437" s="894"/>
      <c r="F437" s="3182"/>
      <c r="G437" s="3132"/>
      <c r="H437" s="3126"/>
      <c r="I437" s="3194"/>
      <c r="J437" s="3164"/>
      <c r="K437" s="1084" t="s">
        <v>426</v>
      </c>
      <c r="L437" s="1160"/>
      <c r="M437" s="920"/>
      <c r="N437" s="1050"/>
      <c r="O437" s="967"/>
      <c r="P437" s="826"/>
      <c r="Q437" s="826"/>
    </row>
    <row r="438" spans="1:18" s="17" customFormat="1" ht="17.25" customHeight="1" thickBot="1" x14ac:dyDescent="0.3">
      <c r="A438" s="3123"/>
      <c r="B438" s="3303"/>
      <c r="C438" s="3129"/>
      <c r="D438" s="3144"/>
      <c r="E438" s="894"/>
      <c r="F438" s="3182"/>
      <c r="G438" s="3132"/>
      <c r="H438" s="3126"/>
      <c r="I438" s="3194"/>
      <c r="J438" s="3164"/>
      <c r="K438" s="1118" t="s">
        <v>141</v>
      </c>
      <c r="L438" s="1094">
        <v>0</v>
      </c>
      <c r="M438" s="917"/>
      <c r="N438" s="1117"/>
      <c r="O438" s="1116"/>
      <c r="P438" s="826"/>
      <c r="Q438" s="826"/>
    </row>
    <row r="439" spans="1:18" s="17" customFormat="1" ht="16.5" customHeight="1" thickBot="1" x14ac:dyDescent="0.3">
      <c r="A439" s="3124"/>
      <c r="B439" s="3305"/>
      <c r="C439" s="3130"/>
      <c r="D439" s="3145"/>
      <c r="E439" s="886"/>
      <c r="F439" s="2560"/>
      <c r="G439" s="3133"/>
      <c r="H439" s="3127"/>
      <c r="I439" s="3195"/>
      <c r="J439" s="3165"/>
      <c r="K439" s="869" t="s">
        <v>33</v>
      </c>
      <c r="L439" s="1078">
        <f>SUM(L436:L438)</f>
        <v>10</v>
      </c>
      <c r="M439" s="965"/>
      <c r="N439" s="1048"/>
      <c r="O439" s="963"/>
      <c r="P439" s="826"/>
      <c r="Q439" s="826"/>
    </row>
    <row r="440" spans="1:18" s="17" customFormat="1" ht="25.5" customHeight="1" thickBot="1" x14ac:dyDescent="0.3">
      <c r="A440" s="3158" t="s">
        <v>109</v>
      </c>
      <c r="B440" s="3304" t="s">
        <v>37</v>
      </c>
      <c r="C440" s="3128" t="s">
        <v>109</v>
      </c>
      <c r="D440" s="2484" t="s">
        <v>453</v>
      </c>
      <c r="E440" s="2485"/>
      <c r="F440" s="2486"/>
      <c r="G440" s="3131" t="s">
        <v>456</v>
      </c>
      <c r="H440" s="3196" t="s">
        <v>44</v>
      </c>
      <c r="I440" s="3134" t="s">
        <v>221</v>
      </c>
      <c r="J440" s="3238" t="s">
        <v>220</v>
      </c>
      <c r="K440" s="1109" t="s">
        <v>124</v>
      </c>
      <c r="L440" s="1159">
        <f>L444</f>
        <v>10</v>
      </c>
      <c r="M440" s="1093" t="s">
        <v>455</v>
      </c>
      <c r="N440" s="1158" t="s">
        <v>238</v>
      </c>
      <c r="O440" s="1129">
        <v>30</v>
      </c>
      <c r="P440" s="826"/>
      <c r="Q440" s="826"/>
    </row>
    <row r="441" spans="1:18" s="17" customFormat="1" ht="18" customHeight="1" thickBot="1" x14ac:dyDescent="0.3">
      <c r="A441" s="3123"/>
      <c r="B441" s="3303"/>
      <c r="C441" s="3129"/>
      <c r="D441" s="2600"/>
      <c r="E441" s="2601"/>
      <c r="F441" s="2602"/>
      <c r="G441" s="3132"/>
      <c r="H441" s="3197"/>
      <c r="I441" s="3135"/>
      <c r="J441" s="3199"/>
      <c r="K441" s="1107" t="s">
        <v>426</v>
      </c>
      <c r="L441" s="1102"/>
      <c r="M441" s="3490" t="s">
        <v>454</v>
      </c>
      <c r="N441" s="1157" t="s">
        <v>238</v>
      </c>
      <c r="O441" s="3488">
        <v>15</v>
      </c>
      <c r="P441" s="826"/>
      <c r="Q441" s="826"/>
    </row>
    <row r="442" spans="1:18" s="17" customFormat="1" ht="20.25" customHeight="1" thickBot="1" x14ac:dyDescent="0.3">
      <c r="A442" s="3123"/>
      <c r="B442" s="3303"/>
      <c r="C442" s="3129"/>
      <c r="D442" s="2600"/>
      <c r="E442" s="2601"/>
      <c r="F442" s="2602"/>
      <c r="G442" s="3132"/>
      <c r="H442" s="3197"/>
      <c r="I442" s="3135"/>
      <c r="J442" s="3199"/>
      <c r="K442" s="1105" t="s">
        <v>141</v>
      </c>
      <c r="L442" s="1102">
        <f>L445</f>
        <v>0</v>
      </c>
      <c r="M442" s="3352"/>
      <c r="N442" s="1139"/>
      <c r="O442" s="3489"/>
      <c r="P442" s="826"/>
      <c r="Q442" s="826"/>
    </row>
    <row r="443" spans="1:18" s="17" customFormat="1" ht="12.75" customHeight="1" thickBot="1" x14ac:dyDescent="0.3">
      <c r="A443" s="3124"/>
      <c r="B443" s="3305"/>
      <c r="C443" s="3130"/>
      <c r="D443" s="2487"/>
      <c r="E443" s="2488"/>
      <c r="F443" s="2489"/>
      <c r="G443" s="3132"/>
      <c r="H443" s="3197"/>
      <c r="I443" s="3135"/>
      <c r="J443" s="3199"/>
      <c r="K443" s="1103" t="s">
        <v>33</v>
      </c>
      <c r="L443" s="1102">
        <f>SUM(L440:L442)</f>
        <v>10</v>
      </c>
      <c r="M443" s="1156"/>
      <c r="N443" s="1155"/>
      <c r="O443" s="1154"/>
      <c r="P443" s="826"/>
      <c r="Q443" s="826"/>
    </row>
    <row r="444" spans="1:18" s="17" customFormat="1" ht="16.5" customHeight="1" x14ac:dyDescent="0.25">
      <c r="A444" s="896" t="s">
        <v>109</v>
      </c>
      <c r="B444" s="1047" t="s">
        <v>37</v>
      </c>
      <c r="C444" s="954" t="s">
        <v>109</v>
      </c>
      <c r="D444" s="945" t="s">
        <v>37</v>
      </c>
      <c r="E444" s="1145"/>
      <c r="F444" s="2559" t="s">
        <v>453</v>
      </c>
      <c r="G444" s="3132"/>
      <c r="H444" s="3197"/>
      <c r="I444" s="3135"/>
      <c r="J444" s="3199"/>
      <c r="K444" s="1153" t="s">
        <v>124</v>
      </c>
      <c r="L444" s="1152">
        <v>10</v>
      </c>
      <c r="M444" s="1149"/>
      <c r="N444" s="1148"/>
      <c r="O444" s="1147"/>
      <c r="P444" s="826"/>
      <c r="Q444" s="826"/>
      <c r="R444" s="837"/>
    </row>
    <row r="445" spans="1:18" s="17" customFormat="1" ht="17.25" customHeight="1" thickBot="1" x14ac:dyDescent="0.3">
      <c r="A445" s="896"/>
      <c r="B445" s="1047"/>
      <c r="C445" s="954"/>
      <c r="D445" s="939"/>
      <c r="E445" s="1145"/>
      <c r="F445" s="3182"/>
      <c r="G445" s="3132"/>
      <c r="H445" s="3197"/>
      <c r="I445" s="3135"/>
      <c r="J445" s="3199"/>
      <c r="K445" s="1151" t="s">
        <v>141</v>
      </c>
      <c r="L445" s="1150"/>
      <c r="M445" s="1149"/>
      <c r="N445" s="1148"/>
      <c r="O445" s="1147"/>
      <c r="P445" s="826"/>
      <c r="Q445" s="826"/>
    </row>
    <row r="446" spans="1:18" s="17" customFormat="1" ht="16.5" customHeight="1" thickBot="1" x14ac:dyDescent="0.3">
      <c r="A446" s="896"/>
      <c r="B446" s="1047"/>
      <c r="C446" s="954"/>
      <c r="D446" s="1146"/>
      <c r="E446" s="1145"/>
      <c r="F446" s="2560"/>
      <c r="G446" s="3133"/>
      <c r="H446" s="3198"/>
      <c r="I446" s="3136"/>
      <c r="J446" s="3239"/>
      <c r="K446" s="869" t="s">
        <v>33</v>
      </c>
      <c r="L446" s="1078">
        <f>SUM(L444)</f>
        <v>10</v>
      </c>
      <c r="M446" s="1134"/>
      <c r="N446" s="1133"/>
      <c r="O446" s="1144"/>
      <c r="P446" s="826"/>
      <c r="Q446" s="826"/>
    </row>
    <row r="447" spans="1:18" s="17" customFormat="1" ht="15" customHeight="1" thickBot="1" x14ac:dyDescent="0.3">
      <c r="A447" s="903" t="s">
        <v>109</v>
      </c>
      <c r="B447" s="1034" t="s">
        <v>37</v>
      </c>
      <c r="C447" s="946" t="s">
        <v>107</v>
      </c>
      <c r="D447" s="2484" t="s">
        <v>452</v>
      </c>
      <c r="E447" s="2485"/>
      <c r="F447" s="2486"/>
      <c r="G447" s="3131" t="s">
        <v>451</v>
      </c>
      <c r="H447" s="3125" t="s">
        <v>44</v>
      </c>
      <c r="I447" s="933" t="s">
        <v>365</v>
      </c>
      <c r="J447" s="3176" t="s">
        <v>364</v>
      </c>
      <c r="K447" s="1109" t="s">
        <v>124</v>
      </c>
      <c r="L447" s="1125">
        <f>L451</f>
        <v>437</v>
      </c>
      <c r="M447" s="932"/>
      <c r="N447" s="1068"/>
      <c r="O447" s="1067"/>
      <c r="P447" s="826"/>
      <c r="Q447" s="826"/>
    </row>
    <row r="448" spans="1:18" s="17" customFormat="1" ht="15" customHeight="1" thickBot="1" x14ac:dyDescent="0.3">
      <c r="A448" s="942"/>
      <c r="B448" s="1031"/>
      <c r="C448" s="940"/>
      <c r="D448" s="2600"/>
      <c r="E448" s="2601"/>
      <c r="F448" s="2602"/>
      <c r="G448" s="3132"/>
      <c r="H448" s="3126"/>
      <c r="I448" s="927"/>
      <c r="J448" s="3177"/>
      <c r="K448" s="1105" t="s">
        <v>426</v>
      </c>
      <c r="L448" s="1143">
        <f>L452</f>
        <v>680</v>
      </c>
      <c r="M448" s="920"/>
      <c r="N448" s="1050"/>
      <c r="O448" s="967"/>
      <c r="P448" s="826"/>
      <c r="Q448" s="826"/>
      <c r="R448" s="837"/>
    </row>
    <row r="449" spans="1:20" s="17" customFormat="1" ht="15" customHeight="1" thickBot="1" x14ac:dyDescent="0.3">
      <c r="A449" s="942"/>
      <c r="B449" s="1031"/>
      <c r="C449" s="940"/>
      <c r="D449" s="2600"/>
      <c r="E449" s="2601"/>
      <c r="F449" s="2602"/>
      <c r="G449" s="3132"/>
      <c r="H449" s="3126"/>
      <c r="I449" s="927"/>
      <c r="J449" s="3164"/>
      <c r="K449" s="1127" t="s">
        <v>141</v>
      </c>
      <c r="L449" s="1125">
        <f>L453</f>
        <v>0</v>
      </c>
      <c r="M449" s="920"/>
      <c r="N449" s="1050"/>
      <c r="O449" s="967"/>
      <c r="P449" s="826"/>
      <c r="Q449" s="826"/>
    </row>
    <row r="450" spans="1:20" s="17" customFormat="1" ht="20.25" customHeight="1" thickBot="1" x14ac:dyDescent="0.3">
      <c r="A450" s="938"/>
      <c r="B450" s="1136"/>
      <c r="C450" s="936"/>
      <c r="D450" s="2487"/>
      <c r="E450" s="2488"/>
      <c r="F450" s="2489"/>
      <c r="G450" s="3132"/>
      <c r="H450" s="3126"/>
      <c r="I450" s="927"/>
      <c r="J450" s="3165"/>
      <c r="K450" s="1126" t="s">
        <v>33</v>
      </c>
      <c r="L450" s="1142">
        <f>SUM(L447:L449)</f>
        <v>1117</v>
      </c>
      <c r="M450" s="965"/>
      <c r="N450" s="1048"/>
      <c r="O450" s="963"/>
      <c r="P450" s="897"/>
      <c r="Q450" s="826"/>
    </row>
    <row r="451" spans="1:20" s="17" customFormat="1" ht="20.25" customHeight="1" x14ac:dyDescent="0.25">
      <c r="A451" s="3158" t="s">
        <v>109</v>
      </c>
      <c r="B451" s="1034" t="s">
        <v>37</v>
      </c>
      <c r="C451" s="946" t="s">
        <v>107</v>
      </c>
      <c r="D451" s="945" t="s">
        <v>37</v>
      </c>
      <c r="E451" s="901"/>
      <c r="F451" s="2624" t="s">
        <v>450</v>
      </c>
      <c r="G451" s="3132"/>
      <c r="H451" s="3126"/>
      <c r="I451" s="927" t="s">
        <v>365</v>
      </c>
      <c r="J451" s="3176" t="s">
        <v>364</v>
      </c>
      <c r="K451" s="1088" t="s">
        <v>124</v>
      </c>
      <c r="L451" s="1087">
        <v>437</v>
      </c>
      <c r="M451" s="2579" t="s">
        <v>449</v>
      </c>
      <c r="N451" s="3214" t="s">
        <v>50</v>
      </c>
      <c r="O451" s="3505">
        <v>1</v>
      </c>
      <c r="P451" s="826"/>
      <c r="Q451" s="826"/>
    </row>
    <row r="452" spans="1:20" s="17" customFormat="1" ht="15" customHeight="1" x14ac:dyDescent="0.25">
      <c r="A452" s="3123"/>
      <c r="B452" s="1031"/>
      <c r="C452" s="940"/>
      <c r="D452" s="939"/>
      <c r="E452" s="894"/>
      <c r="F452" s="2625"/>
      <c r="G452" s="3132"/>
      <c r="H452" s="3126"/>
      <c r="I452" s="927"/>
      <c r="J452" s="3177"/>
      <c r="K452" s="1120" t="s">
        <v>426</v>
      </c>
      <c r="L452" s="1140">
        <v>680</v>
      </c>
      <c r="M452" s="3352"/>
      <c r="N452" s="3215"/>
      <c r="O452" s="3506"/>
      <c r="P452" s="826"/>
      <c r="Q452" s="826"/>
      <c r="R452" s="837"/>
    </row>
    <row r="453" spans="1:20" s="17" customFormat="1" ht="13.5" customHeight="1" thickBot="1" x14ac:dyDescent="0.3">
      <c r="A453" s="3123"/>
      <c r="B453" s="1031"/>
      <c r="C453" s="940"/>
      <c r="D453" s="939"/>
      <c r="E453" s="894"/>
      <c r="F453" s="2625"/>
      <c r="G453" s="3132"/>
      <c r="H453" s="3126"/>
      <c r="I453" s="927"/>
      <c r="J453" s="3164"/>
      <c r="K453" s="1081" t="s">
        <v>141</v>
      </c>
      <c r="L453" s="1137"/>
      <c r="M453" s="1112" t="s">
        <v>448</v>
      </c>
      <c r="N453" s="1111" t="s">
        <v>50</v>
      </c>
      <c r="O453" s="929">
        <v>1</v>
      </c>
      <c r="P453" s="826"/>
      <c r="Q453" s="826"/>
    </row>
    <row r="454" spans="1:20" s="17" customFormat="1" ht="16.5" customHeight="1" thickBot="1" x14ac:dyDescent="0.3">
      <c r="A454" s="3124"/>
      <c r="B454" s="1136"/>
      <c r="C454" s="936"/>
      <c r="D454" s="935"/>
      <c r="E454" s="886"/>
      <c r="F454" s="2626"/>
      <c r="G454" s="3133"/>
      <c r="H454" s="3127"/>
      <c r="I454" s="925"/>
      <c r="J454" s="3165"/>
      <c r="K454" s="1135" t="s">
        <v>33</v>
      </c>
      <c r="L454" s="1078">
        <f>SUM(L451:L453)</f>
        <v>1117</v>
      </c>
      <c r="M454" s="1134"/>
      <c r="N454" s="1133"/>
      <c r="O454" s="963"/>
      <c r="P454" s="826"/>
      <c r="Q454" s="826"/>
    </row>
    <row r="455" spans="1:20" s="17" customFormat="1" ht="17.25" customHeight="1" thickBot="1" x14ac:dyDescent="0.3">
      <c r="A455" s="3158" t="s">
        <v>109</v>
      </c>
      <c r="B455" s="3304" t="s">
        <v>37</v>
      </c>
      <c r="C455" s="3128" t="s">
        <v>102</v>
      </c>
      <c r="D455" s="2484" t="s">
        <v>447</v>
      </c>
      <c r="E455" s="2485"/>
      <c r="F455" s="2486"/>
      <c r="G455" s="3131" t="s">
        <v>439</v>
      </c>
      <c r="H455" s="3125" t="s">
        <v>44</v>
      </c>
      <c r="I455" s="3134" t="s">
        <v>221</v>
      </c>
      <c r="J455" s="3491" t="s">
        <v>220</v>
      </c>
      <c r="K455" s="1127" t="s">
        <v>124</v>
      </c>
      <c r="L455" s="1132">
        <f>L459+L463+L467</f>
        <v>360.3</v>
      </c>
      <c r="M455" s="1131"/>
      <c r="N455" s="1130"/>
      <c r="O455" s="1129"/>
      <c r="P455" s="826"/>
      <c r="Q455" s="826"/>
      <c r="R455" s="837"/>
    </row>
    <row r="456" spans="1:20" s="17" customFormat="1" ht="15" customHeight="1" thickBot="1" x14ac:dyDescent="0.3">
      <c r="A456" s="3123"/>
      <c r="B456" s="3303"/>
      <c r="C456" s="3129"/>
      <c r="D456" s="2600"/>
      <c r="E456" s="2601"/>
      <c r="F456" s="2602"/>
      <c r="G456" s="3132"/>
      <c r="H456" s="3126"/>
      <c r="I456" s="3135"/>
      <c r="J456" s="3492"/>
      <c r="K456" s="1127" t="s">
        <v>426</v>
      </c>
      <c r="L456" s="1102">
        <f>L460+L464+L468</f>
        <v>0</v>
      </c>
      <c r="M456" s="1128"/>
      <c r="N456" s="1050"/>
      <c r="O456" s="967"/>
      <c r="P456" s="826"/>
      <c r="Q456" s="826"/>
    </row>
    <row r="457" spans="1:20" s="17" customFormat="1" ht="15" customHeight="1" thickBot="1" x14ac:dyDescent="0.3">
      <c r="A457" s="3123"/>
      <c r="B457" s="3303"/>
      <c r="C457" s="3129"/>
      <c r="D457" s="2600"/>
      <c r="E457" s="2601"/>
      <c r="F457" s="2602"/>
      <c r="G457" s="3132"/>
      <c r="H457" s="3126"/>
      <c r="I457" s="3135"/>
      <c r="J457" s="3492"/>
      <c r="K457" s="1127" t="s">
        <v>141</v>
      </c>
      <c r="L457" s="1102">
        <f>L461+L465+L469</f>
        <v>0</v>
      </c>
      <c r="M457" s="920"/>
      <c r="N457" s="1050"/>
      <c r="O457" s="967"/>
      <c r="P457" s="826"/>
      <c r="Q457" s="826"/>
    </row>
    <row r="458" spans="1:20" s="17" customFormat="1" ht="15" customHeight="1" thickBot="1" x14ac:dyDescent="0.3">
      <c r="A458" s="3124"/>
      <c r="B458" s="3305"/>
      <c r="C458" s="3130"/>
      <c r="D458" s="2487"/>
      <c r="E458" s="2488"/>
      <c r="F458" s="2489"/>
      <c r="G458" s="3133"/>
      <c r="H458" s="3127"/>
      <c r="I458" s="3135"/>
      <c r="J458" s="3493"/>
      <c r="K458" s="1126" t="s">
        <v>33</v>
      </c>
      <c r="L458" s="1125">
        <f>SUM(L455:L457)</f>
        <v>360.3</v>
      </c>
      <c r="M458" s="965"/>
      <c r="N458" s="1048"/>
      <c r="O458" s="963"/>
      <c r="P458" s="826"/>
      <c r="Q458" s="826"/>
    </row>
    <row r="459" spans="1:20" s="17" customFormat="1" ht="24" customHeight="1" x14ac:dyDescent="0.25">
      <c r="A459" s="3158" t="s">
        <v>109</v>
      </c>
      <c r="B459" s="3304" t="s">
        <v>37</v>
      </c>
      <c r="C459" s="3128" t="s">
        <v>102</v>
      </c>
      <c r="D459" s="3143" t="s">
        <v>37</v>
      </c>
      <c r="E459" s="901"/>
      <c r="F459" s="2559" t="s">
        <v>446</v>
      </c>
      <c r="G459" s="3131" t="s">
        <v>439</v>
      </c>
      <c r="H459" s="3125" t="s">
        <v>44</v>
      </c>
      <c r="I459" s="3135"/>
      <c r="J459" s="3227"/>
      <c r="K459" s="1088" t="s">
        <v>124</v>
      </c>
      <c r="L459" s="1101">
        <v>177</v>
      </c>
      <c r="M459" s="1115" t="s">
        <v>445</v>
      </c>
      <c r="N459" s="1100" t="s">
        <v>441</v>
      </c>
      <c r="O459" s="1124">
        <v>0.5</v>
      </c>
      <c r="P459" s="826"/>
      <c r="Q459" s="826"/>
    </row>
    <row r="460" spans="1:20" s="17" customFormat="1" ht="22.5" customHeight="1" x14ac:dyDescent="0.25">
      <c r="A460" s="3123"/>
      <c r="B460" s="3303"/>
      <c r="C460" s="3129"/>
      <c r="D460" s="3144"/>
      <c r="E460" s="894"/>
      <c r="F460" s="3182"/>
      <c r="G460" s="3132"/>
      <c r="H460" s="3126"/>
      <c r="I460" s="3135"/>
      <c r="J460" s="3164"/>
      <c r="K460" s="1084" t="s">
        <v>426</v>
      </c>
      <c r="L460" s="1083">
        <v>0</v>
      </c>
      <c r="M460" s="1112" t="s">
        <v>444</v>
      </c>
      <c r="N460" s="1111" t="s">
        <v>50</v>
      </c>
      <c r="O460" s="929">
        <v>5</v>
      </c>
      <c r="P460" s="826"/>
      <c r="Q460" s="826"/>
    </row>
    <row r="461" spans="1:20" s="17" customFormat="1" ht="15" customHeight="1" thickBot="1" x14ac:dyDescent="0.3">
      <c r="A461" s="3123"/>
      <c r="B461" s="3303"/>
      <c r="C461" s="3129"/>
      <c r="D461" s="3144"/>
      <c r="E461" s="894"/>
      <c r="F461" s="3182"/>
      <c r="G461" s="3132"/>
      <c r="H461" s="3126"/>
      <c r="I461" s="3135"/>
      <c r="J461" s="3164"/>
      <c r="K461" s="1118" t="s">
        <v>141</v>
      </c>
      <c r="L461" s="971">
        <v>0</v>
      </c>
      <c r="M461" s="917"/>
      <c r="N461" s="1117"/>
      <c r="O461" s="1116"/>
      <c r="P461" s="826"/>
      <c r="Q461" s="826"/>
      <c r="T461" s="837"/>
    </row>
    <row r="462" spans="1:20" s="17" customFormat="1" ht="13.5" customHeight="1" thickBot="1" x14ac:dyDescent="0.3">
      <c r="A462" s="3124"/>
      <c r="B462" s="3305"/>
      <c r="C462" s="3130"/>
      <c r="D462" s="3145"/>
      <c r="E462" s="886"/>
      <c r="F462" s="2560"/>
      <c r="G462" s="3133"/>
      <c r="H462" s="3127"/>
      <c r="I462" s="3135"/>
      <c r="J462" s="3165"/>
      <c r="K462" s="869" t="s">
        <v>33</v>
      </c>
      <c r="L462" s="1078">
        <f>SUM(L459:L461)</f>
        <v>177</v>
      </c>
      <c r="M462" s="965"/>
      <c r="N462" s="1048"/>
      <c r="O462" s="963"/>
      <c r="P462" s="826"/>
      <c r="Q462" s="826"/>
    </row>
    <row r="463" spans="1:20" s="17" customFormat="1" ht="15" customHeight="1" x14ac:dyDescent="0.25">
      <c r="A463" s="3158" t="s">
        <v>109</v>
      </c>
      <c r="B463" s="3304" t="s">
        <v>37</v>
      </c>
      <c r="C463" s="3128" t="s">
        <v>102</v>
      </c>
      <c r="D463" s="3143" t="s">
        <v>39</v>
      </c>
      <c r="E463" s="901"/>
      <c r="F463" s="2559" t="s">
        <v>443</v>
      </c>
      <c r="G463" s="3131" t="s">
        <v>439</v>
      </c>
      <c r="H463" s="3125" t="s">
        <v>44</v>
      </c>
      <c r="I463" s="3135"/>
      <c r="J463" s="3227"/>
      <c r="K463" s="1088" t="s">
        <v>124</v>
      </c>
      <c r="L463" s="1123">
        <v>168</v>
      </c>
      <c r="M463" s="1115" t="s">
        <v>442</v>
      </c>
      <c r="N463" s="1122" t="s">
        <v>441</v>
      </c>
      <c r="O463" s="1121">
        <v>0.6</v>
      </c>
      <c r="P463" s="826"/>
      <c r="Q463" s="826"/>
    </row>
    <row r="464" spans="1:20" s="17" customFormat="1" ht="18.75" customHeight="1" x14ac:dyDescent="0.25">
      <c r="A464" s="3123"/>
      <c r="B464" s="3303"/>
      <c r="C464" s="3129"/>
      <c r="D464" s="3144"/>
      <c r="E464" s="894"/>
      <c r="F464" s="3182"/>
      <c r="G464" s="3132"/>
      <c r="H464" s="3126"/>
      <c r="I464" s="3135"/>
      <c r="J464" s="3164"/>
      <c r="K464" s="1120" t="s">
        <v>426</v>
      </c>
      <c r="L464" s="1119">
        <v>0</v>
      </c>
      <c r="M464" s="920"/>
      <c r="N464" s="1050"/>
      <c r="O464" s="967"/>
      <c r="P464" s="826"/>
      <c r="Q464" s="826"/>
    </row>
    <row r="465" spans="1:20" s="17" customFormat="1" ht="15.75" customHeight="1" thickBot="1" x14ac:dyDescent="0.3">
      <c r="A465" s="3123"/>
      <c r="B465" s="3303"/>
      <c r="C465" s="3129"/>
      <c r="D465" s="3144"/>
      <c r="E465" s="894"/>
      <c r="F465" s="3182"/>
      <c r="G465" s="3132"/>
      <c r="H465" s="3126"/>
      <c r="I465" s="3135"/>
      <c r="J465" s="3164"/>
      <c r="K465" s="1118" t="s">
        <v>141</v>
      </c>
      <c r="L465" s="971"/>
      <c r="M465" s="917"/>
      <c r="N465" s="1117"/>
      <c r="O465" s="1116"/>
      <c r="P465" s="826"/>
      <c r="Q465" s="826"/>
    </row>
    <row r="466" spans="1:20" s="17" customFormat="1" ht="21.75" customHeight="1" thickBot="1" x14ac:dyDescent="0.3">
      <c r="A466" s="3124"/>
      <c r="B466" s="3305"/>
      <c r="C466" s="3130"/>
      <c r="D466" s="3145"/>
      <c r="E466" s="886"/>
      <c r="F466" s="2560"/>
      <c r="G466" s="3133"/>
      <c r="H466" s="3127"/>
      <c r="I466" s="3135"/>
      <c r="J466" s="3165"/>
      <c r="K466" s="869" t="s">
        <v>33</v>
      </c>
      <c r="L466" s="1078">
        <f>SUM(L463:L465)</f>
        <v>168</v>
      </c>
      <c r="M466" s="965"/>
      <c r="N466" s="1048"/>
      <c r="O466" s="963"/>
      <c r="P466" s="826"/>
      <c r="Q466" s="826"/>
    </row>
    <row r="467" spans="1:20" s="17" customFormat="1" ht="16.5" customHeight="1" x14ac:dyDescent="0.25">
      <c r="A467" s="3158" t="s">
        <v>109</v>
      </c>
      <c r="B467" s="3304" t="s">
        <v>37</v>
      </c>
      <c r="C467" s="3128" t="s">
        <v>102</v>
      </c>
      <c r="D467" s="3143" t="s">
        <v>109</v>
      </c>
      <c r="E467" s="901"/>
      <c r="F467" s="3183" t="s">
        <v>440</v>
      </c>
      <c r="G467" s="3131" t="s">
        <v>439</v>
      </c>
      <c r="H467" s="3125" t="s">
        <v>44</v>
      </c>
      <c r="I467" s="3135"/>
      <c r="J467" s="3227"/>
      <c r="K467" s="1088" t="s">
        <v>124</v>
      </c>
      <c r="L467" s="1087">
        <v>15.3</v>
      </c>
      <c r="M467" s="1115" t="s">
        <v>438</v>
      </c>
      <c r="N467" s="1114" t="s">
        <v>50</v>
      </c>
      <c r="O467" s="1113">
        <v>0</v>
      </c>
      <c r="P467" s="826"/>
      <c r="Q467" s="826"/>
      <c r="T467" s="837"/>
    </row>
    <row r="468" spans="1:20" s="17" customFormat="1" ht="15.75" customHeight="1" x14ac:dyDescent="0.25">
      <c r="A468" s="3123"/>
      <c r="B468" s="3303"/>
      <c r="C468" s="3129"/>
      <c r="D468" s="3144"/>
      <c r="E468" s="894"/>
      <c r="F468" s="3184"/>
      <c r="G468" s="3132"/>
      <c r="H468" s="3126"/>
      <c r="I468" s="3135"/>
      <c r="J468" s="3164"/>
      <c r="K468" s="1084" t="s">
        <v>426</v>
      </c>
      <c r="L468" s="1083"/>
      <c r="M468" s="1112" t="s">
        <v>437</v>
      </c>
      <c r="N468" s="1111" t="s">
        <v>50</v>
      </c>
      <c r="O468" s="1110">
        <v>0</v>
      </c>
      <c r="P468" s="826"/>
      <c r="Q468" s="826"/>
    </row>
    <row r="469" spans="1:20" s="17" customFormat="1" ht="20.25" customHeight="1" thickBot="1" x14ac:dyDescent="0.3">
      <c r="A469" s="3123"/>
      <c r="B469" s="3303"/>
      <c r="C469" s="3129"/>
      <c r="D469" s="3144"/>
      <c r="E469" s="894"/>
      <c r="F469" s="3184"/>
      <c r="G469" s="3132"/>
      <c r="H469" s="3126"/>
      <c r="I469" s="3135"/>
      <c r="J469" s="3164"/>
      <c r="K469" s="1081" t="s">
        <v>141</v>
      </c>
      <c r="L469" s="971"/>
      <c r="M469" s="920"/>
      <c r="N469" s="1050"/>
      <c r="O469" s="967"/>
      <c r="P469" s="826"/>
      <c r="Q469" s="826"/>
    </row>
    <row r="470" spans="1:20" s="17" customFormat="1" ht="15.75" customHeight="1" thickBot="1" x14ac:dyDescent="0.3">
      <c r="A470" s="3124"/>
      <c r="B470" s="3305"/>
      <c r="C470" s="3130"/>
      <c r="D470" s="3145"/>
      <c r="E470" s="886"/>
      <c r="F470" s="3185"/>
      <c r="G470" s="3133"/>
      <c r="H470" s="3127"/>
      <c r="I470" s="3136"/>
      <c r="J470" s="3165"/>
      <c r="K470" s="869" t="s">
        <v>33</v>
      </c>
      <c r="L470" s="1078">
        <f>SUM(L467:L469)</f>
        <v>15.3</v>
      </c>
      <c r="M470" s="965"/>
      <c r="N470" s="1048"/>
      <c r="O470" s="963"/>
      <c r="P470" s="826"/>
      <c r="Q470" s="826"/>
    </row>
    <row r="471" spans="1:20" s="17" customFormat="1" ht="15" customHeight="1" x14ac:dyDescent="0.25">
      <c r="A471" s="3158" t="s">
        <v>109</v>
      </c>
      <c r="B471" s="3304" t="s">
        <v>37</v>
      </c>
      <c r="C471" s="3187" t="s">
        <v>96</v>
      </c>
      <c r="D471" s="2484" t="s">
        <v>436</v>
      </c>
      <c r="E471" s="2485"/>
      <c r="F471" s="2486"/>
      <c r="G471" s="3131" t="s">
        <v>428</v>
      </c>
      <c r="H471" s="3125" t="s">
        <v>44</v>
      </c>
      <c r="I471" s="3134" t="s">
        <v>221</v>
      </c>
      <c r="J471" s="3176" t="s">
        <v>220</v>
      </c>
      <c r="K471" s="1109" t="s">
        <v>124</v>
      </c>
      <c r="L471" s="1108">
        <f>L475+L479+L483</f>
        <v>795</v>
      </c>
      <c r="M471" s="932"/>
      <c r="N471" s="1068"/>
      <c r="O471" s="1067"/>
      <c r="P471" s="826"/>
      <c r="Q471" s="826"/>
    </row>
    <row r="472" spans="1:20" s="17" customFormat="1" ht="15" customHeight="1" x14ac:dyDescent="0.25">
      <c r="A472" s="3123"/>
      <c r="B472" s="3303"/>
      <c r="C472" s="3186"/>
      <c r="D472" s="2600"/>
      <c r="E472" s="2601"/>
      <c r="F472" s="2602"/>
      <c r="G472" s="3132"/>
      <c r="H472" s="3126"/>
      <c r="I472" s="3135"/>
      <c r="J472" s="3177"/>
      <c r="K472" s="1107" t="s">
        <v>426</v>
      </c>
      <c r="L472" s="1106">
        <f>L476+L480+L484</f>
        <v>0</v>
      </c>
      <c r="M472" s="920"/>
      <c r="N472" s="1050"/>
      <c r="O472" s="967"/>
      <c r="P472" s="826"/>
      <c r="Q472" s="826"/>
    </row>
    <row r="473" spans="1:20" s="17" customFormat="1" ht="15" customHeight="1" thickBot="1" x14ac:dyDescent="0.3">
      <c r="A473" s="3123"/>
      <c r="B473" s="3303"/>
      <c r="C473" s="3186"/>
      <c r="D473" s="2600"/>
      <c r="E473" s="2601"/>
      <c r="F473" s="2602"/>
      <c r="G473" s="3132"/>
      <c r="H473" s="3126"/>
      <c r="I473" s="3135"/>
      <c r="J473" s="3164"/>
      <c r="K473" s="1105" t="s">
        <v>141</v>
      </c>
      <c r="L473" s="1104">
        <f>L477+L481+L485</f>
        <v>0</v>
      </c>
      <c r="M473" s="920"/>
      <c r="N473" s="1050"/>
      <c r="O473" s="967"/>
      <c r="P473" s="826"/>
      <c r="Q473" s="826"/>
    </row>
    <row r="474" spans="1:20" s="17" customFormat="1" ht="18.75" customHeight="1" thickBot="1" x14ac:dyDescent="0.3">
      <c r="A474" s="3124"/>
      <c r="B474" s="3305"/>
      <c r="C474" s="3188"/>
      <c r="D474" s="2487"/>
      <c r="E474" s="2488"/>
      <c r="F474" s="2489"/>
      <c r="G474" s="3133"/>
      <c r="H474" s="3127"/>
      <c r="I474" s="3135"/>
      <c r="J474" s="3165"/>
      <c r="K474" s="1103" t="s">
        <v>33</v>
      </c>
      <c r="L474" s="1102">
        <f>SUM(L471:L473)</f>
        <v>795</v>
      </c>
      <c r="M474" s="965"/>
      <c r="N474" s="1048"/>
      <c r="O474" s="963"/>
      <c r="P474" s="826"/>
      <c r="Q474" s="826"/>
    </row>
    <row r="475" spans="1:20" s="17" customFormat="1" ht="17.25" customHeight="1" x14ac:dyDescent="0.25">
      <c r="A475" s="3123" t="s">
        <v>109</v>
      </c>
      <c r="B475" s="3303" t="s">
        <v>37</v>
      </c>
      <c r="C475" s="3186" t="s">
        <v>96</v>
      </c>
      <c r="D475" s="3144" t="s">
        <v>37</v>
      </c>
      <c r="E475" s="894"/>
      <c r="F475" s="1082" t="s">
        <v>435</v>
      </c>
      <c r="G475" s="3132" t="s">
        <v>428</v>
      </c>
      <c r="H475" s="3126" t="s">
        <v>44</v>
      </c>
      <c r="I475" s="3135"/>
      <c r="J475" s="3227"/>
      <c r="K475" s="1088" t="s">
        <v>124</v>
      </c>
      <c r="L475" s="1101">
        <v>770</v>
      </c>
      <c r="M475" s="1008" t="s">
        <v>434</v>
      </c>
      <c r="N475" s="1100" t="s">
        <v>433</v>
      </c>
      <c r="O475" s="1099">
        <v>468.5</v>
      </c>
      <c r="P475" s="1098"/>
      <c r="Q475" s="826"/>
    </row>
    <row r="476" spans="1:20" s="17" customFormat="1" ht="22.5" customHeight="1" x14ac:dyDescent="0.25">
      <c r="A476" s="3123"/>
      <c r="B476" s="3303"/>
      <c r="C476" s="3186"/>
      <c r="D476" s="3144"/>
      <c r="E476" s="894"/>
      <c r="F476" s="1082"/>
      <c r="G476" s="3132"/>
      <c r="H476" s="3126"/>
      <c r="I476" s="3135"/>
      <c r="J476" s="3164"/>
      <c r="K476" s="1084" t="s">
        <v>426</v>
      </c>
      <c r="L476" s="1083">
        <v>0</v>
      </c>
      <c r="M476" s="1097" t="s">
        <v>432</v>
      </c>
      <c r="N476" s="1096" t="s">
        <v>50</v>
      </c>
      <c r="O476" s="1095">
        <v>1</v>
      </c>
      <c r="P476" s="826"/>
      <c r="Q476" s="826"/>
    </row>
    <row r="477" spans="1:20" s="17" customFormat="1" ht="15" customHeight="1" thickBot="1" x14ac:dyDescent="0.3">
      <c r="A477" s="3123"/>
      <c r="B477" s="3303"/>
      <c r="C477" s="3186"/>
      <c r="D477" s="3144"/>
      <c r="E477" s="894"/>
      <c r="F477" s="1082"/>
      <c r="G477" s="3132"/>
      <c r="H477" s="3126"/>
      <c r="I477" s="3135"/>
      <c r="J477" s="3164"/>
      <c r="K477" s="1081" t="s">
        <v>141</v>
      </c>
      <c r="L477" s="1094">
        <v>0</v>
      </c>
      <c r="M477" s="920"/>
      <c r="N477" s="1050"/>
      <c r="O477" s="967"/>
      <c r="P477" s="826"/>
      <c r="Q477" s="826"/>
    </row>
    <row r="478" spans="1:20" s="17" customFormat="1" ht="15" customHeight="1" thickBot="1" x14ac:dyDescent="0.3">
      <c r="A478" s="3123"/>
      <c r="B478" s="3303"/>
      <c r="C478" s="3186"/>
      <c r="D478" s="3144"/>
      <c r="E478" s="894"/>
      <c r="F478" s="1082"/>
      <c r="G478" s="3132"/>
      <c r="H478" s="3126"/>
      <c r="I478" s="3135"/>
      <c r="J478" s="3165"/>
      <c r="K478" s="869" t="s">
        <v>33</v>
      </c>
      <c r="L478" s="1090">
        <f>SUM(L475:L477)</f>
        <v>770</v>
      </c>
      <c r="M478" s="965"/>
      <c r="N478" s="1048"/>
      <c r="O478" s="963"/>
      <c r="P478" s="826"/>
      <c r="Q478" s="826"/>
    </row>
    <row r="479" spans="1:20" s="17" customFormat="1" ht="37.5" customHeight="1" x14ac:dyDescent="0.25">
      <c r="A479" s="3158" t="s">
        <v>109</v>
      </c>
      <c r="B479" s="3304" t="s">
        <v>37</v>
      </c>
      <c r="C479" s="3187" t="s">
        <v>96</v>
      </c>
      <c r="D479" s="3143" t="s">
        <v>39</v>
      </c>
      <c r="E479" s="901"/>
      <c r="F479" s="2559" t="s">
        <v>431</v>
      </c>
      <c r="G479" s="3131" t="s">
        <v>428</v>
      </c>
      <c r="H479" s="3125" t="s">
        <v>44</v>
      </c>
      <c r="I479" s="3135"/>
      <c r="J479" s="3227"/>
      <c r="K479" s="1088" t="s">
        <v>124</v>
      </c>
      <c r="L479" s="1087">
        <v>15</v>
      </c>
      <c r="M479" s="1093" t="s">
        <v>431</v>
      </c>
      <c r="N479" s="1085" t="s">
        <v>430</v>
      </c>
      <c r="O479" s="1092">
        <v>120</v>
      </c>
      <c r="P479" s="826"/>
      <c r="Q479" s="826"/>
    </row>
    <row r="480" spans="1:20" s="17" customFormat="1" ht="15" customHeight="1" x14ac:dyDescent="0.25">
      <c r="A480" s="3123"/>
      <c r="B480" s="3303"/>
      <c r="C480" s="3186"/>
      <c r="D480" s="3144"/>
      <c r="E480" s="894"/>
      <c r="F480" s="3182"/>
      <c r="G480" s="3132"/>
      <c r="H480" s="3126"/>
      <c r="I480" s="3135"/>
      <c r="J480" s="3164"/>
      <c r="K480" s="1084" t="s">
        <v>426</v>
      </c>
      <c r="L480" s="1083">
        <v>0</v>
      </c>
      <c r="M480" s="920"/>
      <c r="N480" s="1050"/>
      <c r="O480" s="967"/>
      <c r="P480" s="826"/>
      <c r="Q480" s="826"/>
    </row>
    <row r="481" spans="1:17" s="17" customFormat="1" ht="15" customHeight="1" thickBot="1" x14ac:dyDescent="0.3">
      <c r="A481" s="3123"/>
      <c r="B481" s="3303"/>
      <c r="C481" s="3186"/>
      <c r="D481" s="3144"/>
      <c r="E481" s="894"/>
      <c r="F481" s="3182"/>
      <c r="G481" s="3132"/>
      <c r="H481" s="3126"/>
      <c r="I481" s="3135"/>
      <c r="J481" s="3164"/>
      <c r="K481" s="1091" t="s">
        <v>141</v>
      </c>
      <c r="L481" s="971"/>
      <c r="M481" s="920"/>
      <c r="N481" s="1050"/>
      <c r="O481" s="967"/>
      <c r="P481" s="826"/>
      <c r="Q481" s="826"/>
    </row>
    <row r="482" spans="1:17" s="17" customFormat="1" ht="15" customHeight="1" thickBot="1" x14ac:dyDescent="0.3">
      <c r="A482" s="3124"/>
      <c r="B482" s="3305"/>
      <c r="C482" s="3188"/>
      <c r="D482" s="3145"/>
      <c r="E482" s="886"/>
      <c r="F482" s="1079"/>
      <c r="G482" s="3133"/>
      <c r="H482" s="3127"/>
      <c r="I482" s="3135"/>
      <c r="J482" s="3165"/>
      <c r="K482" s="869" t="s">
        <v>33</v>
      </c>
      <c r="L482" s="1090">
        <f>SUM(L479:L481)</f>
        <v>15</v>
      </c>
      <c r="M482" s="965"/>
      <c r="N482" s="1048"/>
      <c r="O482" s="963"/>
      <c r="P482" s="826"/>
      <c r="Q482" s="826"/>
    </row>
    <row r="483" spans="1:17" s="17" customFormat="1" ht="30" customHeight="1" x14ac:dyDescent="0.25">
      <c r="A483" s="3158" t="s">
        <v>109</v>
      </c>
      <c r="B483" s="3304" t="s">
        <v>37</v>
      </c>
      <c r="C483" s="3187" t="s">
        <v>96</v>
      </c>
      <c r="D483" s="3143" t="s">
        <v>109</v>
      </c>
      <c r="E483" s="901"/>
      <c r="F483" s="1089" t="s">
        <v>429</v>
      </c>
      <c r="G483" s="3131" t="s">
        <v>428</v>
      </c>
      <c r="H483" s="3125" t="s">
        <v>44</v>
      </c>
      <c r="I483" s="3135"/>
      <c r="J483" s="3227"/>
      <c r="K483" s="1088" t="s">
        <v>124</v>
      </c>
      <c r="L483" s="1087">
        <v>10</v>
      </c>
      <c r="M483" s="1086" t="s">
        <v>427</v>
      </c>
      <c r="N483" s="1085" t="s">
        <v>50</v>
      </c>
      <c r="O483" s="1007">
        <v>15</v>
      </c>
      <c r="P483" s="826"/>
      <c r="Q483" s="826"/>
    </row>
    <row r="484" spans="1:17" s="17" customFormat="1" ht="15" customHeight="1" x14ac:dyDescent="0.25">
      <c r="A484" s="3123"/>
      <c r="B484" s="3303"/>
      <c r="C484" s="3186"/>
      <c r="D484" s="3144"/>
      <c r="E484" s="894"/>
      <c r="F484" s="1082"/>
      <c r="G484" s="3132"/>
      <c r="H484" s="3126"/>
      <c r="I484" s="3135"/>
      <c r="J484" s="3164"/>
      <c r="K484" s="1084" t="s">
        <v>426</v>
      </c>
      <c r="L484" s="1083"/>
      <c r="M484" s="920"/>
      <c r="N484" s="1050"/>
      <c r="O484" s="967"/>
      <c r="P484" s="826"/>
      <c r="Q484" s="826"/>
    </row>
    <row r="485" spans="1:17" s="17" customFormat="1" ht="15" customHeight="1" thickBot="1" x14ac:dyDescent="0.3">
      <c r="A485" s="3123"/>
      <c r="B485" s="3303"/>
      <c r="C485" s="3186"/>
      <c r="D485" s="3144"/>
      <c r="E485" s="894"/>
      <c r="F485" s="1082"/>
      <c r="G485" s="3132"/>
      <c r="H485" s="3126"/>
      <c r="I485" s="3135"/>
      <c r="J485" s="3164"/>
      <c r="K485" s="1081" t="s">
        <v>141</v>
      </c>
      <c r="L485" s="971"/>
      <c r="M485" s="920"/>
      <c r="N485" s="1050"/>
      <c r="O485" s="967"/>
      <c r="P485" s="826"/>
      <c r="Q485" s="826"/>
    </row>
    <row r="486" spans="1:17" s="17" customFormat="1" ht="15" customHeight="1" thickBot="1" x14ac:dyDescent="0.3">
      <c r="A486" s="3124"/>
      <c r="B486" s="3305"/>
      <c r="C486" s="3188"/>
      <c r="D486" s="3145"/>
      <c r="E486" s="886"/>
      <c r="F486" s="1079"/>
      <c r="G486" s="3133"/>
      <c r="H486" s="3127"/>
      <c r="I486" s="3136"/>
      <c r="J486" s="3165"/>
      <c r="K486" s="869" t="s">
        <v>33</v>
      </c>
      <c r="L486" s="1078">
        <f>SUM(L483:L485)</f>
        <v>10</v>
      </c>
      <c r="M486" s="965"/>
      <c r="N486" s="1048"/>
      <c r="O486" s="963"/>
      <c r="P486" s="826"/>
      <c r="Q486" s="826"/>
    </row>
    <row r="487" spans="1:17" s="17" customFormat="1" ht="15" customHeight="1" thickBot="1" x14ac:dyDescent="0.3">
      <c r="A487" s="879" t="s">
        <v>109</v>
      </c>
      <c r="B487" s="864" t="s">
        <v>37</v>
      </c>
      <c r="C487" s="3283" t="s">
        <v>214</v>
      </c>
      <c r="D487" s="3283"/>
      <c r="E487" s="3283"/>
      <c r="F487" s="3283"/>
      <c r="G487" s="3283"/>
      <c r="H487" s="3283"/>
      <c r="I487" s="3283"/>
      <c r="J487" s="3283"/>
      <c r="K487" s="3284"/>
      <c r="L487" s="1077">
        <f>L308+L423+L443+L450+L458+L474</f>
        <v>12937.5</v>
      </c>
      <c r="M487" s="3375"/>
      <c r="N487" s="3376"/>
      <c r="O487" s="3377"/>
      <c r="P487" s="826"/>
      <c r="Q487" s="826"/>
    </row>
    <row r="488" spans="1:17" s="17" customFormat="1" ht="23.25" customHeight="1" thickBot="1" x14ac:dyDescent="0.3">
      <c r="A488" s="1076" t="s">
        <v>109</v>
      </c>
      <c r="B488" s="1075" t="s">
        <v>39</v>
      </c>
      <c r="C488" s="173" t="s">
        <v>425</v>
      </c>
      <c r="D488" s="171"/>
      <c r="E488" s="171"/>
      <c r="F488" s="171"/>
      <c r="G488" s="171"/>
      <c r="H488" s="1074"/>
      <c r="I488" s="171"/>
      <c r="J488" s="171"/>
      <c r="K488" s="171"/>
      <c r="L488" s="1073"/>
      <c r="M488" s="171"/>
      <c r="N488" s="171"/>
      <c r="O488" s="170"/>
      <c r="P488" s="826"/>
      <c r="Q488" s="826"/>
    </row>
    <row r="489" spans="1:17" s="17" customFormat="1" ht="37.5" customHeight="1" thickBot="1" x14ac:dyDescent="0.3">
      <c r="A489" s="861"/>
      <c r="B489" s="1072"/>
      <c r="C489" s="3240"/>
      <c r="D489" s="3241"/>
      <c r="E489" s="3241"/>
      <c r="F489" s="3241"/>
      <c r="G489" s="3241"/>
      <c r="H489" s="3241"/>
      <c r="I489" s="3241"/>
      <c r="J489" s="3241"/>
      <c r="K489" s="3241"/>
      <c r="L489" s="3242"/>
      <c r="M489" s="1071" t="s">
        <v>424</v>
      </c>
      <c r="N489" s="1070" t="s">
        <v>79</v>
      </c>
      <c r="O489" s="1069" t="s">
        <v>423</v>
      </c>
      <c r="P489" s="826"/>
      <c r="Q489" s="826"/>
    </row>
    <row r="490" spans="1:17" s="17" customFormat="1" ht="15" customHeight="1" thickBot="1" x14ac:dyDescent="0.25">
      <c r="A490" s="3158" t="s">
        <v>109</v>
      </c>
      <c r="B490" s="3304" t="s">
        <v>39</v>
      </c>
      <c r="C490" s="3128" t="s">
        <v>37</v>
      </c>
      <c r="D490" s="2484" t="s">
        <v>420</v>
      </c>
      <c r="E490" s="2485"/>
      <c r="F490" s="2486"/>
      <c r="G490" s="3131" t="s">
        <v>422</v>
      </c>
      <c r="H490" s="3125" t="s">
        <v>44</v>
      </c>
      <c r="I490" s="3134" t="s">
        <v>365</v>
      </c>
      <c r="J490" s="3176" t="s">
        <v>364</v>
      </c>
      <c r="K490" s="1042" t="s">
        <v>124</v>
      </c>
      <c r="L490" s="1041">
        <f>L494</f>
        <v>220</v>
      </c>
      <c r="M490" s="932"/>
      <c r="N490" s="1068"/>
      <c r="O490" s="1067"/>
      <c r="P490" s="826"/>
      <c r="Q490" s="826"/>
    </row>
    <row r="491" spans="1:17" s="17" customFormat="1" ht="15.75" customHeight="1" thickBot="1" x14ac:dyDescent="0.25">
      <c r="A491" s="3123"/>
      <c r="B491" s="3303"/>
      <c r="C491" s="3129"/>
      <c r="D491" s="2600"/>
      <c r="E491" s="2601"/>
      <c r="F491" s="2602"/>
      <c r="G491" s="3132"/>
      <c r="H491" s="3126"/>
      <c r="I491" s="3135"/>
      <c r="J491" s="3177"/>
      <c r="K491" s="1039" t="s">
        <v>140</v>
      </c>
      <c r="L491" s="1019"/>
      <c r="M491" s="1003" t="s">
        <v>421</v>
      </c>
      <c r="N491" s="1066" t="s">
        <v>50</v>
      </c>
      <c r="O491" s="1065">
        <v>50</v>
      </c>
      <c r="P491" s="826"/>
      <c r="Q491" s="826"/>
    </row>
    <row r="492" spans="1:17" s="17" customFormat="1" ht="13.5" customHeight="1" thickBot="1" x14ac:dyDescent="0.25">
      <c r="A492" s="3123"/>
      <c r="B492" s="3303"/>
      <c r="C492" s="3129"/>
      <c r="D492" s="2600"/>
      <c r="E492" s="2601"/>
      <c r="F492" s="2602"/>
      <c r="G492" s="3132"/>
      <c r="H492" s="3126"/>
      <c r="I492" s="3135"/>
      <c r="J492" s="3177"/>
      <c r="K492" s="1039" t="s">
        <v>141</v>
      </c>
      <c r="L492" s="1019"/>
      <c r="M492" s="920"/>
      <c r="N492" s="1050"/>
      <c r="O492" s="1064"/>
      <c r="P492" s="826"/>
      <c r="Q492" s="826"/>
    </row>
    <row r="493" spans="1:17" s="17" customFormat="1" ht="15" customHeight="1" thickBot="1" x14ac:dyDescent="0.3">
      <c r="A493" s="3124"/>
      <c r="B493" s="3305"/>
      <c r="C493" s="3130"/>
      <c r="D493" s="2487"/>
      <c r="E493" s="2488"/>
      <c r="F493" s="2489"/>
      <c r="G493" s="3132"/>
      <c r="H493" s="3126"/>
      <c r="I493" s="3135"/>
      <c r="J493" s="3177"/>
      <c r="K493" s="1016" t="s">
        <v>33</v>
      </c>
      <c r="L493" s="1019">
        <f>SUM(L490:L492)</f>
        <v>220</v>
      </c>
      <c r="M493" s="965"/>
      <c r="N493" s="1048"/>
      <c r="O493" s="1063"/>
      <c r="P493" s="826"/>
      <c r="Q493" s="826"/>
    </row>
    <row r="494" spans="1:17" s="17" customFormat="1" ht="21" customHeight="1" thickBot="1" x14ac:dyDescent="0.3">
      <c r="A494" s="956" t="s">
        <v>109</v>
      </c>
      <c r="B494" s="1057" t="s">
        <v>39</v>
      </c>
      <c r="C494" s="955" t="s">
        <v>37</v>
      </c>
      <c r="D494" s="902" t="s">
        <v>37</v>
      </c>
      <c r="E494" s="901"/>
      <c r="F494" s="2559" t="s">
        <v>420</v>
      </c>
      <c r="G494" s="3132"/>
      <c r="H494" s="3126"/>
      <c r="I494" s="3135"/>
      <c r="J494" s="3177"/>
      <c r="K494" s="1061" t="s">
        <v>124</v>
      </c>
      <c r="L494" s="1044">
        <v>220</v>
      </c>
      <c r="M494" s="1060"/>
      <c r="N494" s="1059"/>
      <c r="O494" s="1058"/>
      <c r="P494" s="826"/>
      <c r="Q494" s="826"/>
    </row>
    <row r="495" spans="1:17" s="17" customFormat="1" ht="21.75" customHeight="1" thickBot="1" x14ac:dyDescent="0.3">
      <c r="A495" s="879"/>
      <c r="B495" s="1043"/>
      <c r="C495" s="953"/>
      <c r="D495" s="887"/>
      <c r="E495" s="886"/>
      <c r="F495" s="2560"/>
      <c r="G495" s="3133"/>
      <c r="H495" s="3127"/>
      <c r="I495" s="3136"/>
      <c r="J495" s="3178"/>
      <c r="K495" s="869" t="s">
        <v>33</v>
      </c>
      <c r="L495" s="985">
        <f>SUM(L494)</f>
        <v>220</v>
      </c>
      <c r="M495" s="1060"/>
      <c r="N495" s="1059"/>
      <c r="O495" s="1058"/>
      <c r="P495" s="826"/>
      <c r="Q495" s="826"/>
    </row>
    <row r="496" spans="1:17" s="17" customFormat="1" ht="32.25" customHeight="1" thickBot="1" x14ac:dyDescent="0.25">
      <c r="A496" s="3158" t="s">
        <v>109</v>
      </c>
      <c r="B496" s="3304" t="s">
        <v>39</v>
      </c>
      <c r="C496" s="3128" t="s">
        <v>39</v>
      </c>
      <c r="D496" s="2614" t="s">
        <v>416</v>
      </c>
      <c r="E496" s="2615"/>
      <c r="F496" s="2553"/>
      <c r="G496" s="3202" t="s">
        <v>419</v>
      </c>
      <c r="H496" s="3125" t="s">
        <v>44</v>
      </c>
      <c r="I496" s="3134" t="s">
        <v>365</v>
      </c>
      <c r="J496" s="3176" t="s">
        <v>364</v>
      </c>
      <c r="K496" s="1024" t="s">
        <v>124</v>
      </c>
      <c r="L496" s="1041">
        <f>L500</f>
        <v>5</v>
      </c>
      <c r="M496" s="1056" t="s">
        <v>418</v>
      </c>
      <c r="N496" s="1055" t="s">
        <v>50</v>
      </c>
      <c r="O496" s="1054">
        <v>6</v>
      </c>
      <c r="P496" s="826"/>
      <c r="Q496" s="826"/>
    </row>
    <row r="497" spans="1:19" s="17" customFormat="1" ht="22.5" customHeight="1" thickBot="1" x14ac:dyDescent="0.25">
      <c r="A497" s="3123"/>
      <c r="B497" s="3303"/>
      <c r="C497" s="3129"/>
      <c r="D497" s="2616"/>
      <c r="E497" s="2617"/>
      <c r="F497" s="2618"/>
      <c r="G497" s="3203"/>
      <c r="H497" s="3126"/>
      <c r="I497" s="3135"/>
      <c r="J497" s="3177"/>
      <c r="K497" s="1017" t="s">
        <v>140</v>
      </c>
      <c r="L497" s="1019"/>
      <c r="M497" s="1053" t="s">
        <v>417</v>
      </c>
      <c r="N497" s="1052" t="s">
        <v>362</v>
      </c>
      <c r="O497" s="1051">
        <v>4</v>
      </c>
      <c r="P497" s="826"/>
      <c r="Q497" s="826"/>
    </row>
    <row r="498" spans="1:19" s="17" customFormat="1" ht="15" customHeight="1" thickBot="1" x14ac:dyDescent="0.3">
      <c r="A498" s="3123"/>
      <c r="B498" s="3303"/>
      <c r="C498" s="3129"/>
      <c r="D498" s="2616"/>
      <c r="E498" s="2617"/>
      <c r="F498" s="2618"/>
      <c r="G498" s="3203"/>
      <c r="H498" s="3126"/>
      <c r="I498" s="3135"/>
      <c r="J498" s="3177"/>
      <c r="K498" s="1017" t="s">
        <v>141</v>
      </c>
      <c r="L498" s="1019"/>
      <c r="M498" s="920"/>
      <c r="N498" s="1050"/>
      <c r="O498" s="967"/>
      <c r="P498" s="826"/>
      <c r="Q498" s="826"/>
    </row>
    <row r="499" spans="1:19" s="17" customFormat="1" ht="15" customHeight="1" thickBot="1" x14ac:dyDescent="0.3">
      <c r="A499" s="3124"/>
      <c r="B499" s="3305"/>
      <c r="C499" s="3130"/>
      <c r="D499" s="3189"/>
      <c r="E499" s="3190"/>
      <c r="F499" s="2554"/>
      <c r="G499" s="3203"/>
      <c r="H499" s="3126"/>
      <c r="I499" s="3135"/>
      <c r="J499" s="3177"/>
      <c r="K499" s="1049" t="s">
        <v>33</v>
      </c>
      <c r="L499" s="1019">
        <f>SUM(L496:L498)</f>
        <v>5</v>
      </c>
      <c r="M499" s="965"/>
      <c r="N499" s="1048"/>
      <c r="O499" s="963"/>
      <c r="P499" s="826"/>
      <c r="Q499" s="826"/>
    </row>
    <row r="500" spans="1:19" s="17" customFormat="1" ht="26.25" customHeight="1" thickBot="1" x14ac:dyDescent="0.3">
      <c r="A500" s="896" t="s">
        <v>109</v>
      </c>
      <c r="B500" s="1047" t="s">
        <v>39</v>
      </c>
      <c r="C500" s="954" t="s">
        <v>39</v>
      </c>
      <c r="D500" s="902" t="s">
        <v>37</v>
      </c>
      <c r="E500" s="1046"/>
      <c r="F500" s="2559" t="s">
        <v>416</v>
      </c>
      <c r="G500" s="3203"/>
      <c r="H500" s="3126"/>
      <c r="I500" s="3135"/>
      <c r="J500" s="3177"/>
      <c r="K500" s="1045" t="s">
        <v>124</v>
      </c>
      <c r="L500" s="1044">
        <v>5</v>
      </c>
      <c r="M500" s="1040"/>
      <c r="N500" s="1021"/>
      <c r="O500" s="1020"/>
      <c r="P500" s="826"/>
      <c r="Q500" s="826"/>
    </row>
    <row r="501" spans="1:19" s="17" customFormat="1" ht="15.75" customHeight="1" thickBot="1" x14ac:dyDescent="0.3">
      <c r="A501" s="879"/>
      <c r="B501" s="1043"/>
      <c r="C501" s="953"/>
      <c r="D501" s="887"/>
      <c r="E501" s="875"/>
      <c r="F501" s="2560"/>
      <c r="G501" s="3204"/>
      <c r="H501" s="3127"/>
      <c r="I501" s="3136"/>
      <c r="J501" s="3178"/>
      <c r="K501" s="869" t="s">
        <v>33</v>
      </c>
      <c r="L501" s="1026">
        <f>SUM(L500)</f>
        <v>5</v>
      </c>
      <c r="M501" s="867"/>
      <c r="N501" s="1035"/>
      <c r="O501" s="934"/>
      <c r="P501" s="826"/>
      <c r="Q501" s="826"/>
    </row>
    <row r="502" spans="1:19" s="17" customFormat="1" ht="15" customHeight="1" thickBot="1" x14ac:dyDescent="0.25">
      <c r="A502" s="903" t="s">
        <v>109</v>
      </c>
      <c r="B502" s="1034" t="s">
        <v>39</v>
      </c>
      <c r="C502" s="946" t="s">
        <v>109</v>
      </c>
      <c r="D502" s="2614" t="s">
        <v>411</v>
      </c>
      <c r="E502" s="2615"/>
      <c r="F502" s="2553"/>
      <c r="G502" s="3202" t="s">
        <v>415</v>
      </c>
      <c r="H502" s="3125" t="s">
        <v>44</v>
      </c>
      <c r="I502" s="3134" t="s">
        <v>414</v>
      </c>
      <c r="J502" s="3494" t="s">
        <v>413</v>
      </c>
      <c r="K502" s="1042" t="s">
        <v>361</v>
      </c>
      <c r="L502" s="1041">
        <f>L505</f>
        <v>30</v>
      </c>
      <c r="M502" s="1040"/>
      <c r="N502" s="1021"/>
      <c r="O502" s="1020"/>
      <c r="P502" s="826"/>
      <c r="Q502" s="826"/>
    </row>
    <row r="503" spans="1:19" s="17" customFormat="1" ht="15" customHeight="1" thickBot="1" x14ac:dyDescent="0.25">
      <c r="A503" s="942"/>
      <c r="B503" s="1031"/>
      <c r="C503" s="940"/>
      <c r="D503" s="2616"/>
      <c r="E503" s="2617"/>
      <c r="F503" s="2618"/>
      <c r="G503" s="3203"/>
      <c r="H503" s="3126"/>
      <c r="I503" s="3135"/>
      <c r="J503" s="3495"/>
      <c r="K503" s="1039" t="s">
        <v>140</v>
      </c>
      <c r="L503" s="1019"/>
      <c r="M503" s="1038" t="s">
        <v>412</v>
      </c>
      <c r="N503" s="1037" t="s">
        <v>50</v>
      </c>
      <c r="O503" s="1036">
        <v>10</v>
      </c>
      <c r="P503" s="826"/>
      <c r="Q503" s="826"/>
    </row>
    <row r="504" spans="1:19" s="17" customFormat="1" ht="15" customHeight="1" thickBot="1" x14ac:dyDescent="0.3">
      <c r="A504" s="942"/>
      <c r="B504" s="1031"/>
      <c r="C504" s="940"/>
      <c r="D504" s="3189"/>
      <c r="E504" s="3190"/>
      <c r="F504" s="2554"/>
      <c r="G504" s="3203"/>
      <c r="H504" s="3126"/>
      <c r="I504" s="3135"/>
      <c r="J504" s="3496"/>
      <c r="K504" s="1016" t="s">
        <v>33</v>
      </c>
      <c r="L504" s="1019">
        <f>SUM(L502:L503)</f>
        <v>30</v>
      </c>
      <c r="M504" s="867"/>
      <c r="N504" s="1035"/>
      <c r="O504" s="934"/>
      <c r="P504" s="826"/>
      <c r="Q504" s="826"/>
    </row>
    <row r="505" spans="1:19" s="17" customFormat="1" ht="23.25" customHeight="1" thickBot="1" x14ac:dyDescent="0.25">
      <c r="A505" s="903" t="s">
        <v>109</v>
      </c>
      <c r="B505" s="1034" t="s">
        <v>39</v>
      </c>
      <c r="C505" s="946" t="s">
        <v>109</v>
      </c>
      <c r="D505" s="945" t="s">
        <v>37</v>
      </c>
      <c r="E505" s="1033"/>
      <c r="F505" s="2559" t="s">
        <v>411</v>
      </c>
      <c r="G505" s="3203"/>
      <c r="H505" s="3126"/>
      <c r="I505" s="3135"/>
      <c r="J505" s="3199"/>
      <c r="K505" s="1032" t="s">
        <v>361</v>
      </c>
      <c r="L505" s="996">
        <v>30</v>
      </c>
      <c r="N505" s="1018"/>
      <c r="O505" s="865"/>
      <c r="P505" s="826"/>
      <c r="Q505" s="826"/>
    </row>
    <row r="506" spans="1:19" s="17" customFormat="1" ht="17.25" customHeight="1" thickBot="1" x14ac:dyDescent="0.3">
      <c r="A506" s="942"/>
      <c r="B506" s="1031"/>
      <c r="C506" s="940"/>
      <c r="D506" s="1030"/>
      <c r="E506" s="1029"/>
      <c r="F506" s="2560"/>
      <c r="G506" s="3204"/>
      <c r="H506" s="3127"/>
      <c r="I506" s="3135"/>
      <c r="J506" s="3199"/>
      <c r="K506" s="1027" t="s">
        <v>33</v>
      </c>
      <c r="L506" s="1026">
        <f>SUM(L505)</f>
        <v>30</v>
      </c>
      <c r="N506" s="1018"/>
      <c r="O506" s="865"/>
      <c r="P506" s="826"/>
      <c r="Q506" s="826"/>
      <c r="R506" s="837"/>
    </row>
    <row r="507" spans="1:19" s="17" customFormat="1" ht="15" customHeight="1" thickBot="1" x14ac:dyDescent="0.3">
      <c r="A507" s="3158" t="s">
        <v>109</v>
      </c>
      <c r="B507" s="3368" t="s">
        <v>39</v>
      </c>
      <c r="C507" s="3243" t="s">
        <v>107</v>
      </c>
      <c r="D507" s="2614" t="s">
        <v>410</v>
      </c>
      <c r="E507" s="2615"/>
      <c r="F507" s="2553"/>
      <c r="G507" s="3202" t="s">
        <v>370</v>
      </c>
      <c r="H507" s="3125" t="s">
        <v>44</v>
      </c>
      <c r="I507" s="3233" t="s">
        <v>409</v>
      </c>
      <c r="J507" s="3176" t="s">
        <v>408</v>
      </c>
      <c r="K507" s="1024" t="s">
        <v>124</v>
      </c>
      <c r="L507" s="1023">
        <f>L512+L515+L517+L524+L527+L530+L533+L536+L539+L542+L545+L548+L521+L551+L554+L557+L561+L565+L569+L573+L577+L581</f>
        <v>1476.4</v>
      </c>
      <c r="M507" s="1022"/>
      <c r="N507" s="1021"/>
      <c r="O507" s="1020"/>
      <c r="P507" s="897"/>
      <c r="Q507" s="826"/>
      <c r="R507" s="837"/>
    </row>
    <row r="508" spans="1:19" s="17" customFormat="1" ht="15" customHeight="1" thickBot="1" x14ac:dyDescent="0.3">
      <c r="A508" s="3123"/>
      <c r="B508" s="3369"/>
      <c r="C508" s="3244"/>
      <c r="D508" s="2616"/>
      <c r="E508" s="2617"/>
      <c r="F508" s="2618"/>
      <c r="G508" s="3203"/>
      <c r="H508" s="3126"/>
      <c r="I508" s="3234"/>
      <c r="J508" s="3177"/>
      <c r="K508" s="1017" t="s">
        <v>140</v>
      </c>
      <c r="L508" s="1019">
        <f>L513+L516+L522</f>
        <v>0</v>
      </c>
      <c r="M508" s="3500" t="s">
        <v>407</v>
      </c>
      <c r="N508" s="889" t="s">
        <v>362</v>
      </c>
      <c r="O508" s="888">
        <v>5</v>
      </c>
      <c r="P508" s="826"/>
      <c r="Q508" s="826"/>
    </row>
    <row r="509" spans="1:19" s="17" customFormat="1" ht="15" customHeight="1" thickBot="1" x14ac:dyDescent="0.3">
      <c r="A509" s="3123"/>
      <c r="B509" s="3369"/>
      <c r="C509" s="3244"/>
      <c r="D509" s="2616"/>
      <c r="E509" s="2617"/>
      <c r="F509" s="2618"/>
      <c r="G509" s="3203"/>
      <c r="H509" s="3126"/>
      <c r="I509" s="3234"/>
      <c r="J509" s="3177"/>
      <c r="K509" s="1017" t="s">
        <v>360</v>
      </c>
      <c r="L509" s="1019">
        <f>L562+L566+L570+L574+L578+L582</f>
        <v>0</v>
      </c>
      <c r="M509" s="3500"/>
      <c r="N509" s="1018"/>
      <c r="O509" s="865"/>
      <c r="P509" s="826"/>
      <c r="Q509" s="826"/>
    </row>
    <row r="510" spans="1:19" s="17" customFormat="1" ht="15" customHeight="1" thickBot="1" x14ac:dyDescent="0.3">
      <c r="A510" s="3123"/>
      <c r="B510" s="3369"/>
      <c r="C510" s="3244"/>
      <c r="D510" s="2616"/>
      <c r="E510" s="2617"/>
      <c r="F510" s="2618"/>
      <c r="G510" s="3203"/>
      <c r="H510" s="3126"/>
      <c r="I510" s="3234"/>
      <c r="J510" s="3177"/>
      <c r="K510" s="1017" t="s">
        <v>141</v>
      </c>
      <c r="L510" s="1015">
        <f>L528+L534+L537+L543+L546+L549+L552+L555+L558+L563+L525+L567+L571+L575+L579+L583</f>
        <v>45.1</v>
      </c>
      <c r="M510" s="911"/>
      <c r="N510" s="911"/>
      <c r="O510" s="865"/>
      <c r="P510" s="826"/>
      <c r="Q510" s="826"/>
    </row>
    <row r="511" spans="1:19" s="17" customFormat="1" ht="18" customHeight="1" thickBot="1" x14ac:dyDescent="0.3">
      <c r="A511" s="3124"/>
      <c r="B511" s="3370"/>
      <c r="C511" s="3245"/>
      <c r="D511" s="3189"/>
      <c r="E511" s="3190"/>
      <c r="F511" s="2554"/>
      <c r="G511" s="3204"/>
      <c r="H511" s="3127"/>
      <c r="I511" s="3235"/>
      <c r="J511" s="3178"/>
      <c r="K511" s="1016" t="s">
        <v>33</v>
      </c>
      <c r="L511" s="1015">
        <f>SUM(L507:L510)</f>
        <v>1521.5</v>
      </c>
      <c r="M511" s="909"/>
      <c r="N511" s="909"/>
      <c r="O511" s="934"/>
      <c r="P511" s="826"/>
      <c r="Q511" s="826"/>
    </row>
    <row r="512" spans="1:19" s="17" customFormat="1" ht="13.15" customHeight="1" x14ac:dyDescent="0.25">
      <c r="A512" s="3158" t="s">
        <v>109</v>
      </c>
      <c r="B512" s="3296" t="s">
        <v>39</v>
      </c>
      <c r="C512" s="3243" t="s">
        <v>107</v>
      </c>
      <c r="D512" s="3143" t="s">
        <v>39</v>
      </c>
      <c r="E512" s="3134"/>
      <c r="F512" s="3179" t="s">
        <v>406</v>
      </c>
      <c r="G512" s="3203" t="s">
        <v>370</v>
      </c>
      <c r="H512" s="3126"/>
      <c r="I512" s="981" t="s">
        <v>365</v>
      </c>
      <c r="J512" s="3167" t="s">
        <v>364</v>
      </c>
      <c r="K512" s="976" t="s">
        <v>361</v>
      </c>
      <c r="L512" s="975">
        <v>0</v>
      </c>
      <c r="M512" s="3222" t="s">
        <v>363</v>
      </c>
      <c r="N512" s="3137" t="s">
        <v>50</v>
      </c>
      <c r="O512" s="3140">
        <v>1</v>
      </c>
      <c r="P512" s="1010"/>
      <c r="Q512" s="897"/>
      <c r="R512" s="837"/>
      <c r="S512" s="837"/>
    </row>
    <row r="513" spans="1:23" s="17" customFormat="1" ht="17.25" customHeight="1" thickBot="1" x14ac:dyDescent="0.3">
      <c r="A513" s="3123"/>
      <c r="B513" s="3297"/>
      <c r="C513" s="3244"/>
      <c r="D513" s="3144"/>
      <c r="E513" s="3135"/>
      <c r="F513" s="3180"/>
      <c r="G513" s="3203"/>
      <c r="H513" s="3126"/>
      <c r="I513" s="981"/>
      <c r="J513" s="3168"/>
      <c r="K513" s="1013" t="s">
        <v>140</v>
      </c>
      <c r="L513" s="880">
        <v>0</v>
      </c>
      <c r="M513" s="3223"/>
      <c r="N513" s="3138"/>
      <c r="O513" s="3141"/>
      <c r="P513" s="1010"/>
      <c r="Q513" s="897"/>
    </row>
    <row r="514" spans="1:23" s="17" customFormat="1" ht="11.25" customHeight="1" thickBot="1" x14ac:dyDescent="0.3">
      <c r="A514" s="3124"/>
      <c r="B514" s="3298"/>
      <c r="C514" s="3245"/>
      <c r="D514" s="3145"/>
      <c r="E514" s="3136"/>
      <c r="F514" s="3181"/>
      <c r="G514" s="3204"/>
      <c r="H514" s="3127"/>
      <c r="I514" s="981"/>
      <c r="J514" s="3169"/>
      <c r="K514" s="869" t="s">
        <v>33</v>
      </c>
      <c r="L514" s="868">
        <f>SUM(L512:L513)</f>
        <v>0</v>
      </c>
      <c r="M514" s="3498"/>
      <c r="N514" s="3139"/>
      <c r="O514" s="3142"/>
      <c r="P514" s="1010"/>
      <c r="Q514" s="897"/>
    </row>
    <row r="515" spans="1:23" s="17" customFormat="1" ht="15" customHeight="1" x14ac:dyDescent="0.25">
      <c r="A515" s="3158" t="s">
        <v>109</v>
      </c>
      <c r="B515" s="3296" t="s">
        <v>39</v>
      </c>
      <c r="C515" s="3243" t="s">
        <v>107</v>
      </c>
      <c r="D515" s="3143" t="s">
        <v>92</v>
      </c>
      <c r="E515" s="3134"/>
      <c r="F515" s="1009" t="s">
        <v>405</v>
      </c>
      <c r="G515" s="3202" t="s">
        <v>370</v>
      </c>
      <c r="H515" s="3197" t="s">
        <v>44</v>
      </c>
      <c r="I515" s="983" t="s">
        <v>365</v>
      </c>
      <c r="J515" s="3167" t="s">
        <v>364</v>
      </c>
      <c r="K515" s="976" t="s">
        <v>361</v>
      </c>
      <c r="L515" s="975">
        <v>188.4</v>
      </c>
      <c r="M515" s="3503" t="s">
        <v>404</v>
      </c>
      <c r="N515" s="3501" t="s">
        <v>50</v>
      </c>
      <c r="O515" s="3466">
        <v>2</v>
      </c>
      <c r="P515" s="826"/>
      <c r="Q515" s="826"/>
      <c r="R515" s="1006"/>
    </row>
    <row r="516" spans="1:23" s="17" customFormat="1" ht="13.5" customHeight="1" thickBot="1" x14ac:dyDescent="0.3">
      <c r="A516" s="3123"/>
      <c r="B516" s="3297"/>
      <c r="C516" s="3244"/>
      <c r="D516" s="3144"/>
      <c r="E516" s="3135"/>
      <c r="F516" s="3246"/>
      <c r="G516" s="3203"/>
      <c r="H516" s="3197"/>
      <c r="I516" s="981"/>
      <c r="J516" s="3269"/>
      <c r="K516" s="974" t="s">
        <v>140</v>
      </c>
      <c r="L516" s="880">
        <v>0</v>
      </c>
      <c r="M516" s="3504"/>
      <c r="N516" s="3502"/>
      <c r="O516" s="3499"/>
      <c r="P516" s="826"/>
      <c r="Q516" s="826"/>
    </row>
    <row r="517" spans="1:23" s="17" customFormat="1" ht="21.75" hidden="1" customHeight="1" thickBot="1" x14ac:dyDescent="0.3">
      <c r="A517" s="3123"/>
      <c r="B517" s="3297"/>
      <c r="C517" s="3244"/>
      <c r="D517" s="3144"/>
      <c r="E517" s="3135"/>
      <c r="F517" s="3246"/>
      <c r="G517" s="3203"/>
      <c r="H517" s="3197"/>
      <c r="I517" s="981"/>
      <c r="J517" s="3269"/>
      <c r="K517" s="974" t="s">
        <v>361</v>
      </c>
      <c r="L517" s="880">
        <v>0</v>
      </c>
      <c r="M517" s="3220" t="s">
        <v>403</v>
      </c>
      <c r="N517" s="3137" t="s">
        <v>50</v>
      </c>
      <c r="O517" s="3236"/>
      <c r="P517" s="826"/>
      <c r="Q517" s="826"/>
      <c r="R517" s="837"/>
    </row>
    <row r="518" spans="1:23" s="17" customFormat="1" ht="20.25" hidden="1" customHeight="1" thickBot="1" x14ac:dyDescent="0.3">
      <c r="A518" s="3123"/>
      <c r="B518" s="3297"/>
      <c r="C518" s="3244"/>
      <c r="D518" s="3144"/>
      <c r="E518" s="3135"/>
      <c r="F518" s="3246"/>
      <c r="G518" s="3203"/>
      <c r="H518" s="3197"/>
      <c r="I518" s="981"/>
      <c r="J518" s="3269"/>
      <c r="K518" s="597" t="s">
        <v>141</v>
      </c>
      <c r="L518" s="880">
        <v>0</v>
      </c>
      <c r="M518" s="3221"/>
      <c r="N518" s="3166"/>
      <c r="O518" s="3237"/>
      <c r="P518" s="826"/>
      <c r="Q518" s="826"/>
    </row>
    <row r="519" spans="1:23" s="17" customFormat="1" ht="21.75" hidden="1" customHeight="1" thickBot="1" x14ac:dyDescent="0.3">
      <c r="A519" s="3123"/>
      <c r="B519" s="3297"/>
      <c r="C519" s="3244"/>
      <c r="D519" s="3144"/>
      <c r="E519" s="3135"/>
      <c r="F519" s="3246"/>
      <c r="G519" s="3203"/>
      <c r="H519" s="3197"/>
      <c r="I519" s="981"/>
      <c r="J519" s="3269"/>
      <c r="K519" s="869" t="s">
        <v>33</v>
      </c>
      <c r="L519" s="1004">
        <f>SUM(L517:L518)</f>
        <v>0</v>
      </c>
      <c r="M519" s="1003"/>
      <c r="N519" s="995"/>
      <c r="O519" s="994"/>
      <c r="P519" s="826"/>
      <c r="Q519" s="826"/>
    </row>
    <row r="520" spans="1:23" s="17" customFormat="1" ht="19.5" customHeight="1" thickBot="1" x14ac:dyDescent="0.3">
      <c r="A520" s="3124"/>
      <c r="B520" s="3298"/>
      <c r="C520" s="3245"/>
      <c r="D520" s="3145"/>
      <c r="E520" s="3136"/>
      <c r="F520" s="3247"/>
      <c r="G520" s="3203"/>
      <c r="H520" s="3197"/>
      <c r="I520" s="993"/>
      <c r="J520" s="3270"/>
      <c r="K520" s="1002" t="s">
        <v>33</v>
      </c>
      <c r="L520" s="987">
        <f>SUM(L515:L519)</f>
        <v>188.4</v>
      </c>
      <c r="M520" s="1001"/>
      <c r="N520" s="1000"/>
      <c r="O520" s="999"/>
      <c r="P520" s="826"/>
      <c r="Q520" s="826"/>
    </row>
    <row r="521" spans="1:23" s="17" customFormat="1" ht="18.75" hidden="1" customHeight="1" thickBot="1" x14ac:dyDescent="0.3">
      <c r="A521" s="3158" t="s">
        <v>109</v>
      </c>
      <c r="B521" s="3296" t="s">
        <v>39</v>
      </c>
      <c r="C521" s="3243" t="s">
        <v>107</v>
      </c>
      <c r="D521" s="3143" t="s">
        <v>39</v>
      </c>
      <c r="E521" s="3134"/>
      <c r="G521" s="3203"/>
      <c r="H521" s="3197"/>
      <c r="I521" s="983" t="s">
        <v>365</v>
      </c>
      <c r="J521" s="3497" t="s">
        <v>364</v>
      </c>
      <c r="K521" s="974" t="s">
        <v>361</v>
      </c>
      <c r="L521" s="996"/>
      <c r="M521" s="3222" t="s">
        <v>403</v>
      </c>
      <c r="N521" s="3137" t="s">
        <v>50</v>
      </c>
      <c r="O521" s="3279"/>
      <c r="P521" s="826"/>
      <c r="Q521" s="826"/>
    </row>
    <row r="522" spans="1:23" s="17" customFormat="1" ht="18.75" hidden="1" customHeight="1" thickBot="1" x14ac:dyDescent="0.3">
      <c r="A522" s="3123"/>
      <c r="B522" s="3297"/>
      <c r="C522" s="3244"/>
      <c r="D522" s="3144"/>
      <c r="E522" s="3135"/>
      <c r="G522" s="3203"/>
      <c r="H522" s="3197"/>
      <c r="I522" s="981"/>
      <c r="J522" s="3269"/>
      <c r="K522" s="974" t="s">
        <v>140</v>
      </c>
      <c r="L522" s="996"/>
      <c r="M522" s="3223"/>
      <c r="N522" s="3166"/>
      <c r="O522" s="3237"/>
      <c r="P522" s="826"/>
      <c r="Q522" s="826"/>
    </row>
    <row r="523" spans="1:23" s="17" customFormat="1" ht="14.25" hidden="1" customHeight="1" thickBot="1" x14ac:dyDescent="0.3">
      <c r="A523" s="3124"/>
      <c r="B523" s="3298"/>
      <c r="C523" s="3245"/>
      <c r="D523" s="3145"/>
      <c r="E523" s="3136"/>
      <c r="G523" s="3204"/>
      <c r="H523" s="3197"/>
      <c r="I523" s="993"/>
      <c r="J523" s="3270"/>
      <c r="K523" s="869" t="s">
        <v>33</v>
      </c>
      <c r="L523" s="880"/>
      <c r="M523" s="992"/>
      <c r="N523" s="991"/>
      <c r="O523" s="990"/>
      <c r="P523" s="826"/>
      <c r="Q523" s="826"/>
    </row>
    <row r="524" spans="1:23" s="17" customFormat="1" ht="15" customHeight="1" x14ac:dyDescent="0.25">
      <c r="A524" s="3158" t="s">
        <v>109</v>
      </c>
      <c r="B524" s="3363" t="s">
        <v>39</v>
      </c>
      <c r="C524" s="3187" t="s">
        <v>107</v>
      </c>
      <c r="D524" s="3143" t="s">
        <v>84</v>
      </c>
      <c r="E524" s="3134"/>
      <c r="F524" s="2559" t="s">
        <v>402</v>
      </c>
      <c r="G524" s="3202" t="s">
        <v>370</v>
      </c>
      <c r="H524" s="3197"/>
      <c r="I524" s="983" t="s">
        <v>221</v>
      </c>
      <c r="J524" s="3358" t="s">
        <v>220</v>
      </c>
      <c r="K524" s="989" t="s">
        <v>124</v>
      </c>
      <c r="L524" s="988">
        <v>178.7</v>
      </c>
      <c r="M524" s="3352" t="s">
        <v>401</v>
      </c>
      <c r="N524" s="3342" t="s">
        <v>50</v>
      </c>
      <c r="O524" s="3231">
        <v>4</v>
      </c>
      <c r="P524" s="826"/>
      <c r="Q524" s="826"/>
    </row>
    <row r="525" spans="1:23" s="17" customFormat="1" ht="15" customHeight="1" thickBot="1" x14ac:dyDescent="0.3">
      <c r="A525" s="3123"/>
      <c r="B525" s="3364"/>
      <c r="C525" s="3186"/>
      <c r="D525" s="3144"/>
      <c r="E525" s="3135"/>
      <c r="F525" s="3182"/>
      <c r="G525" s="3203"/>
      <c r="H525" s="3197"/>
      <c r="I525" s="981"/>
      <c r="J525" s="3358"/>
      <c r="K525" s="597" t="s">
        <v>141</v>
      </c>
      <c r="L525" s="987"/>
      <c r="M525" s="3352"/>
      <c r="N525" s="3342"/>
      <c r="O525" s="3231"/>
      <c r="P525" s="826"/>
      <c r="Q525" s="826"/>
    </row>
    <row r="526" spans="1:23" s="17" customFormat="1" ht="15" customHeight="1" thickBot="1" x14ac:dyDescent="0.3">
      <c r="A526" s="3123"/>
      <c r="B526" s="3364"/>
      <c r="C526" s="3186"/>
      <c r="D526" s="3144"/>
      <c r="E526" s="3135"/>
      <c r="F526" s="3182"/>
      <c r="G526" s="3203"/>
      <c r="H526" s="3197"/>
      <c r="I526" s="981"/>
      <c r="J526" s="3164"/>
      <c r="K526" s="869" t="s">
        <v>33</v>
      </c>
      <c r="L526" s="985">
        <f>SUM(L524:L525)</f>
        <v>178.7</v>
      </c>
      <c r="M526" s="3353"/>
      <c r="N526" s="3343"/>
      <c r="O526" s="3232"/>
      <c r="P526" s="826"/>
      <c r="Q526" s="826"/>
    </row>
    <row r="527" spans="1:23" s="17" customFormat="1" ht="26.25" customHeight="1" thickBot="1" x14ac:dyDescent="0.3">
      <c r="A527" s="3158" t="s">
        <v>109</v>
      </c>
      <c r="B527" s="3155" t="s">
        <v>39</v>
      </c>
      <c r="C527" s="3128" t="s">
        <v>107</v>
      </c>
      <c r="D527" s="3143" t="s">
        <v>65</v>
      </c>
      <c r="E527" s="3134"/>
      <c r="F527" s="2559" t="s">
        <v>400</v>
      </c>
      <c r="G527" s="3203"/>
      <c r="H527" s="3197"/>
      <c r="I527" s="983" t="s">
        <v>365</v>
      </c>
      <c r="J527" s="3167" t="s">
        <v>364</v>
      </c>
      <c r="K527" s="881" t="s">
        <v>361</v>
      </c>
      <c r="L527" s="906">
        <v>36.5</v>
      </c>
      <c r="M527" s="932" t="s">
        <v>399</v>
      </c>
      <c r="N527" s="943" t="s">
        <v>79</v>
      </c>
      <c r="O527" s="931">
        <v>46</v>
      </c>
      <c r="P527" s="826"/>
      <c r="Q527" s="826"/>
      <c r="S527" s="838"/>
      <c r="T527" s="838"/>
      <c r="U527" s="838"/>
      <c r="V527" s="982"/>
      <c r="W527" s="982"/>
    </row>
    <row r="528" spans="1:23" s="17" customFormat="1" ht="14.25" customHeight="1" thickBot="1" x14ac:dyDescent="0.3">
      <c r="A528" s="3123"/>
      <c r="B528" s="3156"/>
      <c r="C528" s="3129"/>
      <c r="D528" s="3144"/>
      <c r="E528" s="3135"/>
      <c r="F528" s="3182"/>
      <c r="G528" s="3203"/>
      <c r="H528" s="3197"/>
      <c r="I528" s="981"/>
      <c r="J528" s="3269"/>
      <c r="K528" s="881" t="s">
        <v>141</v>
      </c>
      <c r="L528" s="880"/>
      <c r="M528" s="920"/>
      <c r="N528" s="919"/>
      <c r="O528" s="922"/>
      <c r="P528" s="826"/>
      <c r="Q528" s="826"/>
      <c r="S528" s="838"/>
      <c r="T528" s="837"/>
      <c r="U528" s="837"/>
      <c r="V528" s="982"/>
      <c r="W528" s="982"/>
    </row>
    <row r="529" spans="1:23" s="17" customFormat="1" ht="15" customHeight="1" thickBot="1" x14ac:dyDescent="0.3">
      <c r="A529" s="3123"/>
      <c r="B529" s="3156"/>
      <c r="C529" s="3129"/>
      <c r="D529" s="3144"/>
      <c r="E529" s="3135"/>
      <c r="F529" s="3182"/>
      <c r="G529" s="3203"/>
      <c r="H529" s="3197"/>
      <c r="I529" s="981"/>
      <c r="J529" s="3270"/>
      <c r="K529" s="980" t="s">
        <v>33</v>
      </c>
      <c r="L529" s="979">
        <f>SUM(L527:L528)</f>
        <v>36.5</v>
      </c>
      <c r="M529" s="912"/>
      <c r="N529" s="924"/>
      <c r="O529" s="934"/>
      <c r="P529" s="826"/>
      <c r="Q529" s="826"/>
      <c r="S529" s="838"/>
      <c r="T529" s="837"/>
      <c r="U529" s="837"/>
      <c r="V529" s="978"/>
      <c r="W529" s="978"/>
    </row>
    <row r="530" spans="1:23" s="17" customFormat="1" ht="20.25" hidden="1" customHeight="1" thickBot="1" x14ac:dyDescent="0.3">
      <c r="A530" s="3158" t="s">
        <v>109</v>
      </c>
      <c r="B530" s="3155" t="s">
        <v>39</v>
      </c>
      <c r="C530" s="3128" t="s">
        <v>107</v>
      </c>
      <c r="D530" s="3143" t="s">
        <v>60</v>
      </c>
      <c r="E530" s="3134"/>
      <c r="F530" s="2559" t="s">
        <v>398</v>
      </c>
      <c r="G530" s="3202" t="s">
        <v>370</v>
      </c>
      <c r="H530" s="3196" t="s">
        <v>44</v>
      </c>
      <c r="I530" s="3357" t="s">
        <v>78</v>
      </c>
      <c r="J530" s="3299" t="s">
        <v>397</v>
      </c>
      <c r="K530" s="881" t="s">
        <v>361</v>
      </c>
      <c r="L530" s="944">
        <v>0</v>
      </c>
      <c r="M530" s="932" t="s">
        <v>373</v>
      </c>
      <c r="N530" s="943" t="s">
        <v>362</v>
      </c>
      <c r="O530" s="931"/>
      <c r="P530" s="826"/>
      <c r="Q530" s="826"/>
    </row>
    <row r="531" spans="1:23" s="17" customFormat="1" ht="14.25" hidden="1" customHeight="1" thickBot="1" x14ac:dyDescent="0.3">
      <c r="A531" s="3123"/>
      <c r="B531" s="3156"/>
      <c r="C531" s="3129"/>
      <c r="D531" s="3144"/>
      <c r="E531" s="3135"/>
      <c r="F531" s="3182"/>
      <c r="G531" s="3203"/>
      <c r="H531" s="3197"/>
      <c r="I531" s="3330"/>
      <c r="J531" s="3300"/>
      <c r="K531" s="881" t="s">
        <v>141</v>
      </c>
      <c r="L531" s="880"/>
      <c r="M531" s="920"/>
      <c r="N531" s="919"/>
      <c r="O531" s="922"/>
      <c r="P531" s="826"/>
      <c r="Q531" s="826"/>
    </row>
    <row r="532" spans="1:23" s="17" customFormat="1" ht="14.25" hidden="1" customHeight="1" thickBot="1" x14ac:dyDescent="0.3">
      <c r="A532" s="3124"/>
      <c r="B532" s="3157"/>
      <c r="C532" s="3130"/>
      <c r="D532" s="3145"/>
      <c r="E532" s="3136"/>
      <c r="F532" s="2560"/>
      <c r="G532" s="3203"/>
      <c r="H532" s="3197"/>
      <c r="I532" s="3330"/>
      <c r="J532" s="3301"/>
      <c r="K532" s="869" t="s">
        <v>33</v>
      </c>
      <c r="L532" s="868">
        <f>SUM(L530:L531)</f>
        <v>0</v>
      </c>
      <c r="M532" s="910"/>
      <c r="N532" s="924"/>
      <c r="O532" s="934"/>
      <c r="P532" s="826"/>
      <c r="Q532" s="826"/>
    </row>
    <row r="533" spans="1:23" s="17" customFormat="1" ht="13.5" customHeight="1" x14ac:dyDescent="0.25">
      <c r="A533" s="3158" t="s">
        <v>109</v>
      </c>
      <c r="B533" s="3155" t="s">
        <v>39</v>
      </c>
      <c r="C533" s="3128" t="s">
        <v>107</v>
      </c>
      <c r="D533" s="3143" t="s">
        <v>56</v>
      </c>
      <c r="E533" s="3134"/>
      <c r="F533" s="2559" t="s">
        <v>396</v>
      </c>
      <c r="G533" s="3203"/>
      <c r="H533" s="3197"/>
      <c r="I533" s="3330" t="s">
        <v>365</v>
      </c>
      <c r="J533" s="3511" t="s">
        <v>364</v>
      </c>
      <c r="K533" s="976" t="s">
        <v>361</v>
      </c>
      <c r="L533" s="975"/>
      <c r="M533" s="932" t="s">
        <v>373</v>
      </c>
      <c r="N533" s="919" t="s">
        <v>79</v>
      </c>
      <c r="O533" s="918">
        <v>80</v>
      </c>
      <c r="P533" s="826"/>
      <c r="Q533" s="826"/>
    </row>
    <row r="534" spans="1:23" s="17" customFormat="1" ht="13.5" customHeight="1" thickBot="1" x14ac:dyDescent="0.3">
      <c r="A534" s="3123"/>
      <c r="B534" s="3156"/>
      <c r="C534" s="3129"/>
      <c r="D534" s="3144"/>
      <c r="E534" s="3135"/>
      <c r="F534" s="3182"/>
      <c r="G534" s="3203"/>
      <c r="H534" s="3197"/>
      <c r="I534" s="3330"/>
      <c r="J534" s="3300"/>
      <c r="K534" s="974" t="s">
        <v>141</v>
      </c>
      <c r="L534" s="880"/>
      <c r="M534" s="930"/>
      <c r="N534" s="919"/>
      <c r="O534" s="918"/>
      <c r="P534" s="826"/>
      <c r="Q534" s="826"/>
    </row>
    <row r="535" spans="1:23" s="17" customFormat="1" ht="15.75" customHeight="1" thickBot="1" x14ac:dyDescent="0.3">
      <c r="A535" s="3124"/>
      <c r="B535" s="3157"/>
      <c r="C535" s="3130"/>
      <c r="D535" s="3145"/>
      <c r="E535" s="3136"/>
      <c r="F535" s="2560"/>
      <c r="G535" s="3203"/>
      <c r="H535" s="3197"/>
      <c r="I535" s="3330"/>
      <c r="J535" s="3300"/>
      <c r="K535" s="869" t="s">
        <v>33</v>
      </c>
      <c r="L535" s="868">
        <f>SUM(L533:L534)</f>
        <v>0</v>
      </c>
      <c r="M535" s="910"/>
      <c r="N535" s="924"/>
      <c r="O535" s="934"/>
      <c r="P535" s="826"/>
      <c r="Q535" s="826"/>
    </row>
    <row r="536" spans="1:23" s="17" customFormat="1" ht="14.25" customHeight="1" thickBot="1" x14ac:dyDescent="0.3">
      <c r="A536" s="3158" t="s">
        <v>109</v>
      </c>
      <c r="B536" s="3155" t="s">
        <v>39</v>
      </c>
      <c r="C536" s="3128" t="s">
        <v>107</v>
      </c>
      <c r="D536" s="3143" t="s">
        <v>48</v>
      </c>
      <c r="E536" s="3134"/>
      <c r="F536" s="2559" t="s">
        <v>395</v>
      </c>
      <c r="G536" s="3203"/>
      <c r="H536" s="3197"/>
      <c r="I536" s="3330"/>
      <c r="J536" s="3300"/>
      <c r="K536" s="881" t="s">
        <v>361</v>
      </c>
      <c r="L536" s="944">
        <v>110.3</v>
      </c>
      <c r="M536" s="3208" t="s">
        <v>363</v>
      </c>
      <c r="N536" s="943" t="s">
        <v>362</v>
      </c>
      <c r="O536" s="931">
        <v>1</v>
      </c>
      <c r="P536" s="826"/>
      <c r="Q536" s="826"/>
    </row>
    <row r="537" spans="1:23" s="17" customFormat="1" ht="14.25" customHeight="1" thickBot="1" x14ac:dyDescent="0.3">
      <c r="A537" s="3123"/>
      <c r="B537" s="3156"/>
      <c r="C537" s="3129"/>
      <c r="D537" s="3144"/>
      <c r="E537" s="3135"/>
      <c r="F537" s="3182"/>
      <c r="G537" s="3203"/>
      <c r="H537" s="3197"/>
      <c r="I537" s="3330"/>
      <c r="J537" s="3300"/>
      <c r="K537" s="881" t="s">
        <v>141</v>
      </c>
      <c r="L537" s="880"/>
      <c r="M537" s="3216"/>
      <c r="N537" s="923"/>
      <c r="O537" s="922"/>
      <c r="P537" s="826"/>
      <c r="Q537" s="826"/>
    </row>
    <row r="538" spans="1:23" s="17" customFormat="1" ht="22.5" customHeight="1" thickBot="1" x14ac:dyDescent="0.3">
      <c r="A538" s="3124"/>
      <c r="B538" s="3157"/>
      <c r="C538" s="3130"/>
      <c r="D538" s="3145"/>
      <c r="E538" s="3136"/>
      <c r="F538" s="2560"/>
      <c r="G538" s="3204"/>
      <c r="H538" s="3197"/>
      <c r="I538" s="3330"/>
      <c r="J538" s="3512"/>
      <c r="K538" s="869" t="s">
        <v>33</v>
      </c>
      <c r="L538" s="868">
        <f>SUM(L536:L537)</f>
        <v>110.3</v>
      </c>
      <c r="M538" s="910"/>
      <c r="N538" s="909"/>
      <c r="O538" s="934"/>
      <c r="P538" s="826"/>
      <c r="Q538" s="826"/>
    </row>
    <row r="539" spans="1:23" s="17" customFormat="1" ht="14.25" hidden="1" customHeight="1" thickBot="1" x14ac:dyDescent="0.3">
      <c r="A539" s="3158" t="s">
        <v>109</v>
      </c>
      <c r="B539" s="3117" t="s">
        <v>39</v>
      </c>
      <c r="C539" s="3128" t="s">
        <v>107</v>
      </c>
      <c r="D539" s="3143" t="s">
        <v>46</v>
      </c>
      <c r="E539" s="3134"/>
      <c r="F539" s="2619" t="s">
        <v>394</v>
      </c>
      <c r="G539" s="3202" t="s">
        <v>370</v>
      </c>
      <c r="H539" s="3197"/>
      <c r="I539" s="3200" t="s">
        <v>221</v>
      </c>
      <c r="J539" s="3324" t="s">
        <v>220</v>
      </c>
      <c r="K539" s="972" t="s">
        <v>124</v>
      </c>
      <c r="L539" s="971">
        <v>0</v>
      </c>
      <c r="M539" s="932" t="s">
        <v>393</v>
      </c>
      <c r="N539" s="970" t="s">
        <v>362</v>
      </c>
      <c r="O539" s="969"/>
      <c r="P539" s="826"/>
      <c r="Q539" s="826"/>
    </row>
    <row r="540" spans="1:23" s="17" customFormat="1" ht="14.25" hidden="1" customHeight="1" thickBot="1" x14ac:dyDescent="0.3">
      <c r="A540" s="3123"/>
      <c r="B540" s="3118"/>
      <c r="C540" s="3129"/>
      <c r="D540" s="3144"/>
      <c r="E540" s="3135"/>
      <c r="F540" s="3285"/>
      <c r="G540" s="3203"/>
      <c r="H540" s="3197"/>
      <c r="I540" s="3200"/>
      <c r="J540" s="3325"/>
      <c r="K540" s="881" t="s">
        <v>141</v>
      </c>
      <c r="L540" s="880"/>
      <c r="M540" s="920"/>
      <c r="N540" s="923"/>
      <c r="O540" s="967"/>
      <c r="P540" s="826"/>
      <c r="Q540" s="826"/>
    </row>
    <row r="541" spans="1:23" s="17" customFormat="1" ht="14.25" hidden="1" customHeight="1" thickBot="1" x14ac:dyDescent="0.3">
      <c r="A541" s="3124"/>
      <c r="B541" s="3119"/>
      <c r="C541" s="3130"/>
      <c r="D541" s="3145"/>
      <c r="E541" s="3136"/>
      <c r="F541" s="2620"/>
      <c r="G541" s="3204"/>
      <c r="H541" s="3198"/>
      <c r="I541" s="3201"/>
      <c r="J541" s="3326"/>
      <c r="K541" s="869" t="s">
        <v>33</v>
      </c>
      <c r="L541" s="868">
        <f>SUM(L539:L540)</f>
        <v>0</v>
      </c>
      <c r="M541" s="965"/>
      <c r="N541" s="964"/>
      <c r="O541" s="963"/>
      <c r="P541" s="826"/>
      <c r="Q541" s="826"/>
    </row>
    <row r="542" spans="1:23" s="17" customFormat="1" ht="14.25" customHeight="1" thickBot="1" x14ac:dyDescent="0.3">
      <c r="A542" s="3158" t="s">
        <v>109</v>
      </c>
      <c r="B542" s="3117" t="s">
        <v>39</v>
      </c>
      <c r="C542" s="3128" t="s">
        <v>107</v>
      </c>
      <c r="D542" s="3143" t="s">
        <v>392</v>
      </c>
      <c r="E542" s="3134"/>
      <c r="F542" s="3360" t="s">
        <v>391</v>
      </c>
      <c r="G542" s="3202" t="s">
        <v>370</v>
      </c>
      <c r="H542" s="3196" t="s">
        <v>44</v>
      </c>
      <c r="I542" s="933" t="s">
        <v>365</v>
      </c>
      <c r="J542" s="3176" t="s">
        <v>364</v>
      </c>
      <c r="K542" s="881" t="s">
        <v>361</v>
      </c>
      <c r="L542" s="944">
        <v>162.19999999999999</v>
      </c>
      <c r="M542" s="962" t="s">
        <v>363</v>
      </c>
      <c r="N542" s="919" t="s">
        <v>79</v>
      </c>
      <c r="O542" s="918">
        <v>70</v>
      </c>
      <c r="P542" s="826"/>
      <c r="Q542" s="897"/>
    </row>
    <row r="543" spans="1:23" s="17" customFormat="1" ht="14.25" customHeight="1" thickBot="1" x14ac:dyDescent="0.3">
      <c r="A543" s="3123"/>
      <c r="B543" s="3118"/>
      <c r="C543" s="3129"/>
      <c r="D543" s="3144"/>
      <c r="E543" s="3135"/>
      <c r="F543" s="3361"/>
      <c r="G543" s="3203"/>
      <c r="H543" s="3197"/>
      <c r="I543" s="927"/>
      <c r="J543" s="3177"/>
      <c r="K543" s="881" t="s">
        <v>141</v>
      </c>
      <c r="L543" s="880"/>
      <c r="M543" s="930"/>
      <c r="N543" s="919"/>
      <c r="O543" s="961"/>
      <c r="P543" s="826"/>
      <c r="Q543" s="826"/>
    </row>
    <row r="544" spans="1:23" s="17" customFormat="1" ht="17.25" customHeight="1" thickBot="1" x14ac:dyDescent="0.3">
      <c r="A544" s="3124"/>
      <c r="B544" s="3119"/>
      <c r="C544" s="3130"/>
      <c r="D544" s="3145"/>
      <c r="E544" s="3136"/>
      <c r="F544" s="3362"/>
      <c r="G544" s="3203"/>
      <c r="H544" s="3197"/>
      <c r="I544" s="927"/>
      <c r="J544" s="3177"/>
      <c r="K544" s="869" t="s">
        <v>33</v>
      </c>
      <c r="L544" s="868">
        <f>SUM(L542:L543)</f>
        <v>162.19999999999999</v>
      </c>
      <c r="M544" s="910"/>
      <c r="N544" s="909"/>
      <c r="O544" s="934"/>
      <c r="P544" s="826"/>
      <c r="Q544" s="826"/>
    </row>
    <row r="545" spans="1:17" s="17" customFormat="1" ht="18.75" customHeight="1" thickBot="1" x14ac:dyDescent="0.3">
      <c r="A545" s="3158" t="s">
        <v>109</v>
      </c>
      <c r="B545" s="3117" t="s">
        <v>39</v>
      </c>
      <c r="C545" s="3128" t="s">
        <v>107</v>
      </c>
      <c r="D545" s="3143" t="s">
        <v>390</v>
      </c>
      <c r="E545" s="3134"/>
      <c r="F545" s="3224" t="s">
        <v>389</v>
      </c>
      <c r="G545" s="3203"/>
      <c r="H545" s="3197"/>
      <c r="I545" s="933" t="s">
        <v>56</v>
      </c>
      <c r="J545" s="3163" t="s">
        <v>52</v>
      </c>
      <c r="K545" s="881" t="s">
        <v>361</v>
      </c>
      <c r="L545" s="960">
        <v>49</v>
      </c>
      <c r="M545" s="3350" t="s">
        <v>388</v>
      </c>
      <c r="N545" s="951" t="s">
        <v>362</v>
      </c>
      <c r="O545" s="898">
        <v>10</v>
      </c>
      <c r="P545" s="826"/>
      <c r="Q545" s="826"/>
    </row>
    <row r="546" spans="1:17" s="17" customFormat="1" ht="17.25" customHeight="1" thickBot="1" x14ac:dyDescent="0.3">
      <c r="A546" s="3123"/>
      <c r="B546" s="3118"/>
      <c r="C546" s="3129"/>
      <c r="D546" s="3144"/>
      <c r="E546" s="3135"/>
      <c r="F546" s="3225"/>
      <c r="G546" s="3203"/>
      <c r="H546" s="3197"/>
      <c r="I546" s="927"/>
      <c r="J546" s="3358"/>
      <c r="K546" s="881" t="s">
        <v>141</v>
      </c>
      <c r="L546" s="880"/>
      <c r="M546" s="3351"/>
      <c r="N546" s="916"/>
      <c r="O546" s="915"/>
      <c r="P546" s="826"/>
      <c r="Q546" s="826"/>
    </row>
    <row r="547" spans="1:17" s="17" customFormat="1" ht="27" customHeight="1" thickBot="1" x14ac:dyDescent="0.3">
      <c r="A547" s="3124"/>
      <c r="B547" s="3119"/>
      <c r="C547" s="3130"/>
      <c r="D547" s="3145"/>
      <c r="E547" s="3136"/>
      <c r="F547" s="3226"/>
      <c r="G547" s="3203"/>
      <c r="H547" s="3197"/>
      <c r="I547" s="925"/>
      <c r="J547" s="3359"/>
      <c r="K547" s="869" t="s">
        <v>33</v>
      </c>
      <c r="L547" s="868">
        <f>SUM(L545:L546)</f>
        <v>49</v>
      </c>
      <c r="M547" s="910"/>
      <c r="N547" s="924"/>
      <c r="O547" s="882"/>
      <c r="P547" s="826"/>
      <c r="Q547" s="826"/>
    </row>
    <row r="548" spans="1:17" s="17" customFormat="1" ht="14.25" customHeight="1" thickBot="1" x14ac:dyDescent="0.3">
      <c r="A548" s="3158" t="s">
        <v>109</v>
      </c>
      <c r="B548" s="3117" t="s">
        <v>39</v>
      </c>
      <c r="C548" s="3128" t="s">
        <v>107</v>
      </c>
      <c r="D548" s="3143" t="s">
        <v>365</v>
      </c>
      <c r="E548" s="3134"/>
      <c r="F548" s="3224" t="s">
        <v>387</v>
      </c>
      <c r="G548" s="3203"/>
      <c r="H548" s="3197"/>
      <c r="I548" s="933" t="s">
        <v>365</v>
      </c>
      <c r="J548" s="3176" t="s">
        <v>364</v>
      </c>
      <c r="K548" s="881" t="s">
        <v>361</v>
      </c>
      <c r="L548" s="944">
        <v>0</v>
      </c>
      <c r="M548" s="3208" t="s">
        <v>363</v>
      </c>
      <c r="N548" s="951" t="s">
        <v>362</v>
      </c>
      <c r="O548" s="898">
        <v>1</v>
      </c>
      <c r="P548" s="826"/>
      <c r="Q548" s="826"/>
    </row>
    <row r="549" spans="1:17" s="17" customFormat="1" ht="14.25" customHeight="1" thickBot="1" x14ac:dyDescent="0.3">
      <c r="A549" s="3123"/>
      <c r="B549" s="3118"/>
      <c r="C549" s="3129"/>
      <c r="D549" s="3144"/>
      <c r="E549" s="3135"/>
      <c r="F549" s="3225"/>
      <c r="G549" s="3203"/>
      <c r="H549" s="3197"/>
      <c r="I549" s="927"/>
      <c r="J549" s="3177"/>
      <c r="K549" s="881" t="s">
        <v>141</v>
      </c>
      <c r="L549" s="880"/>
      <c r="M549" s="3216"/>
      <c r="N549" s="916"/>
      <c r="O549" s="915"/>
      <c r="P549" s="826"/>
      <c r="Q549" s="826"/>
    </row>
    <row r="550" spans="1:17" s="17" customFormat="1" ht="15.75" customHeight="1" thickBot="1" x14ac:dyDescent="0.3">
      <c r="A550" s="3124"/>
      <c r="B550" s="3119"/>
      <c r="C550" s="3130"/>
      <c r="D550" s="3145"/>
      <c r="E550" s="3136"/>
      <c r="F550" s="3226"/>
      <c r="G550" s="3203"/>
      <c r="H550" s="3197"/>
      <c r="I550" s="925"/>
      <c r="J550" s="3178"/>
      <c r="K550" s="869" t="s">
        <v>33</v>
      </c>
      <c r="L550" s="868">
        <f>SUM(L548:L549)</f>
        <v>0</v>
      </c>
      <c r="M550" s="910"/>
      <c r="N550" s="924"/>
      <c r="O550" s="882"/>
      <c r="P550" s="826"/>
      <c r="Q550" s="826"/>
    </row>
    <row r="551" spans="1:17" s="17" customFormat="1" ht="14.25" customHeight="1" thickBot="1" x14ac:dyDescent="0.3">
      <c r="A551" s="3158" t="s">
        <v>109</v>
      </c>
      <c r="B551" s="3117" t="s">
        <v>39</v>
      </c>
      <c r="C551" s="3128" t="s">
        <v>107</v>
      </c>
      <c r="D551" s="3143" t="s">
        <v>383</v>
      </c>
      <c r="E551" s="3134"/>
      <c r="F551" s="3224" t="s">
        <v>386</v>
      </c>
      <c r="G551" s="3203"/>
      <c r="H551" s="3197"/>
      <c r="I551" s="933" t="s">
        <v>365</v>
      </c>
      <c r="J551" s="3167" t="s">
        <v>364</v>
      </c>
      <c r="K551" s="881" t="s">
        <v>361</v>
      </c>
      <c r="L551" s="944"/>
      <c r="M551" s="3208" t="s">
        <v>363</v>
      </c>
      <c r="N551" s="951" t="s">
        <v>362</v>
      </c>
      <c r="O551" s="898">
        <v>1</v>
      </c>
      <c r="P551" s="826"/>
      <c r="Q551" s="826"/>
    </row>
    <row r="552" spans="1:17" s="17" customFormat="1" ht="14.25" customHeight="1" thickBot="1" x14ac:dyDescent="0.3">
      <c r="A552" s="3123"/>
      <c r="B552" s="3118"/>
      <c r="C552" s="3129"/>
      <c r="D552" s="3144"/>
      <c r="E552" s="3135"/>
      <c r="F552" s="3225"/>
      <c r="G552" s="3203"/>
      <c r="H552" s="3197"/>
      <c r="I552" s="927"/>
      <c r="J552" s="3168"/>
      <c r="K552" s="881" t="s">
        <v>141</v>
      </c>
      <c r="L552" s="880"/>
      <c r="M552" s="3216"/>
      <c r="N552" s="916"/>
      <c r="O552" s="915"/>
      <c r="P552" s="826"/>
      <c r="Q552" s="826"/>
    </row>
    <row r="553" spans="1:17" s="17" customFormat="1" ht="14.25" customHeight="1" thickBot="1" x14ac:dyDescent="0.3">
      <c r="A553" s="3124"/>
      <c r="B553" s="3119"/>
      <c r="C553" s="3130"/>
      <c r="D553" s="3145"/>
      <c r="E553" s="3136"/>
      <c r="F553" s="3226"/>
      <c r="G553" s="3203"/>
      <c r="H553" s="3197"/>
      <c r="I553" s="925"/>
      <c r="J553" s="3169"/>
      <c r="K553" s="869" t="s">
        <v>33</v>
      </c>
      <c r="L553" s="868">
        <f>SUM(L551:L552)</f>
        <v>0</v>
      </c>
      <c r="M553" s="910"/>
      <c r="N553" s="924"/>
      <c r="O553" s="882"/>
      <c r="P553" s="826"/>
      <c r="Q553" s="826"/>
    </row>
    <row r="554" spans="1:17" s="17" customFormat="1" ht="14.25" customHeight="1" thickBot="1" x14ac:dyDescent="0.3">
      <c r="A554" s="903" t="s">
        <v>109</v>
      </c>
      <c r="B554" s="947" t="s">
        <v>39</v>
      </c>
      <c r="C554" s="946" t="s">
        <v>107</v>
      </c>
      <c r="D554" s="945" t="s">
        <v>385</v>
      </c>
      <c r="E554" s="3146"/>
      <c r="F554" s="2559" t="s">
        <v>384</v>
      </c>
      <c r="G554" s="928"/>
      <c r="H554" s="3126"/>
      <c r="I554" s="3148" t="s">
        <v>383</v>
      </c>
      <c r="J554" s="3167" t="s">
        <v>382</v>
      </c>
      <c r="K554" s="881" t="s">
        <v>361</v>
      </c>
      <c r="L554" s="944">
        <v>21.2</v>
      </c>
      <c r="M554" s="3208" t="s">
        <v>363</v>
      </c>
      <c r="N554" s="951" t="s">
        <v>362</v>
      </c>
      <c r="O554" s="898">
        <v>1</v>
      </c>
      <c r="P554" s="826"/>
      <c r="Q554" s="826"/>
    </row>
    <row r="555" spans="1:17" s="17" customFormat="1" ht="14.25" customHeight="1" thickBot="1" x14ac:dyDescent="0.3">
      <c r="A555" s="942"/>
      <c r="B555" s="941"/>
      <c r="C555" s="940"/>
      <c r="D555" s="939"/>
      <c r="E555" s="3149"/>
      <c r="F555" s="3182"/>
      <c r="G555" s="928"/>
      <c r="H555" s="3126"/>
      <c r="I555" s="3151"/>
      <c r="J555" s="3168"/>
      <c r="K555" s="881" t="s">
        <v>141</v>
      </c>
      <c r="L555" s="880"/>
      <c r="M555" s="3216"/>
      <c r="N555" s="916"/>
      <c r="O555" s="949"/>
      <c r="P555" s="826"/>
      <c r="Q555" s="826"/>
    </row>
    <row r="556" spans="1:17" s="17" customFormat="1" ht="25.5" customHeight="1" thickBot="1" x14ac:dyDescent="0.3">
      <c r="A556" s="938"/>
      <c r="B556" s="937"/>
      <c r="C556" s="936"/>
      <c r="D556" s="935"/>
      <c r="E556" s="3152"/>
      <c r="F556" s="2560"/>
      <c r="G556" s="928"/>
      <c r="H556" s="3126"/>
      <c r="I556" s="3154"/>
      <c r="J556" s="3169"/>
      <c r="K556" s="869" t="s">
        <v>33</v>
      </c>
      <c r="L556" s="868">
        <f>SUM(L554:L555)</f>
        <v>21.2</v>
      </c>
      <c r="M556" s="910"/>
      <c r="N556" s="909"/>
      <c r="O556" s="934"/>
      <c r="P556" s="826"/>
      <c r="Q556" s="826"/>
    </row>
    <row r="557" spans="1:17" s="17" customFormat="1" ht="14.25" customHeight="1" thickBot="1" x14ac:dyDescent="0.3">
      <c r="A557" s="903" t="s">
        <v>109</v>
      </c>
      <c r="B557" s="947" t="s">
        <v>39</v>
      </c>
      <c r="C557" s="946" t="s">
        <v>107</v>
      </c>
      <c r="D557" s="945" t="s">
        <v>381</v>
      </c>
      <c r="E557" s="3134"/>
      <c r="F557" s="2559" t="s">
        <v>380</v>
      </c>
      <c r="G557" s="928"/>
      <c r="H557" s="3126"/>
      <c r="I557" s="933" t="s">
        <v>365</v>
      </c>
      <c r="J557" s="3167" t="s">
        <v>364</v>
      </c>
      <c r="K557" s="881" t="s">
        <v>361</v>
      </c>
      <c r="L557" s="944">
        <v>30</v>
      </c>
      <c r="M557" s="932" t="s">
        <v>373</v>
      </c>
      <c r="N557" s="943" t="s">
        <v>362</v>
      </c>
      <c r="O557" s="931">
        <v>1</v>
      </c>
      <c r="P557" s="826"/>
      <c r="Q557" s="826"/>
    </row>
    <row r="558" spans="1:17" s="17" customFormat="1" ht="14.25" customHeight="1" thickBot="1" x14ac:dyDescent="0.3">
      <c r="A558" s="942"/>
      <c r="B558" s="941"/>
      <c r="C558" s="940"/>
      <c r="D558" s="939"/>
      <c r="E558" s="3135"/>
      <c r="F558" s="3182"/>
      <c r="G558" s="928"/>
      <c r="H558" s="3126"/>
      <c r="I558" s="927"/>
      <c r="J558" s="3168"/>
      <c r="K558" s="881" t="s">
        <v>141</v>
      </c>
      <c r="L558" s="880">
        <v>0</v>
      </c>
      <c r="M558" s="920"/>
      <c r="N558" s="923"/>
      <c r="O558" s="922"/>
      <c r="P558" s="826"/>
      <c r="Q558" s="826"/>
    </row>
    <row r="559" spans="1:17" s="17" customFormat="1" ht="14.25" customHeight="1" thickBot="1" x14ac:dyDescent="0.3">
      <c r="A559" s="942"/>
      <c r="B559" s="941"/>
      <c r="C559" s="940"/>
      <c r="D559" s="939"/>
      <c r="E559" s="3135"/>
      <c r="F559" s="3182"/>
      <c r="G559" s="928"/>
      <c r="H559" s="3126"/>
      <c r="I559" s="927"/>
      <c r="J559" s="3168"/>
      <c r="K559" s="881"/>
      <c r="L559" s="880"/>
      <c r="M559" s="920"/>
      <c r="N559" s="923"/>
      <c r="O559" s="922"/>
      <c r="P559" s="826"/>
      <c r="Q559" s="826"/>
    </row>
    <row r="560" spans="1:17" s="17" customFormat="1" ht="14.25" customHeight="1" thickBot="1" x14ac:dyDescent="0.3">
      <c r="A560" s="938"/>
      <c r="B560" s="937"/>
      <c r="C560" s="936"/>
      <c r="D560" s="935"/>
      <c r="E560" s="3136"/>
      <c r="F560" s="2560"/>
      <c r="G560" s="928"/>
      <c r="H560" s="3126"/>
      <c r="I560" s="925"/>
      <c r="J560" s="3169"/>
      <c r="K560" s="869" t="s">
        <v>33</v>
      </c>
      <c r="L560" s="868">
        <f>SUM(L557:L558)</f>
        <v>30</v>
      </c>
      <c r="M560" s="910"/>
      <c r="N560" s="909"/>
      <c r="O560" s="934"/>
      <c r="P560" s="826"/>
      <c r="Q560" s="826"/>
    </row>
    <row r="561" spans="1:18" s="17" customFormat="1" ht="14.25" customHeight="1" thickBot="1" x14ac:dyDescent="0.3">
      <c r="A561" s="903" t="s">
        <v>109</v>
      </c>
      <c r="B561" s="3117" t="s">
        <v>39</v>
      </c>
      <c r="C561" s="3120" t="s">
        <v>107</v>
      </c>
      <c r="D561" s="3143" t="s">
        <v>379</v>
      </c>
      <c r="E561" s="3134"/>
      <c r="F561" s="3173" t="s">
        <v>378</v>
      </c>
      <c r="G561" s="928"/>
      <c r="H561" s="3126"/>
      <c r="I561" s="933" t="s">
        <v>365</v>
      </c>
      <c r="J561" s="3167" t="s">
        <v>364</v>
      </c>
      <c r="K561" s="881" t="s">
        <v>361</v>
      </c>
      <c r="L561" s="880">
        <v>297.60000000000002</v>
      </c>
      <c r="M561" s="932" t="s">
        <v>373</v>
      </c>
      <c r="N561" s="919" t="s">
        <v>79</v>
      </c>
      <c r="O561" s="931">
        <v>88</v>
      </c>
      <c r="P561" s="826"/>
      <c r="Q561" s="826"/>
    </row>
    <row r="562" spans="1:18" s="17" customFormat="1" ht="14.25" customHeight="1" thickBot="1" x14ac:dyDescent="0.3">
      <c r="A562" s="3123"/>
      <c r="B562" s="3118"/>
      <c r="C562" s="3121"/>
      <c r="D562" s="3144"/>
      <c r="E562" s="3135"/>
      <c r="F562" s="3174"/>
      <c r="G562" s="928"/>
      <c r="H562" s="3126"/>
      <c r="I562" s="927"/>
      <c r="J562" s="3168"/>
      <c r="K562" s="881" t="s">
        <v>360</v>
      </c>
      <c r="L562" s="880">
        <v>0</v>
      </c>
      <c r="M562" s="930"/>
      <c r="N562" s="919"/>
      <c r="O562" s="929"/>
      <c r="P562" s="826"/>
      <c r="Q562" s="826"/>
    </row>
    <row r="563" spans="1:18" s="17" customFormat="1" ht="14.25" customHeight="1" thickBot="1" x14ac:dyDescent="0.3">
      <c r="A563" s="3123"/>
      <c r="B563" s="3118"/>
      <c r="C563" s="3121"/>
      <c r="D563" s="3144"/>
      <c r="E563" s="3135"/>
      <c r="F563" s="3174"/>
      <c r="G563" s="928"/>
      <c r="H563" s="3126"/>
      <c r="I563" s="927"/>
      <c r="J563" s="3168"/>
      <c r="K563" s="881" t="s">
        <v>141</v>
      </c>
      <c r="L563" s="880">
        <v>31</v>
      </c>
      <c r="M563" s="920"/>
      <c r="N563" s="923"/>
      <c r="O563" s="922"/>
      <c r="P563" s="826"/>
      <c r="Q563" s="826"/>
    </row>
    <row r="564" spans="1:18" s="17" customFormat="1" ht="14.25" customHeight="1" thickBot="1" x14ac:dyDescent="0.3">
      <c r="A564" s="3124"/>
      <c r="B564" s="3119"/>
      <c r="C564" s="3122"/>
      <c r="D564" s="3145"/>
      <c r="E564" s="3136"/>
      <c r="F564" s="3175"/>
      <c r="G564" s="926"/>
      <c r="H564" s="3127"/>
      <c r="I564" s="925"/>
      <c r="J564" s="3169"/>
      <c r="K564" s="869" t="s">
        <v>33</v>
      </c>
      <c r="L564" s="868">
        <f>SUM(L561:L563)</f>
        <v>328.6</v>
      </c>
      <c r="M564" s="910"/>
      <c r="N564" s="924"/>
      <c r="O564" s="882"/>
      <c r="P564" s="826"/>
      <c r="Q564" s="826"/>
    </row>
    <row r="565" spans="1:18" s="17" customFormat="1" ht="14.25" customHeight="1" thickBot="1" x14ac:dyDescent="0.3">
      <c r="A565" s="903" t="s">
        <v>109</v>
      </c>
      <c r="B565" s="3117" t="s">
        <v>39</v>
      </c>
      <c r="C565" s="3120" t="s">
        <v>107</v>
      </c>
      <c r="D565" s="3143" t="s">
        <v>377</v>
      </c>
      <c r="E565" s="3134"/>
      <c r="F565" s="3173" t="s">
        <v>376</v>
      </c>
      <c r="G565" s="3170" t="s">
        <v>370</v>
      </c>
      <c r="H565" s="3125" t="s">
        <v>44</v>
      </c>
      <c r="I565" s="900" t="s">
        <v>365</v>
      </c>
      <c r="J565" s="3167" t="s">
        <v>364</v>
      </c>
      <c r="K565" s="881" t="s">
        <v>361</v>
      </c>
      <c r="L565" s="880">
        <v>116.4</v>
      </c>
      <c r="M565" s="917" t="s">
        <v>373</v>
      </c>
      <c r="N565" s="916" t="s">
        <v>362</v>
      </c>
      <c r="O565" s="915">
        <v>1</v>
      </c>
      <c r="P565" s="826"/>
      <c r="Q565" s="826"/>
      <c r="R565" s="826"/>
    </row>
    <row r="566" spans="1:18" s="17" customFormat="1" ht="14.25" customHeight="1" thickBot="1" x14ac:dyDescent="0.3">
      <c r="A566" s="3123"/>
      <c r="B566" s="3118"/>
      <c r="C566" s="3121"/>
      <c r="D566" s="3144"/>
      <c r="E566" s="3135"/>
      <c r="F566" s="3174"/>
      <c r="G566" s="3171"/>
      <c r="H566" s="3126"/>
      <c r="I566" s="892"/>
      <c r="J566" s="3168"/>
      <c r="K566" s="881" t="s">
        <v>360</v>
      </c>
      <c r="L566" s="880"/>
      <c r="M566" s="920"/>
      <c r="N566" s="923"/>
      <c r="O566" s="922"/>
      <c r="P566" s="826"/>
      <c r="Q566" s="826"/>
    </row>
    <row r="567" spans="1:18" s="17" customFormat="1" ht="14.25" customHeight="1" thickBot="1" x14ac:dyDescent="0.3">
      <c r="A567" s="3123"/>
      <c r="B567" s="3118"/>
      <c r="C567" s="3121"/>
      <c r="D567" s="3144"/>
      <c r="E567" s="3135"/>
      <c r="F567" s="3174"/>
      <c r="G567" s="3171"/>
      <c r="H567" s="3126"/>
      <c r="I567" s="892"/>
      <c r="J567" s="3168"/>
      <c r="K567" s="881" t="s">
        <v>141</v>
      </c>
      <c r="L567" s="880"/>
      <c r="M567" s="920"/>
      <c r="N567" s="919"/>
      <c r="O567" s="918"/>
      <c r="P567" s="826"/>
      <c r="Q567" s="826"/>
    </row>
    <row r="568" spans="1:18" s="17" customFormat="1" ht="14.25" customHeight="1" thickBot="1" x14ac:dyDescent="0.3">
      <c r="A568" s="3124"/>
      <c r="B568" s="3119"/>
      <c r="C568" s="3122"/>
      <c r="D568" s="3145"/>
      <c r="E568" s="3136"/>
      <c r="F568" s="3175"/>
      <c r="G568" s="3171"/>
      <c r="H568" s="3126"/>
      <c r="I568" s="885"/>
      <c r="J568" s="3169"/>
      <c r="K568" s="869" t="s">
        <v>33</v>
      </c>
      <c r="L568" s="868">
        <f>SUM(L565:L567)</f>
        <v>116.4</v>
      </c>
      <c r="M568" s="912"/>
      <c r="N568" s="921"/>
      <c r="O568" s="888"/>
      <c r="P568" s="826"/>
      <c r="Q568" s="826"/>
    </row>
    <row r="569" spans="1:18" s="17" customFormat="1" ht="14.25" customHeight="1" thickBot="1" x14ac:dyDescent="0.3">
      <c r="A569" s="903" t="s">
        <v>109</v>
      </c>
      <c r="B569" s="3117" t="s">
        <v>39</v>
      </c>
      <c r="C569" s="3120" t="s">
        <v>107</v>
      </c>
      <c r="D569" s="3143" t="s">
        <v>375</v>
      </c>
      <c r="E569" s="3134"/>
      <c r="F569" s="3173" t="s">
        <v>374</v>
      </c>
      <c r="G569" s="3171"/>
      <c r="H569" s="3126"/>
      <c r="I569" s="900" t="s">
        <v>365</v>
      </c>
      <c r="J569" s="3167" t="s">
        <v>364</v>
      </c>
      <c r="K569" s="881" t="s">
        <v>361</v>
      </c>
      <c r="L569" s="880">
        <v>7.6</v>
      </c>
      <c r="M569" s="920" t="s">
        <v>373</v>
      </c>
      <c r="N569" s="919" t="s">
        <v>362</v>
      </c>
      <c r="O569" s="918">
        <v>1</v>
      </c>
      <c r="P569" s="826"/>
      <c r="Q569" s="826"/>
    </row>
    <row r="570" spans="1:18" s="17" customFormat="1" ht="14.25" customHeight="1" thickBot="1" x14ac:dyDescent="0.3">
      <c r="A570" s="3123"/>
      <c r="B570" s="3118"/>
      <c r="C570" s="3121"/>
      <c r="D570" s="3144"/>
      <c r="E570" s="3135"/>
      <c r="F570" s="3174"/>
      <c r="G570" s="3171"/>
      <c r="H570" s="3126"/>
      <c r="I570" s="892"/>
      <c r="J570" s="3168"/>
      <c r="K570" s="881" t="s">
        <v>360</v>
      </c>
      <c r="L570" s="880"/>
      <c r="M570" s="917"/>
      <c r="N570" s="916"/>
      <c r="O570" s="915"/>
      <c r="P570" s="826"/>
      <c r="Q570" s="826"/>
    </row>
    <row r="571" spans="1:18" s="17" customFormat="1" ht="14.25" customHeight="1" thickBot="1" x14ac:dyDescent="0.3">
      <c r="A571" s="3123"/>
      <c r="B571" s="3118"/>
      <c r="C571" s="3121"/>
      <c r="D571" s="3144"/>
      <c r="E571" s="3135"/>
      <c r="F571" s="3174"/>
      <c r="G571" s="3171"/>
      <c r="H571" s="3126"/>
      <c r="I571" s="892"/>
      <c r="J571" s="3168"/>
      <c r="K571" s="881" t="s">
        <v>141</v>
      </c>
      <c r="L571" s="913">
        <v>14.1</v>
      </c>
      <c r="M571" s="912"/>
      <c r="N571" s="911"/>
      <c r="O571" s="865"/>
      <c r="P571" s="826"/>
      <c r="Q571" s="826"/>
    </row>
    <row r="572" spans="1:18" s="17" customFormat="1" ht="14.25" customHeight="1" thickBot="1" x14ac:dyDescent="0.3">
      <c r="A572" s="3124"/>
      <c r="B572" s="3119"/>
      <c r="C572" s="3122"/>
      <c r="D572" s="3145"/>
      <c r="E572" s="3136"/>
      <c r="F572" s="3175"/>
      <c r="G572" s="3172"/>
      <c r="H572" s="3127"/>
      <c r="I572" s="885"/>
      <c r="J572" s="3169"/>
      <c r="K572" s="869" t="s">
        <v>33</v>
      </c>
      <c r="L572" s="868">
        <f>SUM(L569:L571)</f>
        <v>21.7</v>
      </c>
      <c r="M572" s="910"/>
      <c r="N572" s="909"/>
      <c r="O572" s="865"/>
      <c r="P572" s="826"/>
      <c r="Q572" s="826"/>
    </row>
    <row r="573" spans="1:18" s="17" customFormat="1" ht="14.25" customHeight="1" thickBot="1" x14ac:dyDescent="0.3">
      <c r="A573" s="903" t="s">
        <v>109</v>
      </c>
      <c r="B573" s="3117" t="s">
        <v>39</v>
      </c>
      <c r="C573" s="3120" t="s">
        <v>107</v>
      </c>
      <c r="D573" s="3143" t="s">
        <v>372</v>
      </c>
      <c r="E573" s="3148"/>
      <c r="F573" s="2559" t="s">
        <v>371</v>
      </c>
      <c r="G573" s="3202" t="s">
        <v>370</v>
      </c>
      <c r="H573" s="3125" t="s">
        <v>44</v>
      </c>
      <c r="I573" s="900" t="s">
        <v>365</v>
      </c>
      <c r="J573" s="3167" t="s">
        <v>364</v>
      </c>
      <c r="K573" s="881" t="s">
        <v>361</v>
      </c>
      <c r="L573" s="880">
        <v>191</v>
      </c>
      <c r="M573" s="3208" t="s">
        <v>363</v>
      </c>
      <c r="N573" s="3211" t="s">
        <v>362</v>
      </c>
      <c r="O573" s="3205">
        <v>1</v>
      </c>
      <c r="P573" s="826"/>
      <c r="Q573" s="826"/>
    </row>
    <row r="574" spans="1:18" s="17" customFormat="1" ht="14.25" customHeight="1" thickBot="1" x14ac:dyDescent="0.3">
      <c r="A574" s="3123"/>
      <c r="B574" s="3118"/>
      <c r="C574" s="3121"/>
      <c r="D574" s="3144"/>
      <c r="E574" s="3151"/>
      <c r="F574" s="3182"/>
      <c r="G574" s="3203"/>
      <c r="H574" s="3126"/>
      <c r="I574" s="892"/>
      <c r="J574" s="3168"/>
      <c r="K574" s="881" t="s">
        <v>360</v>
      </c>
      <c r="L574" s="880">
        <v>0</v>
      </c>
      <c r="M574" s="3209"/>
      <c r="N574" s="3212"/>
      <c r="O574" s="3206"/>
      <c r="P574" s="826"/>
      <c r="Q574" s="826"/>
    </row>
    <row r="575" spans="1:18" s="17" customFormat="1" ht="14.25" customHeight="1" thickBot="1" x14ac:dyDescent="0.3">
      <c r="A575" s="3123"/>
      <c r="B575" s="3118"/>
      <c r="C575" s="3121"/>
      <c r="D575" s="3144"/>
      <c r="E575" s="3151"/>
      <c r="F575" s="3182"/>
      <c r="G575" s="3203"/>
      <c r="H575" s="3126"/>
      <c r="I575" s="892"/>
      <c r="J575" s="3168"/>
      <c r="K575" s="881" t="s">
        <v>141</v>
      </c>
      <c r="L575" s="906">
        <v>0</v>
      </c>
      <c r="M575" s="3209"/>
      <c r="N575" s="3212"/>
      <c r="O575" s="3206"/>
      <c r="P575" s="826"/>
      <c r="Q575" s="826"/>
    </row>
    <row r="576" spans="1:18" s="17" customFormat="1" ht="14.25" customHeight="1" thickBot="1" x14ac:dyDescent="0.3">
      <c r="A576" s="3124"/>
      <c r="B576" s="3119"/>
      <c r="C576" s="3122"/>
      <c r="D576" s="3145"/>
      <c r="E576" s="3154"/>
      <c r="F576" s="2560"/>
      <c r="G576" s="3203"/>
      <c r="H576" s="3126"/>
      <c r="I576" s="885"/>
      <c r="J576" s="3169"/>
      <c r="K576" s="869" t="s">
        <v>33</v>
      </c>
      <c r="L576" s="868">
        <f>SUM(L573:L575)</f>
        <v>191</v>
      </c>
      <c r="M576" s="3210"/>
      <c r="N576" s="3213"/>
      <c r="O576" s="3207"/>
      <c r="P576" s="826"/>
      <c r="Q576" s="826"/>
    </row>
    <row r="577" spans="1:18" s="17" customFormat="1" ht="14.25" customHeight="1" thickBot="1" x14ac:dyDescent="0.3">
      <c r="A577" s="903" t="s">
        <v>109</v>
      </c>
      <c r="B577" s="3117" t="s">
        <v>39</v>
      </c>
      <c r="C577" s="3120" t="s">
        <v>107</v>
      </c>
      <c r="D577" s="3143" t="s">
        <v>369</v>
      </c>
      <c r="E577" s="3134"/>
      <c r="F577" s="2559" t="s">
        <v>368</v>
      </c>
      <c r="G577" s="3203"/>
      <c r="H577" s="3126"/>
      <c r="I577" s="900" t="s">
        <v>365</v>
      </c>
      <c r="J577" s="3167" t="s">
        <v>364</v>
      </c>
      <c r="K577" s="881" t="s">
        <v>361</v>
      </c>
      <c r="L577" s="880">
        <v>20</v>
      </c>
      <c r="M577" s="3208" t="s">
        <v>363</v>
      </c>
      <c r="N577" s="3211" t="s">
        <v>362</v>
      </c>
      <c r="O577" s="3205">
        <v>1</v>
      </c>
      <c r="P577" s="826"/>
      <c r="Q577" s="826"/>
    </row>
    <row r="578" spans="1:18" s="17" customFormat="1" ht="14.25" customHeight="1" thickBot="1" x14ac:dyDescent="0.3">
      <c r="A578" s="3123"/>
      <c r="B578" s="3118"/>
      <c r="C578" s="3121"/>
      <c r="D578" s="3144"/>
      <c r="E578" s="3135"/>
      <c r="F578" s="3182"/>
      <c r="G578" s="3203"/>
      <c r="H578" s="3126"/>
      <c r="I578" s="892"/>
      <c r="J578" s="3168"/>
      <c r="K578" s="881" t="s">
        <v>360</v>
      </c>
      <c r="L578" s="880"/>
      <c r="M578" s="3209"/>
      <c r="N578" s="3212"/>
      <c r="O578" s="3206"/>
      <c r="P578" s="826"/>
      <c r="Q578" s="826"/>
    </row>
    <row r="579" spans="1:18" s="17" customFormat="1" ht="14.25" customHeight="1" thickBot="1" x14ac:dyDescent="0.3">
      <c r="A579" s="3123"/>
      <c r="B579" s="3118"/>
      <c r="C579" s="3121"/>
      <c r="D579" s="3144"/>
      <c r="E579" s="3135"/>
      <c r="F579" s="3182"/>
      <c r="G579" s="3203"/>
      <c r="H579" s="3126"/>
      <c r="I579" s="892"/>
      <c r="J579" s="3168"/>
      <c r="K579" s="881" t="s">
        <v>141</v>
      </c>
      <c r="L579" s="880"/>
      <c r="M579" s="3209"/>
      <c r="N579" s="3212"/>
      <c r="O579" s="3206"/>
      <c r="P579" s="826"/>
      <c r="Q579" s="826"/>
    </row>
    <row r="580" spans="1:18" s="17" customFormat="1" ht="23.25" customHeight="1" thickBot="1" x14ac:dyDescent="0.3">
      <c r="A580" s="3124"/>
      <c r="B580" s="3119"/>
      <c r="C580" s="3122"/>
      <c r="D580" s="3145"/>
      <c r="E580" s="3136"/>
      <c r="F580" s="2560"/>
      <c r="G580" s="3203"/>
      <c r="H580" s="3126"/>
      <c r="I580" s="885"/>
      <c r="J580" s="3169"/>
      <c r="K580" s="869" t="s">
        <v>33</v>
      </c>
      <c r="L580" s="868">
        <f>SUM(L577:L579)</f>
        <v>20</v>
      </c>
      <c r="M580" s="3210"/>
      <c r="N580" s="3213"/>
      <c r="O580" s="3207"/>
      <c r="P580" s="826"/>
      <c r="Q580" s="826"/>
    </row>
    <row r="581" spans="1:18" s="17" customFormat="1" ht="14.25" customHeight="1" thickBot="1" x14ac:dyDescent="0.3">
      <c r="A581" s="903" t="s">
        <v>109</v>
      </c>
      <c r="B581" s="3117" t="s">
        <v>39</v>
      </c>
      <c r="C581" s="3120" t="s">
        <v>107</v>
      </c>
      <c r="D581" s="3143" t="s">
        <v>367</v>
      </c>
      <c r="E581" s="901"/>
      <c r="F581" s="3354" t="s">
        <v>366</v>
      </c>
      <c r="G581" s="3203"/>
      <c r="H581" s="3126"/>
      <c r="I581" s="900" t="s">
        <v>365</v>
      </c>
      <c r="J581" s="3167" t="s">
        <v>364</v>
      </c>
      <c r="K581" s="881" t="s">
        <v>361</v>
      </c>
      <c r="L581" s="880">
        <v>67.5</v>
      </c>
      <c r="M581" s="3208" t="s">
        <v>363</v>
      </c>
      <c r="N581" s="3211" t="s">
        <v>362</v>
      </c>
      <c r="O581" s="3205">
        <v>1</v>
      </c>
      <c r="P581" s="826"/>
      <c r="Q581" s="897"/>
    </row>
    <row r="582" spans="1:18" s="17" customFormat="1" ht="14.25" customHeight="1" thickBot="1" x14ac:dyDescent="0.3">
      <c r="A582" s="3123"/>
      <c r="B582" s="3118"/>
      <c r="C582" s="3121"/>
      <c r="D582" s="3144"/>
      <c r="E582" s="894"/>
      <c r="F582" s="3355"/>
      <c r="G582" s="3203"/>
      <c r="H582" s="3126"/>
      <c r="I582" s="892"/>
      <c r="J582" s="3168"/>
      <c r="K582" s="881" t="s">
        <v>360</v>
      </c>
      <c r="L582" s="880"/>
      <c r="M582" s="3209"/>
      <c r="N582" s="3212"/>
      <c r="O582" s="3206"/>
      <c r="P582" s="826"/>
      <c r="Q582" s="826"/>
    </row>
    <row r="583" spans="1:18" s="17" customFormat="1" ht="14.25" customHeight="1" thickBot="1" x14ac:dyDescent="0.3">
      <c r="A583" s="3123"/>
      <c r="B583" s="3118"/>
      <c r="C583" s="3121"/>
      <c r="D583" s="3144"/>
      <c r="E583" s="894"/>
      <c r="F583" s="3355"/>
      <c r="G583" s="3203"/>
      <c r="H583" s="3126"/>
      <c r="I583" s="892"/>
      <c r="J583" s="3168"/>
      <c r="K583" s="881" t="s">
        <v>141</v>
      </c>
      <c r="L583" s="880"/>
      <c r="M583" s="3209"/>
      <c r="N583" s="3212"/>
      <c r="O583" s="3206"/>
      <c r="P583" s="826"/>
      <c r="Q583" s="826"/>
    </row>
    <row r="584" spans="1:18" s="17" customFormat="1" ht="14.25" customHeight="1" thickBot="1" x14ac:dyDescent="0.3">
      <c r="A584" s="3124"/>
      <c r="B584" s="3119"/>
      <c r="C584" s="3122"/>
      <c r="D584" s="3145"/>
      <c r="E584" s="886"/>
      <c r="F584" s="3356"/>
      <c r="G584" s="3204"/>
      <c r="H584" s="3127"/>
      <c r="I584" s="885"/>
      <c r="J584" s="3169"/>
      <c r="K584" s="869" t="s">
        <v>33</v>
      </c>
      <c r="L584" s="868">
        <f>SUM(L581:L583)</f>
        <v>67.5</v>
      </c>
      <c r="M584" s="3210"/>
      <c r="N584" s="3213"/>
      <c r="O584" s="3207"/>
      <c r="P584" s="826"/>
      <c r="Q584" s="826"/>
    </row>
    <row r="585" spans="1:18" s="17" customFormat="1" ht="14.25" hidden="1" customHeight="1" thickBot="1" x14ac:dyDescent="0.3">
      <c r="A585" s="879"/>
      <c r="B585" s="878"/>
      <c r="C585" s="877"/>
      <c r="D585" s="876"/>
      <c r="E585" s="875"/>
      <c r="F585" s="874"/>
      <c r="G585" s="873"/>
      <c r="H585" s="872"/>
      <c r="I585" s="871"/>
      <c r="J585" s="870"/>
      <c r="K585" s="881" t="s">
        <v>361</v>
      </c>
      <c r="L585" s="880">
        <v>0</v>
      </c>
      <c r="M585" s="867"/>
      <c r="N585" s="866"/>
      <c r="O585" s="865"/>
      <c r="P585" s="826"/>
      <c r="Q585" s="826"/>
    </row>
    <row r="586" spans="1:18" s="17" customFormat="1" ht="14.25" hidden="1" customHeight="1" thickBot="1" x14ac:dyDescent="0.3">
      <c r="A586" s="879"/>
      <c r="B586" s="878"/>
      <c r="C586" s="877"/>
      <c r="D586" s="876"/>
      <c r="E586" s="875"/>
      <c r="F586" s="874"/>
      <c r="G586" s="873"/>
      <c r="H586" s="872"/>
      <c r="I586" s="871"/>
      <c r="J586" s="870"/>
      <c r="K586" s="881" t="s">
        <v>360</v>
      </c>
      <c r="L586" s="880"/>
      <c r="M586" s="867"/>
      <c r="N586" s="866"/>
      <c r="O586" s="865"/>
      <c r="P586" s="826"/>
      <c r="Q586" s="826"/>
    </row>
    <row r="587" spans="1:18" s="17" customFormat="1" ht="14.25" hidden="1" customHeight="1" thickBot="1" x14ac:dyDescent="0.3">
      <c r="A587" s="879"/>
      <c r="B587" s="878"/>
      <c r="C587" s="877"/>
      <c r="D587" s="876"/>
      <c r="E587" s="875"/>
      <c r="F587" s="874"/>
      <c r="G587" s="873"/>
      <c r="H587" s="872"/>
      <c r="I587" s="871"/>
      <c r="J587" s="870"/>
      <c r="K587" s="881" t="s">
        <v>141</v>
      </c>
      <c r="L587" s="880"/>
      <c r="M587" s="867"/>
      <c r="N587" s="866"/>
      <c r="O587" s="865"/>
      <c r="P587" s="826"/>
      <c r="Q587" s="826"/>
    </row>
    <row r="588" spans="1:18" s="17" customFormat="1" ht="14.25" hidden="1" customHeight="1" thickBot="1" x14ac:dyDescent="0.3">
      <c r="A588" s="879"/>
      <c r="B588" s="878"/>
      <c r="C588" s="877"/>
      <c r="D588" s="876"/>
      <c r="E588" s="875"/>
      <c r="F588" s="874"/>
      <c r="G588" s="873"/>
      <c r="H588" s="872"/>
      <c r="I588" s="871"/>
      <c r="J588" s="870"/>
      <c r="K588" s="869" t="s">
        <v>33</v>
      </c>
      <c r="L588" s="868">
        <f>SUM(L585:L587)</f>
        <v>0</v>
      </c>
      <c r="M588" s="867"/>
      <c r="N588" s="866"/>
      <c r="O588" s="865"/>
      <c r="P588" s="826"/>
      <c r="Q588" s="826"/>
    </row>
    <row r="589" spans="1:18" s="17" customFormat="1" ht="15" customHeight="1" thickBot="1" x14ac:dyDescent="0.3">
      <c r="A589" s="861" t="s">
        <v>109</v>
      </c>
      <c r="B589" s="864" t="s">
        <v>39</v>
      </c>
      <c r="C589" s="3283" t="s">
        <v>214</v>
      </c>
      <c r="D589" s="3283"/>
      <c r="E589" s="3283"/>
      <c r="F589" s="3283"/>
      <c r="G589" s="3283"/>
      <c r="H589" s="3283"/>
      <c r="I589" s="3283"/>
      <c r="J589" s="3283"/>
      <c r="K589" s="3284"/>
      <c r="L589" s="863">
        <f>L493+L499+L504+L511</f>
        <v>1776.5</v>
      </c>
      <c r="M589" s="3276"/>
      <c r="N589" s="3277"/>
      <c r="O589" s="3278"/>
      <c r="P589" s="826"/>
      <c r="Q589" s="826"/>
    </row>
    <row r="590" spans="1:18" s="17" customFormat="1" ht="15" customHeight="1" thickBot="1" x14ac:dyDescent="0.3">
      <c r="A590" s="861" t="s">
        <v>109</v>
      </c>
      <c r="B590" s="3271" t="s">
        <v>213</v>
      </c>
      <c r="C590" s="3272"/>
      <c r="D590" s="3272"/>
      <c r="E590" s="3272"/>
      <c r="F590" s="3272"/>
      <c r="G590" s="3272"/>
      <c r="H590" s="3272"/>
      <c r="I590" s="3272"/>
      <c r="J590" s="3272"/>
      <c r="K590" s="3273"/>
      <c r="L590" s="860">
        <f>L487+L589</f>
        <v>14714</v>
      </c>
      <c r="M590" s="3286"/>
      <c r="N590" s="3287"/>
      <c r="O590" s="3288"/>
      <c r="P590" s="826"/>
      <c r="Q590" s="826"/>
    </row>
    <row r="591" spans="1:18" s="17" customFormat="1" ht="15" customHeight="1" thickBot="1" x14ac:dyDescent="0.3">
      <c r="A591" s="859"/>
      <c r="B591" s="3339" t="s">
        <v>359</v>
      </c>
      <c r="C591" s="3340"/>
      <c r="D591" s="3340"/>
      <c r="E591" s="3340"/>
      <c r="F591" s="3340"/>
      <c r="G591" s="3340"/>
      <c r="H591" s="3340"/>
      <c r="I591" s="3340"/>
      <c r="J591" s="3340"/>
      <c r="K591" s="3341"/>
      <c r="L591" s="858">
        <f>L129+L299+L590</f>
        <v>22004.799999999999</v>
      </c>
      <c r="M591" s="3347"/>
      <c r="N591" s="3348"/>
      <c r="O591" s="3349"/>
      <c r="P591" s="826"/>
      <c r="Q591" s="826"/>
      <c r="R591" s="837"/>
    </row>
    <row r="592" spans="1:18" s="17" customFormat="1" ht="21.75" customHeight="1" x14ac:dyDescent="0.25">
      <c r="A592" s="34" t="s">
        <v>32</v>
      </c>
      <c r="B592" s="34"/>
      <c r="C592" s="34"/>
      <c r="D592" s="34"/>
      <c r="E592" s="34"/>
      <c r="F592" s="34"/>
      <c r="G592" s="34"/>
      <c r="H592" s="857"/>
      <c r="I592" s="34"/>
      <c r="J592" s="34"/>
      <c r="K592" s="34"/>
      <c r="L592" s="34"/>
      <c r="M592" s="34"/>
      <c r="N592" s="856"/>
      <c r="O592" s="855"/>
      <c r="P592" s="826"/>
      <c r="Q592" s="826"/>
    </row>
    <row r="593" spans="1:23" s="17" customFormat="1" ht="27.75" customHeight="1" x14ac:dyDescent="0.25">
      <c r="A593" s="25"/>
      <c r="B593" s="25"/>
      <c r="C593" s="25"/>
      <c r="D593" s="25"/>
      <c r="E593" s="25"/>
      <c r="F593" s="25"/>
      <c r="G593" s="25"/>
      <c r="H593" s="25"/>
      <c r="I593" s="25"/>
      <c r="J593" s="25"/>
      <c r="K593" s="25"/>
      <c r="L593" s="854"/>
      <c r="P593" s="826"/>
      <c r="Q593" s="826"/>
    </row>
    <row r="594" spans="1:23" s="17" customFormat="1" ht="21.75" customHeight="1" x14ac:dyDescent="0.25">
      <c r="A594" s="2493" t="s">
        <v>31</v>
      </c>
      <c r="B594" s="2493"/>
      <c r="C594" s="2493"/>
      <c r="D594" s="2493"/>
      <c r="E594" s="2493"/>
      <c r="F594" s="2493"/>
      <c r="G594" s="2493"/>
      <c r="H594" s="2493"/>
      <c r="I594" s="2493"/>
      <c r="J594" s="2493"/>
      <c r="K594" s="2493"/>
      <c r="L594" s="2493"/>
      <c r="P594" s="826"/>
      <c r="Q594" s="826"/>
    </row>
    <row r="595" spans="1:23" s="17" customFormat="1" ht="19.5" customHeight="1" thickBot="1" x14ac:dyDescent="0.3">
      <c r="A595" s="28"/>
      <c r="B595" s="26"/>
      <c r="C595" s="26"/>
      <c r="D595" s="26"/>
      <c r="E595" s="26"/>
      <c r="F595" s="26"/>
      <c r="G595" s="26"/>
      <c r="H595" s="26"/>
      <c r="I595" s="26"/>
      <c r="J595" s="26"/>
      <c r="L595" s="24" t="s">
        <v>30</v>
      </c>
      <c r="P595" s="826"/>
      <c r="Q595" s="826"/>
    </row>
    <row r="596" spans="1:23" s="17" customFormat="1" ht="43.5" customHeight="1" thickBot="1" x14ac:dyDescent="0.3">
      <c r="A596" s="22"/>
      <c r="B596" s="21"/>
      <c r="C596" s="2471" t="s">
        <v>29</v>
      </c>
      <c r="D596" s="2471"/>
      <c r="E596" s="2471"/>
      <c r="F596" s="2471"/>
      <c r="G596" s="2471"/>
      <c r="H596" s="2471"/>
      <c r="I596" s="2471"/>
      <c r="J596" s="2471"/>
      <c r="K596" s="2471"/>
      <c r="L596" s="20" t="s">
        <v>177</v>
      </c>
      <c r="P596" s="826"/>
      <c r="Q596" s="826"/>
    </row>
    <row r="597" spans="1:23" s="17" customFormat="1" ht="20.25" customHeight="1" x14ac:dyDescent="0.25">
      <c r="A597" s="2904" t="s">
        <v>27</v>
      </c>
      <c r="B597" s="2905"/>
      <c r="C597" s="2905"/>
      <c r="D597" s="2905"/>
      <c r="E597" s="2905"/>
      <c r="F597" s="2905"/>
      <c r="G597" s="2905"/>
      <c r="H597" s="2905"/>
      <c r="I597" s="2905"/>
      <c r="J597" s="2905"/>
      <c r="K597" s="2906"/>
      <c r="L597" s="853">
        <f>L598+L602+L609+L611+L612+L613</f>
        <v>22004.799999999999</v>
      </c>
      <c r="P597" s="826"/>
      <c r="Q597" s="826"/>
    </row>
    <row r="598" spans="1:23" s="17" customFormat="1" ht="17.25" customHeight="1" x14ac:dyDescent="0.25">
      <c r="A598" s="2889" t="s">
        <v>303</v>
      </c>
      <c r="B598" s="2890"/>
      <c r="C598" s="2890"/>
      <c r="D598" s="2890"/>
      <c r="E598" s="2890"/>
      <c r="F598" s="2890"/>
      <c r="G598" s="2890"/>
      <c r="H598" s="2890"/>
      <c r="I598" s="2890"/>
      <c r="J598" s="2890"/>
      <c r="K598" s="2907"/>
      <c r="L598" s="11">
        <f>L599</f>
        <v>15939.4</v>
      </c>
      <c r="P598" s="826"/>
      <c r="Q598" s="826"/>
    </row>
    <row r="599" spans="1:23" s="17" customFormat="1" ht="15.6" customHeight="1" x14ac:dyDescent="0.25">
      <c r="A599" s="3327" t="s">
        <v>208</v>
      </c>
      <c r="B599" s="3328"/>
      <c r="C599" s="3328"/>
      <c r="D599" s="3328"/>
      <c r="E599" s="3328"/>
      <c r="F599" s="3328"/>
      <c r="G599" s="3328"/>
      <c r="H599" s="3328"/>
      <c r="I599" s="3328"/>
      <c r="J599" s="3328"/>
      <c r="K599" s="3329"/>
      <c r="L599" s="13">
        <f>L36+L77+L82+L91+L101+L110+L122+L134+L142+L150+L159+L171+L178+L238+L290+L304+L420+L440+L447+L455+L471+L490+L496+L502+L507</f>
        <v>15939.4</v>
      </c>
      <c r="P599" s="826"/>
      <c r="Q599" s="826"/>
    </row>
    <row r="600" spans="1:23" s="17" customFormat="1" ht="15.6" customHeight="1" x14ac:dyDescent="0.25">
      <c r="A600" s="2889" t="s">
        <v>207</v>
      </c>
      <c r="B600" s="2890"/>
      <c r="C600" s="2890"/>
      <c r="D600" s="2890"/>
      <c r="E600" s="2891"/>
      <c r="F600" s="2891"/>
      <c r="G600" s="2891"/>
      <c r="H600" s="2891"/>
      <c r="I600" s="2891"/>
      <c r="J600" s="2891"/>
      <c r="K600" s="2892"/>
      <c r="L600" s="11"/>
      <c r="P600" s="826"/>
      <c r="Q600" s="826"/>
    </row>
    <row r="601" spans="1:23" s="17" customFormat="1" ht="27.75" customHeight="1" x14ac:dyDescent="0.25">
      <c r="A601" s="2889" t="s">
        <v>206</v>
      </c>
      <c r="B601" s="2890"/>
      <c r="C601" s="2890"/>
      <c r="D601" s="2890"/>
      <c r="E601" s="2890"/>
      <c r="F601" s="2890"/>
      <c r="G601" s="2890"/>
      <c r="H601" s="2890"/>
      <c r="I601" s="2890"/>
      <c r="J601" s="2890"/>
      <c r="K601" s="2907"/>
      <c r="L601" s="11">
        <v>0</v>
      </c>
      <c r="P601" s="826"/>
      <c r="Q601" s="826"/>
    </row>
    <row r="602" spans="1:23" s="17" customFormat="1" ht="18" customHeight="1" x14ac:dyDescent="0.25">
      <c r="A602" s="3344" t="s">
        <v>22</v>
      </c>
      <c r="B602" s="3345"/>
      <c r="C602" s="3345"/>
      <c r="D602" s="3345"/>
      <c r="E602" s="3345"/>
      <c r="F602" s="3345"/>
      <c r="G602" s="3345"/>
      <c r="H602" s="3345"/>
      <c r="I602" s="3345"/>
      <c r="J602" s="3345"/>
      <c r="K602" s="3346"/>
      <c r="L602" s="11">
        <f>L603+L604+L605+L606+L607+L608</f>
        <v>5898.9</v>
      </c>
      <c r="N602" s="3526"/>
      <c r="O602" s="3526"/>
      <c r="P602" s="3526"/>
      <c r="Q602" s="3526"/>
      <c r="R602" s="3526"/>
      <c r="S602" s="3526"/>
      <c r="T602" s="3526"/>
      <c r="U602" s="3526"/>
      <c r="V602" s="3526"/>
      <c r="W602" s="3526"/>
    </row>
    <row r="603" spans="1:23" s="17" customFormat="1" ht="12.6" customHeight="1" x14ac:dyDescent="0.25">
      <c r="A603" s="2889" t="s">
        <v>205</v>
      </c>
      <c r="B603" s="2890"/>
      <c r="C603" s="2890"/>
      <c r="D603" s="2890"/>
      <c r="E603" s="2890"/>
      <c r="F603" s="2890"/>
      <c r="G603" s="2890"/>
      <c r="H603" s="2890"/>
      <c r="I603" s="2890"/>
      <c r="J603" s="2890"/>
      <c r="K603" s="3306"/>
      <c r="L603" s="11"/>
      <c r="N603" s="3525"/>
      <c r="O603" s="3525"/>
      <c r="P603" s="3525"/>
      <c r="Q603" s="3525"/>
      <c r="R603" s="3525"/>
      <c r="S603" s="3525"/>
      <c r="T603" s="3525"/>
      <c r="U603" s="3525"/>
      <c r="V603" s="3525"/>
      <c r="W603" s="3525"/>
    </row>
    <row r="604" spans="1:23" s="17" customFormat="1" ht="18" customHeight="1" x14ac:dyDescent="0.25">
      <c r="A604" s="2889" t="s">
        <v>204</v>
      </c>
      <c r="B604" s="2890"/>
      <c r="C604" s="2890"/>
      <c r="D604" s="2890"/>
      <c r="E604" s="2890"/>
      <c r="F604" s="2890"/>
      <c r="G604" s="2890"/>
      <c r="H604" s="2890"/>
      <c r="I604" s="2890"/>
      <c r="J604" s="2890"/>
      <c r="K604" s="3306"/>
      <c r="L604" s="11"/>
      <c r="N604" s="3525"/>
      <c r="O604" s="3525"/>
      <c r="P604" s="3525"/>
      <c r="Q604" s="3525"/>
      <c r="R604" s="3525"/>
      <c r="S604" s="3525"/>
      <c r="T604" s="3525"/>
      <c r="U604" s="3525"/>
      <c r="V604" s="3525"/>
      <c r="W604" s="3525"/>
    </row>
    <row r="605" spans="1:23" s="17" customFormat="1" ht="15.6" customHeight="1" x14ac:dyDescent="0.25">
      <c r="A605" s="2889" t="s">
        <v>203</v>
      </c>
      <c r="B605" s="2890"/>
      <c r="C605" s="2890"/>
      <c r="D605" s="2890"/>
      <c r="E605" s="2890"/>
      <c r="F605" s="2890"/>
      <c r="G605" s="2890"/>
      <c r="H605" s="2890"/>
      <c r="I605" s="2890"/>
      <c r="J605" s="2890"/>
      <c r="K605" s="3306"/>
      <c r="L605" s="11"/>
      <c r="N605" s="3525"/>
      <c r="O605" s="3525"/>
      <c r="P605" s="3525"/>
      <c r="Q605" s="3525"/>
      <c r="R605" s="3525"/>
      <c r="S605" s="3525"/>
      <c r="T605" s="3525"/>
      <c r="U605" s="3525"/>
      <c r="V605" s="3525"/>
      <c r="W605" s="3525"/>
    </row>
    <row r="606" spans="1:23" s="17" customFormat="1" ht="17.25" customHeight="1" x14ac:dyDescent="0.25">
      <c r="A606" s="2889" t="s">
        <v>202</v>
      </c>
      <c r="B606" s="2890"/>
      <c r="C606" s="2890"/>
      <c r="D606" s="2890"/>
      <c r="E606" s="2890"/>
      <c r="F606" s="2890"/>
      <c r="G606" s="2890"/>
      <c r="H606" s="2890"/>
      <c r="I606" s="2890"/>
      <c r="J606" s="2890"/>
      <c r="K606" s="3306"/>
      <c r="L606" s="11"/>
      <c r="N606" s="3525"/>
      <c r="O606" s="3525"/>
      <c r="P606" s="3525"/>
      <c r="Q606" s="3525"/>
      <c r="R606" s="3525"/>
      <c r="S606" s="3525"/>
      <c r="T606" s="3525"/>
      <c r="U606" s="3525"/>
      <c r="V606" s="3525"/>
      <c r="W606" s="3525"/>
    </row>
    <row r="607" spans="1:23" s="17" customFormat="1" ht="29.25" customHeight="1" x14ac:dyDescent="0.25">
      <c r="A607" s="2889" t="s">
        <v>201</v>
      </c>
      <c r="B607" s="2890"/>
      <c r="C607" s="2890"/>
      <c r="D607" s="2890"/>
      <c r="E607" s="2891"/>
      <c r="F607" s="2891"/>
      <c r="G607" s="2891"/>
      <c r="H607" s="2891"/>
      <c r="I607" s="2891"/>
      <c r="J607" s="2891"/>
      <c r="K607" s="2892"/>
      <c r="L607" s="11">
        <f>L37+L78+L136+L143+L152+L161+L173+L181+L305+L421+L441+L448+L456+L472</f>
        <v>4625.8</v>
      </c>
      <c r="P607" s="826"/>
      <c r="Q607" s="826"/>
    </row>
    <row r="608" spans="1:23" s="17" customFormat="1" ht="20.25" customHeight="1" x14ac:dyDescent="0.25">
      <c r="A608" s="2912" t="s">
        <v>200</v>
      </c>
      <c r="B608" s="2913"/>
      <c r="C608" s="2913"/>
      <c r="D608" s="2913"/>
      <c r="E608" s="2891"/>
      <c r="F608" s="2891"/>
      <c r="G608" s="2891"/>
      <c r="H608" s="2891"/>
      <c r="I608" s="2891"/>
      <c r="J608" s="2891"/>
      <c r="K608" s="2892"/>
      <c r="L608" s="11">
        <f>L509+L306+L38</f>
        <v>1273.0999999999999</v>
      </c>
      <c r="P608" s="826"/>
      <c r="Q608" s="826"/>
    </row>
    <row r="609" spans="1:23" s="17" customFormat="1" ht="18.75" customHeight="1" x14ac:dyDescent="0.25">
      <c r="A609" s="2889" t="s">
        <v>15</v>
      </c>
      <c r="B609" s="2890"/>
      <c r="C609" s="2890"/>
      <c r="D609" s="2890"/>
      <c r="E609" s="2890"/>
      <c r="F609" s="2890"/>
      <c r="G609" s="2890"/>
      <c r="H609" s="2890"/>
      <c r="I609" s="2890"/>
      <c r="J609" s="2890"/>
      <c r="K609" s="3306"/>
      <c r="L609" s="11"/>
      <c r="P609" s="826"/>
      <c r="Q609" s="826"/>
    </row>
    <row r="610" spans="1:23" s="17" customFormat="1" ht="18.75" customHeight="1" x14ac:dyDescent="0.25">
      <c r="A610" s="2889" t="s">
        <v>199</v>
      </c>
      <c r="B610" s="2890"/>
      <c r="C610" s="2890"/>
      <c r="D610" s="2890"/>
      <c r="E610" s="2890"/>
      <c r="F610" s="2890"/>
      <c r="G610" s="2890"/>
      <c r="H610" s="2890"/>
      <c r="I610" s="2890"/>
      <c r="J610" s="2890"/>
      <c r="K610" s="3306"/>
      <c r="L610" s="851"/>
      <c r="P610" s="826"/>
      <c r="Q610" s="826"/>
    </row>
    <row r="611" spans="1:23" s="17" customFormat="1" ht="16.149999999999999" customHeight="1" x14ac:dyDescent="0.25">
      <c r="A611" s="3336" t="s">
        <v>198</v>
      </c>
      <c r="B611" s="3337"/>
      <c r="C611" s="3337"/>
      <c r="D611" s="3337"/>
      <c r="E611" s="3337"/>
      <c r="F611" s="3337"/>
      <c r="G611" s="3337"/>
      <c r="H611" s="3337"/>
      <c r="I611" s="3337"/>
      <c r="J611" s="3337"/>
      <c r="K611" s="3338"/>
      <c r="L611" s="11"/>
      <c r="P611" s="826"/>
      <c r="Q611" s="826"/>
    </row>
    <row r="612" spans="1:23" s="17" customFormat="1" ht="14.45" customHeight="1" x14ac:dyDescent="0.25">
      <c r="A612" s="3327" t="s">
        <v>197</v>
      </c>
      <c r="B612" s="3328"/>
      <c r="C612" s="3328"/>
      <c r="D612" s="3328"/>
      <c r="E612" s="3328"/>
      <c r="F612" s="3328"/>
      <c r="G612" s="3328"/>
      <c r="H612" s="3328"/>
      <c r="I612" s="3328"/>
      <c r="J612" s="3328"/>
      <c r="K612" s="3329"/>
      <c r="L612" s="8"/>
      <c r="P612" s="826"/>
      <c r="Q612" s="826"/>
    </row>
    <row r="613" spans="1:23" s="17" customFormat="1" ht="18" customHeight="1" x14ac:dyDescent="0.25">
      <c r="A613" s="2889" t="s">
        <v>358</v>
      </c>
      <c r="B613" s="2890"/>
      <c r="C613" s="2890"/>
      <c r="D613" s="2890"/>
      <c r="E613" s="2890"/>
      <c r="F613" s="2890"/>
      <c r="G613" s="2890"/>
      <c r="H613" s="2890"/>
      <c r="I613" s="2890"/>
      <c r="J613" s="2890"/>
      <c r="K613" s="2907"/>
      <c r="L613" s="11">
        <f>L614</f>
        <v>166.5</v>
      </c>
      <c r="N613" s="850"/>
      <c r="O613" s="850"/>
      <c r="P613" s="850"/>
      <c r="Q613" s="850"/>
      <c r="R613" s="850"/>
      <c r="S613" s="850"/>
      <c r="T613" s="850"/>
      <c r="U613" s="850"/>
      <c r="V613" s="850"/>
      <c r="W613" s="850"/>
    </row>
    <row r="614" spans="1:23" s="17" customFormat="1" ht="16.5" customHeight="1" x14ac:dyDescent="0.25">
      <c r="A614" s="2889" t="s">
        <v>357</v>
      </c>
      <c r="B614" s="2890"/>
      <c r="C614" s="2890"/>
      <c r="D614" s="2890"/>
      <c r="E614" s="2891"/>
      <c r="F614" s="2891"/>
      <c r="G614" s="2891"/>
      <c r="H614" s="2891"/>
      <c r="I614" s="2891"/>
      <c r="J614" s="2891"/>
      <c r="K614" s="2892"/>
      <c r="L614" s="11">
        <f>L39+L79+L112+L140+L180+L240+L307+L422+L442+L449+L457+L473+L492+L498+L510</f>
        <v>166.5</v>
      </c>
      <c r="P614" s="826"/>
      <c r="Q614" s="826"/>
    </row>
    <row r="615" spans="1:23" s="17" customFormat="1" ht="14.25" customHeight="1" thickBot="1" x14ac:dyDescent="0.3">
      <c r="A615" s="2889" t="s">
        <v>195</v>
      </c>
      <c r="B615" s="2890"/>
      <c r="C615" s="2890"/>
      <c r="D615" s="2890"/>
      <c r="E615" s="2890"/>
      <c r="F615" s="2890"/>
      <c r="G615" s="2890"/>
      <c r="H615" s="2890"/>
      <c r="I615" s="2890"/>
      <c r="J615" s="2890"/>
      <c r="K615" s="2907"/>
      <c r="L615" s="11"/>
      <c r="P615" s="826"/>
      <c r="Q615" s="826"/>
    </row>
    <row r="616" spans="1:23" s="17" customFormat="1" ht="27" customHeight="1" thickBot="1" x14ac:dyDescent="0.3">
      <c r="A616" s="3331" t="s">
        <v>8</v>
      </c>
      <c r="B616" s="3332"/>
      <c r="C616" s="3332"/>
      <c r="D616" s="3332"/>
      <c r="E616" s="3332"/>
      <c r="F616" s="3332"/>
      <c r="G616" s="3332"/>
      <c r="H616" s="3332"/>
      <c r="I616" s="3332"/>
      <c r="J616" s="3332"/>
      <c r="K616" s="3333"/>
      <c r="L616" s="12">
        <f>L617+L618</f>
        <v>0</v>
      </c>
      <c r="P616" s="826"/>
      <c r="Q616" s="826"/>
    </row>
    <row r="617" spans="1:23" s="17" customFormat="1" ht="15.6" customHeight="1" x14ac:dyDescent="0.25">
      <c r="A617" s="3334" t="s">
        <v>356</v>
      </c>
      <c r="B617" s="3335"/>
      <c r="C617" s="3335"/>
      <c r="D617" s="3335"/>
      <c r="E617" s="2898"/>
      <c r="F617" s="2898"/>
      <c r="G617" s="2898"/>
      <c r="H617" s="2898"/>
      <c r="I617" s="2898"/>
      <c r="J617" s="2898"/>
      <c r="K617" s="2899"/>
      <c r="L617" s="611">
        <v>0</v>
      </c>
      <c r="P617" s="826"/>
      <c r="Q617" s="826"/>
    </row>
    <row r="618" spans="1:23" s="17" customFormat="1" ht="17.25" customHeight="1" x14ac:dyDescent="0.25">
      <c r="A618" s="3314" t="s">
        <v>6</v>
      </c>
      <c r="B618" s="3315"/>
      <c r="C618" s="3315"/>
      <c r="D618" s="3315"/>
      <c r="E618" s="3315"/>
      <c r="F618" s="3315"/>
      <c r="G618" s="3315"/>
      <c r="H618" s="3315"/>
      <c r="I618" s="3315"/>
      <c r="J618" s="3315"/>
      <c r="K618" s="3316"/>
      <c r="L618" s="11">
        <v>0</v>
      </c>
      <c r="P618" s="826"/>
      <c r="Q618" s="826"/>
    </row>
    <row r="619" spans="1:23" s="17" customFormat="1" ht="17.25" customHeight="1" x14ac:dyDescent="0.25">
      <c r="A619" s="2874" t="s">
        <v>193</v>
      </c>
      <c r="B619" s="2875"/>
      <c r="C619" s="2875"/>
      <c r="D619" s="2875"/>
      <c r="E619" s="2875"/>
      <c r="F619" s="2875"/>
      <c r="G619" s="2875"/>
      <c r="H619" s="2875"/>
      <c r="I619" s="2875"/>
      <c r="J619" s="2875"/>
      <c r="K619" s="3306"/>
      <c r="L619" s="849"/>
      <c r="M619" s="848"/>
      <c r="P619" s="826"/>
      <c r="Q619" s="826"/>
    </row>
    <row r="620" spans="1:23" s="17" customFormat="1" ht="17.25" customHeight="1" x14ac:dyDescent="0.25">
      <c r="A620" s="2874" t="s">
        <v>192</v>
      </c>
      <c r="B620" s="2875"/>
      <c r="C620" s="2875"/>
      <c r="D620" s="2875"/>
      <c r="E620" s="2875"/>
      <c r="F620" s="2875"/>
      <c r="G620" s="2875"/>
      <c r="H620" s="2875"/>
      <c r="I620" s="2875"/>
      <c r="J620" s="2875"/>
      <c r="K620" s="2876"/>
      <c r="L620" s="357"/>
      <c r="M620" s="848"/>
      <c r="P620" s="826"/>
      <c r="Q620" s="826"/>
    </row>
    <row r="621" spans="1:23" s="17" customFormat="1" ht="17.25" customHeight="1" thickBot="1" x14ac:dyDescent="0.3">
      <c r="A621" s="3519" t="s">
        <v>3</v>
      </c>
      <c r="B621" s="3520"/>
      <c r="C621" s="3520"/>
      <c r="D621" s="3520"/>
      <c r="E621" s="3520"/>
      <c r="F621" s="3520"/>
      <c r="G621" s="3520"/>
      <c r="H621" s="3520"/>
      <c r="I621" s="3520"/>
      <c r="J621" s="3520"/>
      <c r="K621" s="3521"/>
      <c r="L621" s="356"/>
      <c r="M621" s="848"/>
      <c r="P621" s="826"/>
      <c r="Q621" s="826"/>
    </row>
    <row r="622" spans="1:23" s="17" customFormat="1" ht="15.75" customHeight="1" thickBot="1" x14ac:dyDescent="0.3">
      <c r="A622" s="3307" t="s">
        <v>355</v>
      </c>
      <c r="B622" s="3308"/>
      <c r="C622" s="3308"/>
      <c r="D622" s="3308"/>
      <c r="E622" s="3308"/>
      <c r="F622" s="3308"/>
      <c r="G622" s="3308"/>
      <c r="H622" s="3308"/>
      <c r="I622" s="3308"/>
      <c r="J622" s="3308"/>
      <c r="K622" s="3309"/>
      <c r="L622" s="355">
        <f>L597+L616</f>
        <v>22004.799999999999</v>
      </c>
      <c r="P622" s="826"/>
      <c r="Q622" s="826"/>
    </row>
    <row r="623" spans="1:23" s="17" customFormat="1" ht="18.75" customHeight="1" x14ac:dyDescent="0.25">
      <c r="A623" s="3310" t="s">
        <v>1</v>
      </c>
      <c r="B623" s="3311"/>
      <c r="C623" s="3311"/>
      <c r="D623" s="3311"/>
      <c r="E623" s="3311"/>
      <c r="F623" s="3311"/>
      <c r="G623" s="3311"/>
      <c r="H623" s="3311"/>
      <c r="I623" s="3311"/>
      <c r="J623" s="3311"/>
      <c r="K623" s="3312"/>
      <c r="L623" s="847"/>
      <c r="P623" s="826"/>
      <c r="Q623" s="826"/>
    </row>
    <row r="624" spans="1:23" s="17" customFormat="1" ht="15.75" customHeight="1" thickBot="1" x14ac:dyDescent="0.3">
      <c r="A624" s="3321" t="s">
        <v>0</v>
      </c>
      <c r="B624" s="3322"/>
      <c r="C624" s="3322"/>
      <c r="D624" s="3322"/>
      <c r="E624" s="3322"/>
      <c r="F624" s="3322"/>
      <c r="G624" s="3322"/>
      <c r="H624" s="3322"/>
      <c r="I624" s="3322"/>
      <c r="J624" s="3322"/>
      <c r="K624" s="3323"/>
      <c r="L624" s="353">
        <v>2001.7</v>
      </c>
      <c r="P624" s="826"/>
      <c r="Q624" s="826"/>
    </row>
    <row r="625" spans="1:17" s="17" customFormat="1" ht="0.6" hidden="1" customHeight="1" x14ac:dyDescent="0.25">
      <c r="A625" s="28"/>
      <c r="B625" s="846"/>
      <c r="C625" s="2493"/>
      <c r="D625" s="2493"/>
      <c r="E625" s="2493"/>
      <c r="F625" s="2493"/>
      <c r="G625" s="2493"/>
      <c r="H625" s="2493"/>
      <c r="I625" s="2493"/>
      <c r="J625" s="2493"/>
      <c r="K625" s="2493"/>
      <c r="L625" s="2493"/>
      <c r="M625" s="2493"/>
      <c r="N625" s="2493"/>
      <c r="O625" s="2493"/>
      <c r="P625" s="826"/>
      <c r="Q625" s="826"/>
    </row>
    <row r="626" spans="1:17" s="17" customFormat="1" ht="13.15" hidden="1" customHeight="1" x14ac:dyDescent="0.25">
      <c r="A626" s="2435"/>
      <c r="B626" s="2435"/>
      <c r="C626" s="2435"/>
      <c r="D626" s="23"/>
      <c r="E626" s="23"/>
      <c r="P626" s="826"/>
      <c r="Q626" s="826"/>
    </row>
    <row r="627" spans="1:17" s="17" customFormat="1" ht="48.6" hidden="1" customHeight="1" x14ac:dyDescent="0.25">
      <c r="A627" s="19"/>
      <c r="B627" s="18"/>
      <c r="C627" s="18"/>
      <c r="D627" s="18"/>
      <c r="E627" s="18"/>
      <c r="P627" s="826"/>
      <c r="Q627" s="826"/>
    </row>
    <row r="628" spans="1:17" s="17" customFormat="1" ht="13.15" hidden="1" customHeight="1" x14ac:dyDescent="0.25">
      <c r="A628" s="845"/>
      <c r="B628" s="843"/>
      <c r="C628" s="844"/>
      <c r="D628" s="844"/>
      <c r="E628" s="844"/>
      <c r="P628" s="826"/>
      <c r="Q628" s="826"/>
    </row>
    <row r="629" spans="1:17" s="17" customFormat="1" ht="0.6" customHeight="1" x14ac:dyDescent="0.25">
      <c r="A629" s="6"/>
      <c r="B629" s="3320"/>
      <c r="C629" s="3320"/>
      <c r="D629" s="6"/>
      <c r="E629" s="6"/>
      <c r="P629" s="826"/>
      <c r="Q629" s="826"/>
    </row>
    <row r="630" spans="1:17" s="17" customFormat="1" ht="14.25" hidden="1" customHeight="1" x14ac:dyDescent="0.25">
      <c r="A630" s="841"/>
      <c r="B630" s="843"/>
      <c r="C630" s="843"/>
      <c r="D630" s="843"/>
      <c r="E630" s="843"/>
      <c r="G630" s="842"/>
      <c r="H630" s="842"/>
      <c r="P630" s="826"/>
      <c r="Q630" s="826"/>
    </row>
    <row r="631" spans="1:17" s="17" customFormat="1" ht="14.25" hidden="1" customHeight="1" x14ac:dyDescent="0.25">
      <c r="A631" s="841"/>
      <c r="B631" s="3313"/>
      <c r="C631" s="3313"/>
      <c r="D631" s="841"/>
      <c r="E631" s="841"/>
      <c r="P631" s="826"/>
      <c r="Q631" s="826"/>
    </row>
    <row r="632" spans="1:17" s="17" customFormat="1" ht="14.25" hidden="1" customHeight="1" x14ac:dyDescent="0.25">
      <c r="A632" s="841"/>
      <c r="B632" s="841"/>
      <c r="C632" s="841"/>
      <c r="D632" s="841"/>
      <c r="E632" s="841"/>
      <c r="P632" s="826"/>
      <c r="Q632" s="826"/>
    </row>
    <row r="633" spans="1:17" s="17" customFormat="1" ht="14.25" hidden="1" customHeight="1" x14ac:dyDescent="0.25">
      <c r="A633" s="841"/>
      <c r="B633" s="841"/>
      <c r="C633" s="841"/>
      <c r="D633" s="841"/>
      <c r="E633" s="841"/>
      <c r="P633" s="826"/>
      <c r="Q633" s="826"/>
    </row>
    <row r="634" spans="1:17" s="17" customFormat="1" ht="14.25" hidden="1" customHeight="1" x14ac:dyDescent="0.25">
      <c r="A634" s="841"/>
      <c r="B634" s="841"/>
      <c r="C634" s="841"/>
      <c r="D634" s="841"/>
      <c r="E634" s="841"/>
      <c r="P634" s="826"/>
      <c r="Q634" s="826"/>
    </row>
    <row r="635" spans="1:17" s="17" customFormat="1" ht="14.25" hidden="1" customHeight="1" x14ac:dyDescent="0.25">
      <c r="A635" s="841"/>
      <c r="B635" s="841"/>
      <c r="C635" s="841"/>
      <c r="D635" s="841"/>
      <c r="E635" s="841"/>
      <c r="P635" s="826"/>
      <c r="Q635" s="826"/>
    </row>
    <row r="636" spans="1:17" s="17" customFormat="1" ht="14.25" hidden="1" customHeight="1" x14ac:dyDescent="0.25">
      <c r="A636" s="841"/>
      <c r="B636" s="841"/>
      <c r="C636" s="841"/>
      <c r="D636" s="841"/>
      <c r="E636" s="841"/>
      <c r="P636" s="826"/>
      <c r="Q636" s="826"/>
    </row>
    <row r="637" spans="1:17" s="17" customFormat="1" ht="14.25" hidden="1" customHeight="1" x14ac:dyDescent="0.25">
      <c r="A637" s="841"/>
      <c r="B637" s="841"/>
      <c r="C637" s="841"/>
      <c r="D637" s="841"/>
      <c r="E637" s="841"/>
      <c r="P637" s="826"/>
      <c r="Q637" s="826"/>
    </row>
    <row r="638" spans="1:17" s="17" customFormat="1" ht="14.25" hidden="1" customHeight="1" x14ac:dyDescent="0.25">
      <c r="A638" s="841"/>
      <c r="B638" s="841"/>
      <c r="C638" s="841"/>
      <c r="D638" s="841"/>
      <c r="E638" s="841"/>
      <c r="P638" s="826"/>
      <c r="Q638" s="826"/>
    </row>
    <row r="639" spans="1:17" s="17" customFormat="1" ht="13.5" hidden="1" customHeight="1" x14ac:dyDescent="0.25">
      <c r="A639" s="6"/>
      <c r="B639" s="3320"/>
      <c r="C639" s="3320"/>
      <c r="D639" s="6"/>
      <c r="E639" s="6"/>
      <c r="P639" s="826"/>
      <c r="Q639" s="826"/>
    </row>
    <row r="640" spans="1:17" s="17" customFormat="1" ht="13.5" hidden="1" customHeight="1" x14ac:dyDescent="0.25">
      <c r="A640" s="840"/>
      <c r="B640" s="3318"/>
      <c r="C640" s="3318"/>
      <c r="D640" s="839"/>
      <c r="E640" s="839"/>
      <c r="P640" s="826"/>
      <c r="Q640" s="826"/>
    </row>
    <row r="641" spans="1:17" s="17" customFormat="1" ht="13.5" hidden="1" customHeight="1" x14ac:dyDescent="0.25">
      <c r="B641" s="3319"/>
      <c r="C641" s="3319"/>
      <c r="D641" s="838"/>
      <c r="E641" s="838"/>
      <c r="P641" s="826"/>
      <c r="Q641" s="826"/>
    </row>
    <row r="642" spans="1:17" s="17" customFormat="1" ht="12.75" hidden="1" customHeight="1" x14ac:dyDescent="0.25">
      <c r="B642" s="3319"/>
      <c r="C642" s="3319"/>
      <c r="D642" s="838"/>
      <c r="E642" s="838"/>
      <c r="P642" s="826"/>
      <c r="Q642" s="826"/>
    </row>
    <row r="643" spans="1:17" s="17" customFormat="1" ht="13.5" hidden="1" customHeight="1" x14ac:dyDescent="0.25">
      <c r="A643" s="3317"/>
      <c r="B643" s="3317"/>
      <c r="C643" s="3317"/>
      <c r="D643" s="3317"/>
      <c r="E643" s="3317"/>
      <c r="F643" s="3317"/>
      <c r="P643" s="826"/>
      <c r="Q643" s="826"/>
    </row>
    <row r="644" spans="1:17" s="17" customFormat="1" ht="13.5" hidden="1" customHeight="1" x14ac:dyDescent="0.25">
      <c r="C644" s="837"/>
      <c r="D644" s="837"/>
      <c r="E644" s="837"/>
      <c r="G644" s="836"/>
      <c r="H644" s="836"/>
      <c r="P644" s="826"/>
      <c r="Q644" s="826"/>
    </row>
    <row r="645" spans="1:17" ht="12" customHeight="1" x14ac:dyDescent="0.25">
      <c r="A645" s="822"/>
      <c r="C645" s="835"/>
      <c r="D645" s="835"/>
      <c r="E645" s="835"/>
      <c r="F645" s="833"/>
      <c r="G645" s="833"/>
      <c r="H645" s="834"/>
      <c r="I645" s="833"/>
      <c r="J645" s="833"/>
      <c r="K645" s="833"/>
      <c r="L645" s="832"/>
      <c r="P645" s="826"/>
      <c r="Q645" s="826"/>
    </row>
    <row r="646" spans="1:17" x14ac:dyDescent="0.25">
      <c r="A646" s="822"/>
      <c r="I646" s="831"/>
      <c r="J646" s="831"/>
      <c r="K646" s="831"/>
      <c r="P646" s="826"/>
      <c r="Q646" s="826"/>
    </row>
    <row r="647" spans="1:17" x14ac:dyDescent="0.25">
      <c r="A647" s="822"/>
      <c r="I647" s="831"/>
      <c r="J647" s="831"/>
      <c r="K647" s="830"/>
      <c r="L647" s="829"/>
      <c r="P647" s="826"/>
      <c r="Q647" s="826"/>
    </row>
    <row r="648" spans="1:17" x14ac:dyDescent="0.25">
      <c r="A648" s="822"/>
      <c r="K648" s="827"/>
      <c r="L648" s="827"/>
      <c r="P648" s="826"/>
      <c r="Q648" s="826"/>
    </row>
    <row r="649" spans="1:17" x14ac:dyDescent="0.25">
      <c r="A649" s="822"/>
      <c r="P649" s="826"/>
      <c r="Q649" s="826"/>
    </row>
    <row r="650" spans="1:17" x14ac:dyDescent="0.25">
      <c r="A650" s="822"/>
      <c r="K650" s="827"/>
      <c r="L650" s="827"/>
      <c r="P650" s="826"/>
      <c r="Q650" s="826"/>
    </row>
    <row r="651" spans="1:17" x14ac:dyDescent="0.25">
      <c r="A651" s="822"/>
      <c r="P651" s="826"/>
      <c r="Q651" s="826"/>
    </row>
    <row r="652" spans="1:17" x14ac:dyDescent="0.25">
      <c r="A652" s="822"/>
      <c r="P652" s="826"/>
      <c r="Q652" s="826"/>
    </row>
    <row r="653" spans="1:17" x14ac:dyDescent="0.25">
      <c r="A653" s="822"/>
      <c r="K653" s="828"/>
      <c r="L653" s="829"/>
      <c r="P653" s="826"/>
      <c r="Q653" s="826"/>
    </row>
    <row r="654" spans="1:17" x14ac:dyDescent="0.25">
      <c r="A654" s="822"/>
      <c r="K654" s="827"/>
      <c r="L654" s="827"/>
      <c r="P654" s="826"/>
      <c r="Q654" s="826"/>
    </row>
    <row r="655" spans="1:17" x14ac:dyDescent="0.25">
      <c r="A655" s="822"/>
      <c r="P655" s="826"/>
      <c r="Q655" s="826"/>
    </row>
    <row r="656" spans="1:17" x14ac:dyDescent="0.25">
      <c r="A656" s="822"/>
      <c r="K656" s="827"/>
      <c r="L656" s="827"/>
      <c r="P656" s="826"/>
      <c r="Q656" s="826"/>
    </row>
    <row r="657" spans="1:17" x14ac:dyDescent="0.25">
      <c r="A657" s="822"/>
      <c r="P657" s="826"/>
      <c r="Q657" s="826"/>
    </row>
    <row r="658" spans="1:17" x14ac:dyDescent="0.25">
      <c r="A658" s="822"/>
      <c r="K658" s="828"/>
      <c r="P658" s="826"/>
      <c r="Q658" s="826"/>
    </row>
    <row r="659" spans="1:17" x14ac:dyDescent="0.25">
      <c r="A659" s="822"/>
      <c r="K659" s="827"/>
      <c r="P659" s="826"/>
      <c r="Q659" s="826"/>
    </row>
    <row r="660" spans="1:17" x14ac:dyDescent="0.25">
      <c r="A660" s="822"/>
      <c r="P660" s="826"/>
      <c r="Q660" s="826"/>
    </row>
    <row r="661" spans="1:17" x14ac:dyDescent="0.25">
      <c r="A661" s="822"/>
      <c r="K661" s="827"/>
      <c r="P661" s="826"/>
      <c r="Q661" s="826"/>
    </row>
    <row r="662" spans="1:17" x14ac:dyDescent="0.25">
      <c r="A662" s="822"/>
      <c r="P662" s="826"/>
      <c r="Q662" s="826"/>
    </row>
    <row r="663" spans="1:17" x14ac:dyDescent="0.25">
      <c r="A663" s="822"/>
      <c r="P663" s="826"/>
      <c r="Q663" s="826"/>
    </row>
    <row r="664" spans="1:17" x14ac:dyDescent="0.25">
      <c r="A664" s="822"/>
      <c r="P664" s="826"/>
      <c r="Q664" s="826"/>
    </row>
    <row r="665" spans="1:17" x14ac:dyDescent="0.25">
      <c r="A665" s="822"/>
      <c r="P665" s="826"/>
      <c r="Q665" s="826"/>
    </row>
    <row r="666" spans="1:17" x14ac:dyDescent="0.25">
      <c r="A666" s="822"/>
      <c r="P666" s="826"/>
      <c r="Q666" s="826"/>
    </row>
    <row r="667" spans="1:17" x14ac:dyDescent="0.25">
      <c r="A667" s="822"/>
      <c r="P667" s="826"/>
      <c r="Q667" s="826"/>
    </row>
    <row r="668" spans="1:17" x14ac:dyDescent="0.25">
      <c r="A668" s="822"/>
      <c r="P668" s="826"/>
      <c r="Q668" s="826"/>
    </row>
    <row r="669" spans="1:17" x14ac:dyDescent="0.25">
      <c r="A669" s="822"/>
      <c r="P669" s="826"/>
      <c r="Q669" s="826"/>
    </row>
    <row r="670" spans="1:17" x14ac:dyDescent="0.25">
      <c r="A670" s="822"/>
      <c r="P670" s="826"/>
      <c r="Q670" s="826"/>
    </row>
    <row r="671" spans="1:17" x14ac:dyDescent="0.25">
      <c r="A671" s="822"/>
      <c r="P671" s="826"/>
      <c r="Q671" s="826"/>
    </row>
    <row r="672" spans="1:17" x14ac:dyDescent="0.25">
      <c r="A672" s="822"/>
      <c r="P672" s="826"/>
      <c r="Q672" s="826"/>
    </row>
    <row r="673" spans="1:17" x14ac:dyDescent="0.25">
      <c r="A673" s="822"/>
      <c r="P673" s="826"/>
      <c r="Q673" s="826"/>
    </row>
    <row r="674" spans="1:17" x14ac:dyDescent="0.25">
      <c r="A674" s="822"/>
      <c r="P674" s="826"/>
      <c r="Q674" s="826"/>
    </row>
    <row r="675" spans="1:17" x14ac:dyDescent="0.25">
      <c r="A675" s="822"/>
      <c r="P675" s="826"/>
      <c r="Q675" s="826"/>
    </row>
    <row r="676" spans="1:17" x14ac:dyDescent="0.25">
      <c r="A676" s="822"/>
      <c r="P676" s="826"/>
      <c r="Q676" s="826"/>
    </row>
    <row r="677" spans="1:17" x14ac:dyDescent="0.25">
      <c r="A677" s="822"/>
      <c r="P677" s="826"/>
      <c r="Q677" s="826"/>
    </row>
    <row r="678" spans="1:17" x14ac:dyDescent="0.25">
      <c r="A678" s="822"/>
      <c r="P678" s="826"/>
      <c r="Q678" s="826"/>
    </row>
    <row r="679" spans="1:17" x14ac:dyDescent="0.25">
      <c r="A679" s="822"/>
      <c r="P679" s="826"/>
      <c r="Q679" s="826"/>
    </row>
    <row r="680" spans="1:17" x14ac:dyDescent="0.25">
      <c r="A680" s="822"/>
      <c r="P680" s="826"/>
      <c r="Q680" s="826"/>
    </row>
    <row r="681" spans="1:17" x14ac:dyDescent="0.25">
      <c r="A681" s="822"/>
      <c r="P681" s="826"/>
      <c r="Q681" s="826"/>
    </row>
    <row r="682" spans="1:17" x14ac:dyDescent="0.25">
      <c r="A682" s="822"/>
      <c r="P682" s="826"/>
      <c r="Q682" s="826"/>
    </row>
    <row r="683" spans="1:17" x14ac:dyDescent="0.25">
      <c r="A683" s="822"/>
      <c r="P683" s="826"/>
      <c r="Q683" s="826"/>
    </row>
    <row r="684" spans="1:17" x14ac:dyDescent="0.25">
      <c r="A684" s="822"/>
      <c r="P684" s="826"/>
      <c r="Q684" s="826"/>
    </row>
    <row r="685" spans="1:17" x14ac:dyDescent="0.25">
      <c r="A685" s="822"/>
      <c r="P685" s="826"/>
      <c r="Q685" s="826"/>
    </row>
    <row r="686" spans="1:17" x14ac:dyDescent="0.25">
      <c r="A686" s="822"/>
      <c r="P686" s="826"/>
      <c r="Q686" s="826"/>
    </row>
    <row r="687" spans="1:17" x14ac:dyDescent="0.25">
      <c r="A687" s="822"/>
      <c r="P687" s="826"/>
      <c r="Q687" s="826"/>
    </row>
    <row r="688" spans="1:17" x14ac:dyDescent="0.25">
      <c r="A688" s="822"/>
      <c r="P688" s="826"/>
      <c r="Q688" s="826"/>
    </row>
    <row r="689" spans="1:17" x14ac:dyDescent="0.25">
      <c r="A689" s="822"/>
      <c r="P689" s="826"/>
      <c r="Q689" s="826"/>
    </row>
    <row r="690" spans="1:17" x14ac:dyDescent="0.25">
      <c r="A690" s="822"/>
    </row>
    <row r="691" spans="1:17" x14ac:dyDescent="0.25">
      <c r="A691" s="822"/>
    </row>
    <row r="692" spans="1:17" x14ac:dyDescent="0.25">
      <c r="A692" s="822"/>
    </row>
    <row r="693" spans="1:17" x14ac:dyDescent="0.25">
      <c r="A693" s="822"/>
    </row>
    <row r="694" spans="1:17" x14ac:dyDescent="0.25">
      <c r="A694" s="822"/>
    </row>
    <row r="695" spans="1:17" x14ac:dyDescent="0.25">
      <c r="A695" s="822"/>
    </row>
    <row r="696" spans="1:17" x14ac:dyDescent="0.25">
      <c r="A696" s="822"/>
    </row>
    <row r="697" spans="1:17" x14ac:dyDescent="0.25">
      <c r="A697" s="822"/>
    </row>
    <row r="698" spans="1:17" x14ac:dyDescent="0.25">
      <c r="A698" s="822"/>
    </row>
    <row r="699" spans="1:17" x14ac:dyDescent="0.25">
      <c r="A699" s="822"/>
    </row>
    <row r="700" spans="1:17" x14ac:dyDescent="0.25">
      <c r="A700" s="822"/>
    </row>
    <row r="701" spans="1:17" x14ac:dyDescent="0.25">
      <c r="A701" s="822"/>
    </row>
    <row r="702" spans="1:17" x14ac:dyDescent="0.25">
      <c r="A702" s="822"/>
    </row>
    <row r="703" spans="1:17" x14ac:dyDescent="0.25">
      <c r="A703" s="822"/>
    </row>
    <row r="704" spans="1:17" x14ac:dyDescent="0.25">
      <c r="A704" s="822"/>
    </row>
    <row r="705" spans="1:1" x14ac:dyDescent="0.25">
      <c r="A705" s="822"/>
    </row>
    <row r="706" spans="1:1" x14ac:dyDescent="0.25">
      <c r="A706" s="822"/>
    </row>
    <row r="707" spans="1:1" x14ac:dyDescent="0.25">
      <c r="A707" s="822"/>
    </row>
    <row r="708" spans="1:1" x14ac:dyDescent="0.25">
      <c r="A708" s="822"/>
    </row>
    <row r="709" spans="1:1" x14ac:dyDescent="0.25">
      <c r="A709" s="822"/>
    </row>
    <row r="710" spans="1:1" x14ac:dyDescent="0.25">
      <c r="A710" s="822"/>
    </row>
    <row r="711" spans="1:1" x14ac:dyDescent="0.25">
      <c r="A711" s="822"/>
    </row>
    <row r="712" spans="1:1" x14ac:dyDescent="0.25">
      <c r="A712" s="822"/>
    </row>
    <row r="713" spans="1:1" x14ac:dyDescent="0.25">
      <c r="A713" s="822"/>
    </row>
    <row r="714" spans="1:1" x14ac:dyDescent="0.25">
      <c r="A714" s="822"/>
    </row>
    <row r="715" spans="1:1" x14ac:dyDescent="0.25">
      <c r="A715" s="822"/>
    </row>
    <row r="716" spans="1:1" x14ac:dyDescent="0.25">
      <c r="A716" s="822"/>
    </row>
    <row r="717" spans="1:1" x14ac:dyDescent="0.25">
      <c r="A717" s="822"/>
    </row>
    <row r="718" spans="1:1" x14ac:dyDescent="0.25">
      <c r="A718" s="822"/>
    </row>
    <row r="719" spans="1:1" x14ac:dyDescent="0.25">
      <c r="A719" s="822"/>
    </row>
    <row r="720" spans="1:1" x14ac:dyDescent="0.25">
      <c r="A720" s="822"/>
    </row>
    <row r="721" spans="1:1" x14ac:dyDescent="0.25">
      <c r="A721" s="822"/>
    </row>
    <row r="722" spans="1:1" x14ac:dyDescent="0.25">
      <c r="A722" s="822"/>
    </row>
    <row r="723" spans="1:1" x14ac:dyDescent="0.25">
      <c r="A723" s="822"/>
    </row>
    <row r="724" spans="1:1" x14ac:dyDescent="0.25">
      <c r="A724" s="822"/>
    </row>
  </sheetData>
  <mergeCells count="1017">
    <mergeCell ref="N602:W602"/>
    <mergeCell ref="F401:F404"/>
    <mergeCell ref="G385:G388"/>
    <mergeCell ref="M554:M555"/>
    <mergeCell ref="J554:J556"/>
    <mergeCell ref="M551:M552"/>
    <mergeCell ref="F533:F535"/>
    <mergeCell ref="M343:M344"/>
    <mergeCell ref="C349:C352"/>
    <mergeCell ref="N424:N425"/>
    <mergeCell ref="G347:G348"/>
    <mergeCell ref="F347:F348"/>
    <mergeCell ref="M401:M402"/>
    <mergeCell ref="J357:J360"/>
    <mergeCell ref="A620:K620"/>
    <mergeCell ref="A621:K621"/>
    <mergeCell ref="A357:A360"/>
    <mergeCell ref="A353:A356"/>
    <mergeCell ref="D353:D356"/>
    <mergeCell ref="D357:D360"/>
    <mergeCell ref="B361:B364"/>
    <mergeCell ref="B369:B372"/>
    <mergeCell ref="B365:B368"/>
    <mergeCell ref="D401:D404"/>
    <mergeCell ref="N603:W603"/>
    <mergeCell ref="N604:W604"/>
    <mergeCell ref="N605:W605"/>
    <mergeCell ref="N606:W606"/>
    <mergeCell ref="A610:K610"/>
    <mergeCell ref="A619:K619"/>
    <mergeCell ref="A605:K605"/>
    <mergeCell ref="A606:K606"/>
    <mergeCell ref="A607:K607"/>
    <mergeCell ref="A343:A346"/>
    <mergeCell ref="A347:A348"/>
    <mergeCell ref="B357:B360"/>
    <mergeCell ref="F353:F356"/>
    <mergeCell ref="M424:M425"/>
    <mergeCell ref="M349:M350"/>
    <mergeCell ref="I410:I414"/>
    <mergeCell ref="H349:H352"/>
    <mergeCell ref="H353:H356"/>
    <mergeCell ref="M410:M411"/>
    <mergeCell ref="G393:G396"/>
    <mergeCell ref="I389:I392"/>
    <mergeCell ref="M405:M409"/>
    <mergeCell ref="A98:A100"/>
    <mergeCell ref="A191:A194"/>
    <mergeCell ref="C108:C109"/>
    <mergeCell ref="A349:A352"/>
    <mergeCell ref="B343:B346"/>
    <mergeCell ref="D349:D352"/>
    <mergeCell ref="B347:B348"/>
    <mergeCell ref="D343:D346"/>
    <mergeCell ref="B349:B352"/>
    <mergeCell ref="D347:D348"/>
    <mergeCell ref="G349:G352"/>
    <mergeCell ref="B294:B297"/>
    <mergeCell ref="B195:B200"/>
    <mergeCell ref="F209:F212"/>
    <mergeCell ref="B213:B216"/>
    <mergeCell ref="B205:B208"/>
    <mergeCell ref="F163:F166"/>
    <mergeCell ref="A317:A320"/>
    <mergeCell ref="B191:B194"/>
    <mergeCell ref="B110:B113"/>
    <mergeCell ref="B171:B174"/>
    <mergeCell ref="C195:C200"/>
    <mergeCell ref="B134:B137"/>
    <mergeCell ref="B309:B312"/>
    <mergeCell ref="B313:B316"/>
    <mergeCell ref="A213:A216"/>
    <mergeCell ref="A183:A186"/>
    <mergeCell ref="A369:A372"/>
    <mergeCell ref="C365:C368"/>
    <mergeCell ref="A365:A368"/>
    <mergeCell ref="B353:B356"/>
    <mergeCell ref="M233:M234"/>
    <mergeCell ref="H209:H212"/>
    <mergeCell ref="H205:H208"/>
    <mergeCell ref="M145:M146"/>
    <mergeCell ref="D171:F174"/>
    <mergeCell ref="D304:D308"/>
    <mergeCell ref="G178:G182"/>
    <mergeCell ref="H178:H182"/>
    <mergeCell ref="G229:G232"/>
    <mergeCell ref="J221:J224"/>
    <mergeCell ref="M92:M93"/>
    <mergeCell ref="M313:M314"/>
    <mergeCell ref="H274:H277"/>
    <mergeCell ref="G274:G277"/>
    <mergeCell ref="D250:D253"/>
    <mergeCell ref="F258:F260"/>
    <mergeCell ref="I233:I236"/>
    <mergeCell ref="J274:J277"/>
    <mergeCell ref="H294:H297"/>
    <mergeCell ref="I290:I293"/>
    <mergeCell ref="D91:F93"/>
    <mergeCell ref="D101:F103"/>
    <mergeCell ref="D134:F137"/>
    <mergeCell ref="J290:J293"/>
    <mergeCell ref="I294:I297"/>
    <mergeCell ref="J225:J228"/>
    <mergeCell ref="F175:F177"/>
    <mergeCell ref="C167:K167"/>
    <mergeCell ref="H122:H127"/>
    <mergeCell ref="H195:H200"/>
    <mergeCell ref="H201:H204"/>
    <mergeCell ref="I158:I166"/>
    <mergeCell ref="M393:M394"/>
    <mergeCell ref="C343:C346"/>
    <mergeCell ref="G369:G372"/>
    <mergeCell ref="F349:F352"/>
    <mergeCell ref="M515:M516"/>
    <mergeCell ref="M487:O487"/>
    <mergeCell ref="O451:O452"/>
    <mergeCell ref="I440:I446"/>
    <mergeCell ref="J496:J501"/>
    <mergeCell ref="D262:D265"/>
    <mergeCell ref="G282:G285"/>
    <mergeCell ref="E274:E277"/>
    <mergeCell ref="H290:H293"/>
    <mergeCell ref="G262:G265"/>
    <mergeCell ref="F266:F268"/>
    <mergeCell ref="D286:D289"/>
    <mergeCell ref="H278:H281"/>
    <mergeCell ref="I278:I281"/>
    <mergeCell ref="J278:J281"/>
    <mergeCell ref="C329:C333"/>
    <mergeCell ref="J304:J305"/>
    <mergeCell ref="F317:F320"/>
    <mergeCell ref="C309:C312"/>
    <mergeCell ref="C298:K298"/>
    <mergeCell ref="I304:I308"/>
    <mergeCell ref="D325:D328"/>
    <mergeCell ref="D294:D297"/>
    <mergeCell ref="C294:C297"/>
    <mergeCell ref="H410:H414"/>
    <mergeCell ref="J377:J378"/>
    <mergeCell ref="J393:J394"/>
    <mergeCell ref="H393:H396"/>
    <mergeCell ref="O441:O442"/>
    <mergeCell ref="M441:M442"/>
    <mergeCell ref="J479:J482"/>
    <mergeCell ref="J463:J466"/>
    <mergeCell ref="M451:M452"/>
    <mergeCell ref="J467:J470"/>
    <mergeCell ref="J459:J462"/>
    <mergeCell ref="J455:J458"/>
    <mergeCell ref="J475:J478"/>
    <mergeCell ref="J527:J529"/>
    <mergeCell ref="J512:J514"/>
    <mergeCell ref="J502:J504"/>
    <mergeCell ref="J521:J523"/>
    <mergeCell ref="M512:M514"/>
    <mergeCell ref="O521:O522"/>
    <mergeCell ref="O515:O516"/>
    <mergeCell ref="M508:M509"/>
    <mergeCell ref="N515:N516"/>
    <mergeCell ref="B304:B308"/>
    <mergeCell ref="J309:J312"/>
    <mergeCell ref="J313:J316"/>
    <mergeCell ref="J334:J338"/>
    <mergeCell ref="H317:H320"/>
    <mergeCell ref="F304:F308"/>
    <mergeCell ref="G309:G312"/>
    <mergeCell ref="G304:G308"/>
    <mergeCell ref="C436:C439"/>
    <mergeCell ref="C487:K487"/>
    <mergeCell ref="H479:H482"/>
    <mergeCell ref="D475:D478"/>
    <mergeCell ref="I381:I384"/>
    <mergeCell ref="H397:H400"/>
    <mergeCell ref="H385:H388"/>
    <mergeCell ref="F432:F434"/>
    <mergeCell ref="H471:H474"/>
    <mergeCell ref="H463:H466"/>
    <mergeCell ref="I455:I470"/>
    <mergeCell ref="D321:D324"/>
    <mergeCell ref="I369:I372"/>
    <mergeCell ref="B420:B423"/>
    <mergeCell ref="A329:A333"/>
    <mergeCell ref="M329:M330"/>
    <mergeCell ref="A325:A328"/>
    <mergeCell ref="B321:B324"/>
    <mergeCell ref="J242:J245"/>
    <mergeCell ref="I266:I269"/>
    <mergeCell ref="G353:G356"/>
    <mergeCell ref="C353:C356"/>
    <mergeCell ref="J343:J346"/>
    <mergeCell ref="I357:I360"/>
    <mergeCell ref="G361:G364"/>
    <mergeCell ref="F294:F297"/>
    <mergeCell ref="E294:E297"/>
    <mergeCell ref="G325:G328"/>
    <mergeCell ref="F329:F333"/>
    <mergeCell ref="G329:G333"/>
    <mergeCell ref="A339:A342"/>
    <mergeCell ref="G343:G346"/>
    <mergeCell ref="F339:F342"/>
    <mergeCell ref="B329:B333"/>
    <mergeCell ref="B339:B342"/>
    <mergeCell ref="A334:A338"/>
    <mergeCell ref="B334:B338"/>
    <mergeCell ref="G334:G338"/>
    <mergeCell ref="A304:A308"/>
    <mergeCell ref="M309:M310"/>
    <mergeCell ref="M321:M322"/>
    <mergeCell ref="C325:C328"/>
    <mergeCell ref="H343:H346"/>
    <mergeCell ref="J353:J356"/>
    <mergeCell ref="I353:I356"/>
    <mergeCell ref="M334:M335"/>
    <mergeCell ref="A309:A312"/>
    <mergeCell ref="A313:A316"/>
    <mergeCell ref="A321:A324"/>
    <mergeCell ref="B317:B320"/>
    <mergeCell ref="B290:B293"/>
    <mergeCell ref="D290:F293"/>
    <mergeCell ref="C290:C293"/>
    <mergeCell ref="A290:A293"/>
    <mergeCell ref="A295:A297"/>
    <mergeCell ref="F321:F324"/>
    <mergeCell ref="G278:G281"/>
    <mergeCell ref="B325:B328"/>
    <mergeCell ref="G317:G320"/>
    <mergeCell ref="M250:M251"/>
    <mergeCell ref="M299:O299"/>
    <mergeCell ref="G290:G293"/>
    <mergeCell ref="J317:J320"/>
    <mergeCell ref="M294:M295"/>
    <mergeCell ref="M274:M277"/>
    <mergeCell ref="C303:L303"/>
    <mergeCell ref="J258:J261"/>
    <mergeCell ref="J254:J257"/>
    <mergeCell ref="J270:J273"/>
    <mergeCell ref="D258:D261"/>
    <mergeCell ref="I250:I253"/>
    <mergeCell ref="H266:H269"/>
    <mergeCell ref="H258:H261"/>
    <mergeCell ref="G321:G324"/>
    <mergeCell ref="I282:I285"/>
    <mergeCell ref="H262:H265"/>
    <mergeCell ref="D254:D257"/>
    <mergeCell ref="G254:G257"/>
    <mergeCell ref="M298:O298"/>
    <mergeCell ref="H325:H328"/>
    <mergeCell ref="G258:G261"/>
    <mergeCell ref="H246:H249"/>
    <mergeCell ref="F286:F289"/>
    <mergeCell ref="I237:I241"/>
    <mergeCell ref="M266:M267"/>
    <mergeCell ref="I274:I277"/>
    <mergeCell ref="B299:K299"/>
    <mergeCell ref="I270:I273"/>
    <mergeCell ref="H233:H236"/>
    <mergeCell ref="G233:G236"/>
    <mergeCell ref="C304:C308"/>
    <mergeCell ref="D313:D316"/>
    <mergeCell ref="H313:H316"/>
    <mergeCell ref="G294:G297"/>
    <mergeCell ref="D278:D281"/>
    <mergeCell ref="E237:E241"/>
    <mergeCell ref="C302:O302"/>
    <mergeCell ref="O250:O251"/>
    <mergeCell ref="F237:F241"/>
    <mergeCell ref="H242:H245"/>
    <mergeCell ref="J237:J241"/>
    <mergeCell ref="G246:G249"/>
    <mergeCell ref="H237:H241"/>
    <mergeCell ref="I246:I249"/>
    <mergeCell ref="G242:G245"/>
    <mergeCell ref="I242:I245"/>
    <mergeCell ref="D270:D273"/>
    <mergeCell ref="D237:D241"/>
    <mergeCell ref="C321:C324"/>
    <mergeCell ref="C317:C320"/>
    <mergeCell ref="N225:N227"/>
    <mergeCell ref="H225:H228"/>
    <mergeCell ref="F225:F228"/>
    <mergeCell ref="H171:H177"/>
    <mergeCell ref="I171:I177"/>
    <mergeCell ref="H229:H232"/>
    <mergeCell ref="M229:M231"/>
    <mergeCell ref="O225:O227"/>
    <mergeCell ref="H221:H224"/>
    <mergeCell ref="H213:H216"/>
    <mergeCell ref="G221:G224"/>
    <mergeCell ref="D158:F162"/>
    <mergeCell ref="F125:F127"/>
    <mergeCell ref="F178:F181"/>
    <mergeCell ref="D150:F153"/>
    <mergeCell ref="G101:G105"/>
    <mergeCell ref="F138:F139"/>
    <mergeCell ref="B130:O130"/>
    <mergeCell ref="G134:G139"/>
    <mergeCell ref="F118:F121"/>
    <mergeCell ref="C110:C113"/>
    <mergeCell ref="C209:C212"/>
    <mergeCell ref="C201:C204"/>
    <mergeCell ref="G187:G190"/>
    <mergeCell ref="C191:C194"/>
    <mergeCell ref="F140:F144"/>
    <mergeCell ref="F154:F157"/>
    <mergeCell ref="B209:B212"/>
    <mergeCell ref="D178:D182"/>
    <mergeCell ref="B163:B166"/>
    <mergeCell ref="G171:G177"/>
    <mergeCell ref="G145:G149"/>
    <mergeCell ref="A81:A85"/>
    <mergeCell ref="D183:D186"/>
    <mergeCell ref="D175:D177"/>
    <mergeCell ref="C183:C186"/>
    <mergeCell ref="B183:B186"/>
    <mergeCell ref="F229:F230"/>
    <mergeCell ref="J229:J232"/>
    <mergeCell ref="J233:J236"/>
    <mergeCell ref="I225:I228"/>
    <mergeCell ref="J209:J212"/>
    <mergeCell ref="I258:I261"/>
    <mergeCell ref="G217:G220"/>
    <mergeCell ref="H217:H220"/>
    <mergeCell ref="J213:J216"/>
    <mergeCell ref="J217:J220"/>
    <mergeCell ref="F221:F222"/>
    <mergeCell ref="D125:D127"/>
    <mergeCell ref="G122:G127"/>
    <mergeCell ref="E140:E144"/>
    <mergeCell ref="G140:G144"/>
    <mergeCell ref="D81:F85"/>
    <mergeCell ref="A134:A137"/>
    <mergeCell ref="B61:B64"/>
    <mergeCell ref="M65:M66"/>
    <mergeCell ref="N65:N66"/>
    <mergeCell ref="H46:H64"/>
    <mergeCell ref="M69:M70"/>
    <mergeCell ref="F47:F51"/>
    <mergeCell ref="I52:I56"/>
    <mergeCell ref="N61:N62"/>
    <mergeCell ref="I57:I60"/>
    <mergeCell ref="C61:C64"/>
    <mergeCell ref="H140:H149"/>
    <mergeCell ref="A104:A105"/>
    <mergeCell ref="B101:B103"/>
    <mergeCell ref="G110:G121"/>
    <mergeCell ref="C169:L170"/>
    <mergeCell ref="G150:G157"/>
    <mergeCell ref="H110:H121"/>
    <mergeCell ref="I140:I149"/>
    <mergeCell ref="D110:F113"/>
    <mergeCell ref="B5:B6"/>
    <mergeCell ref="C5:C6"/>
    <mergeCell ref="M5:O5"/>
    <mergeCell ref="E5:E6"/>
    <mergeCell ref="H5:H6"/>
    <mergeCell ref="D5:D6"/>
    <mergeCell ref="F5:F6"/>
    <mergeCell ref="L5:L6"/>
    <mergeCell ref="E52:E56"/>
    <mergeCell ref="B52:B56"/>
    <mergeCell ref="N4:O4"/>
    <mergeCell ref="A2:O2"/>
    <mergeCell ref="I5:I6"/>
    <mergeCell ref="J5:J6"/>
    <mergeCell ref="K5:K6"/>
    <mergeCell ref="A3:O3"/>
    <mergeCell ref="G5:G6"/>
    <mergeCell ref="A5:A6"/>
    <mergeCell ref="G46:G60"/>
    <mergeCell ref="F52:F56"/>
    <mergeCell ref="O52:O53"/>
    <mergeCell ref="D52:D56"/>
    <mergeCell ref="A9:A11"/>
    <mergeCell ref="B9:B11"/>
    <mergeCell ref="C36:J40"/>
    <mergeCell ref="B424:B427"/>
    <mergeCell ref="A205:A208"/>
    <mergeCell ref="A187:A190"/>
    <mergeCell ref="A209:A212"/>
    <mergeCell ref="A195:A200"/>
    <mergeCell ref="A201:A204"/>
    <mergeCell ref="B201:B204"/>
    <mergeCell ref="J32:J33"/>
    <mergeCell ref="B12:B40"/>
    <mergeCell ref="M52:M53"/>
    <mergeCell ref="J81:J87"/>
    <mergeCell ref="B7:O7"/>
    <mergeCell ref="B8:L8"/>
    <mergeCell ref="G12:G31"/>
    <mergeCell ref="D80:J80"/>
    <mergeCell ref="C10:L11"/>
    <mergeCell ref="C9:O9"/>
    <mergeCell ref="D61:D64"/>
    <mergeCell ref="H65:H76"/>
    <mergeCell ref="F57:F59"/>
    <mergeCell ref="B81:B85"/>
    <mergeCell ref="A171:A174"/>
    <mergeCell ref="A61:A64"/>
    <mergeCell ref="A110:A113"/>
    <mergeCell ref="A101:A103"/>
    <mergeCell ref="A108:A109"/>
    <mergeCell ref="A163:A166"/>
    <mergeCell ref="J110:J117"/>
    <mergeCell ref="O73:O74"/>
    <mergeCell ref="F27:F29"/>
    <mergeCell ref="C47:C51"/>
    <mergeCell ref="D47:D51"/>
    <mergeCell ref="F18:F21"/>
    <mergeCell ref="J122:J127"/>
    <mergeCell ref="H134:H139"/>
    <mergeCell ref="I134:I139"/>
    <mergeCell ref="B98:B100"/>
    <mergeCell ref="J187:J190"/>
    <mergeCell ref="B104:B105"/>
    <mergeCell ref="E145:E149"/>
    <mergeCell ref="I110:I117"/>
    <mergeCell ref="J150:J157"/>
    <mergeCell ref="D163:D166"/>
    <mergeCell ref="B108:B109"/>
    <mergeCell ref="C301:L301"/>
    <mergeCell ref="H282:H285"/>
    <mergeCell ref="F195:F199"/>
    <mergeCell ref="D213:D216"/>
    <mergeCell ref="D221:D224"/>
    <mergeCell ref="G209:G212"/>
    <mergeCell ref="G225:G228"/>
    <mergeCell ref="J140:J141"/>
    <mergeCell ref="D98:L100"/>
    <mergeCell ref="I91:I95"/>
    <mergeCell ref="F61:F64"/>
    <mergeCell ref="I101:I105"/>
    <mergeCell ref="C106:K106"/>
    <mergeCell ref="G61:G64"/>
    <mergeCell ref="G81:G87"/>
    <mergeCell ref="C101:C103"/>
    <mergeCell ref="C104:C105"/>
    <mergeCell ref="A12:A40"/>
    <mergeCell ref="N52:N53"/>
    <mergeCell ref="A361:A364"/>
    <mergeCell ref="E61:E64"/>
    <mergeCell ref="I47:I51"/>
    <mergeCell ref="A47:A51"/>
    <mergeCell ref="B47:B51"/>
    <mergeCell ref="F325:F328"/>
    <mergeCell ref="G195:G200"/>
    <mergeCell ref="J191:J194"/>
    <mergeCell ref="G213:G216"/>
    <mergeCell ref="J178:J182"/>
    <mergeCell ref="M209:M210"/>
    <mergeCell ref="H183:H186"/>
    <mergeCell ref="J282:J285"/>
    <mergeCell ref="M225:M227"/>
    <mergeCell ref="G270:G273"/>
    <mergeCell ref="M41:O41"/>
    <mergeCell ref="C41:K41"/>
    <mergeCell ref="D12:F12"/>
    <mergeCell ref="F22:F26"/>
    <mergeCell ref="F183:F185"/>
    <mergeCell ref="J183:J186"/>
    <mergeCell ref="J22:J23"/>
    <mergeCell ref="J27:J28"/>
    <mergeCell ref="D108:L109"/>
    <mergeCell ref="O47:O48"/>
    <mergeCell ref="A52:A56"/>
    <mergeCell ref="J294:J297"/>
    <mergeCell ref="C357:C360"/>
    <mergeCell ref="H12:H31"/>
    <mergeCell ref="F13:F17"/>
    <mergeCell ref="M106:O106"/>
    <mergeCell ref="M201:M204"/>
    <mergeCell ref="M205:M206"/>
    <mergeCell ref="I122:I127"/>
    <mergeCell ref="G158:G166"/>
    <mergeCell ref="D195:D200"/>
    <mergeCell ref="E178:E182"/>
    <mergeCell ref="M183:M184"/>
    <mergeCell ref="D187:D190"/>
    <mergeCell ref="D191:D194"/>
    <mergeCell ref="J47:J51"/>
    <mergeCell ref="M47:M48"/>
    <mergeCell ref="N69:N70"/>
    <mergeCell ref="C81:C85"/>
    <mergeCell ref="J91:J95"/>
    <mergeCell ref="G65:G76"/>
    <mergeCell ref="C52:C56"/>
    <mergeCell ref="F73:F76"/>
    <mergeCell ref="F94:F95"/>
    <mergeCell ref="D77:J78"/>
    <mergeCell ref="N47:N48"/>
    <mergeCell ref="E47:E51"/>
    <mergeCell ref="D104:D105"/>
    <mergeCell ref="M96:O96"/>
    <mergeCell ref="O69:O70"/>
    <mergeCell ref="O61:O62"/>
    <mergeCell ref="M88:O88"/>
    <mergeCell ref="C88:K88"/>
    <mergeCell ref="C90:L90"/>
    <mergeCell ref="A420:A423"/>
    <mergeCell ref="D432:D435"/>
    <mergeCell ref="I365:I368"/>
    <mergeCell ref="I393:I396"/>
    <mergeCell ref="B507:B511"/>
    <mergeCell ref="A507:A511"/>
    <mergeCell ref="I502:I506"/>
    <mergeCell ref="B467:B470"/>
    <mergeCell ref="B459:B462"/>
    <mergeCell ref="B436:B439"/>
    <mergeCell ref="B483:B486"/>
    <mergeCell ref="C479:C482"/>
    <mergeCell ref="A467:A470"/>
    <mergeCell ref="B428:B431"/>
    <mergeCell ref="A432:A435"/>
    <mergeCell ref="B432:B435"/>
    <mergeCell ref="A428:A431"/>
    <mergeCell ref="A455:A458"/>
    <mergeCell ref="A459:A462"/>
    <mergeCell ref="A463:A466"/>
    <mergeCell ref="A490:A493"/>
    <mergeCell ref="B490:B493"/>
    <mergeCell ref="A475:A478"/>
    <mergeCell ref="A479:A482"/>
    <mergeCell ref="B479:B482"/>
    <mergeCell ref="H373:H376"/>
    <mergeCell ref="A424:A427"/>
    <mergeCell ref="B542:B544"/>
    <mergeCell ref="B539:B541"/>
    <mergeCell ref="A536:A538"/>
    <mergeCell ref="H515:H529"/>
    <mergeCell ref="C515:C520"/>
    <mergeCell ref="C521:C523"/>
    <mergeCell ref="H530:H541"/>
    <mergeCell ref="J557:J560"/>
    <mergeCell ref="B565:B568"/>
    <mergeCell ref="C565:C568"/>
    <mergeCell ref="E533:E535"/>
    <mergeCell ref="B524:B526"/>
    <mergeCell ref="C512:C514"/>
    <mergeCell ref="G539:G541"/>
    <mergeCell ref="F539:F541"/>
    <mergeCell ref="F548:F550"/>
    <mergeCell ref="J515:J520"/>
    <mergeCell ref="B515:B520"/>
    <mergeCell ref="A515:A520"/>
    <mergeCell ref="G542:G553"/>
    <mergeCell ref="F545:F547"/>
    <mergeCell ref="J533:J538"/>
    <mergeCell ref="I554:I556"/>
    <mergeCell ref="B463:B466"/>
    <mergeCell ref="M589:O589"/>
    <mergeCell ref="N524:N526"/>
    <mergeCell ref="M548:M549"/>
    <mergeCell ref="A602:K602"/>
    <mergeCell ref="A603:K603"/>
    <mergeCell ref="M591:O591"/>
    <mergeCell ref="M590:O590"/>
    <mergeCell ref="M545:M546"/>
    <mergeCell ref="M524:M526"/>
    <mergeCell ref="F581:F584"/>
    <mergeCell ref="I530:I532"/>
    <mergeCell ref="F536:F538"/>
    <mergeCell ref="J545:J547"/>
    <mergeCell ref="F542:F544"/>
    <mergeCell ref="B536:B538"/>
    <mergeCell ref="A471:A474"/>
    <mergeCell ref="B527:B529"/>
    <mergeCell ref="A527:A529"/>
    <mergeCell ref="J524:J526"/>
    <mergeCell ref="C524:C526"/>
    <mergeCell ref="A512:A514"/>
    <mergeCell ref="G512:G514"/>
    <mergeCell ref="E512:E514"/>
    <mergeCell ref="E557:E560"/>
    <mergeCell ref="D527:D529"/>
    <mergeCell ref="F524:F526"/>
    <mergeCell ref="C548:C550"/>
    <mergeCell ref="A524:A526"/>
    <mergeCell ref="E515:E520"/>
    <mergeCell ref="G524:G529"/>
    <mergeCell ref="A542:A544"/>
    <mergeCell ref="A615:K615"/>
    <mergeCell ref="A616:K616"/>
    <mergeCell ref="A617:K617"/>
    <mergeCell ref="C589:K589"/>
    <mergeCell ref="A611:K611"/>
    <mergeCell ref="A612:K612"/>
    <mergeCell ref="A601:K601"/>
    <mergeCell ref="B629:C629"/>
    <mergeCell ref="B590:K590"/>
    <mergeCell ref="B591:K591"/>
    <mergeCell ref="B551:B553"/>
    <mergeCell ref="C551:C553"/>
    <mergeCell ref="E554:E556"/>
    <mergeCell ref="F554:F556"/>
    <mergeCell ref="E561:E564"/>
    <mergeCell ref="D561:D564"/>
    <mergeCell ref="A604:K604"/>
    <mergeCell ref="C561:C564"/>
    <mergeCell ref="A566:A568"/>
    <mergeCell ref="A570:A572"/>
    <mergeCell ref="F557:F560"/>
    <mergeCell ref="B569:B572"/>
    <mergeCell ref="C569:C572"/>
    <mergeCell ref="A643:F643"/>
    <mergeCell ref="B640:C640"/>
    <mergeCell ref="B642:C642"/>
    <mergeCell ref="B641:C641"/>
    <mergeCell ref="B639:C639"/>
    <mergeCell ref="A600:K600"/>
    <mergeCell ref="A624:K624"/>
    <mergeCell ref="F561:F564"/>
    <mergeCell ref="E569:E572"/>
    <mergeCell ref="J561:J564"/>
    <mergeCell ref="B496:B499"/>
    <mergeCell ref="D507:F511"/>
    <mergeCell ref="A521:A523"/>
    <mergeCell ref="B521:B523"/>
    <mergeCell ref="A496:A499"/>
    <mergeCell ref="C536:C538"/>
    <mergeCell ref="E539:E541"/>
    <mergeCell ref="J548:J550"/>
    <mergeCell ref="J539:J541"/>
    <mergeCell ref="J542:J544"/>
    <mergeCell ref="A530:A532"/>
    <mergeCell ref="C533:C535"/>
    <mergeCell ref="D542:D544"/>
    <mergeCell ref="B533:B535"/>
    <mergeCell ref="A533:A535"/>
    <mergeCell ref="A545:A547"/>
    <mergeCell ref="B545:B547"/>
    <mergeCell ref="J551:J553"/>
    <mergeCell ref="A597:K597"/>
    <mergeCell ref="A598:K598"/>
    <mergeCell ref="A599:K599"/>
    <mergeCell ref="A551:A553"/>
    <mergeCell ref="M573:M576"/>
    <mergeCell ref="N573:N576"/>
    <mergeCell ref="A614:K614"/>
    <mergeCell ref="A594:L594"/>
    <mergeCell ref="B475:B478"/>
    <mergeCell ref="B471:B474"/>
    <mergeCell ref="C527:C529"/>
    <mergeCell ref="C530:C532"/>
    <mergeCell ref="A608:K608"/>
    <mergeCell ref="A609:K609"/>
    <mergeCell ref="A622:K622"/>
    <mergeCell ref="A623:K623"/>
    <mergeCell ref="A613:K613"/>
    <mergeCell ref="B631:C631"/>
    <mergeCell ref="A626:C626"/>
    <mergeCell ref="C625:O625"/>
    <mergeCell ref="A618:K618"/>
    <mergeCell ref="F573:F576"/>
    <mergeCell ref="E573:E576"/>
    <mergeCell ref="F577:F580"/>
    <mergeCell ref="B530:B532"/>
    <mergeCell ref="A548:A550"/>
    <mergeCell ref="B548:B550"/>
    <mergeCell ref="E548:E550"/>
    <mergeCell ref="F565:F568"/>
    <mergeCell ref="D569:D572"/>
    <mergeCell ref="E551:E553"/>
    <mergeCell ref="C542:C544"/>
    <mergeCell ref="D565:D568"/>
    <mergeCell ref="E545:E547"/>
    <mergeCell ref="A539:A541"/>
    <mergeCell ref="D551:D553"/>
    <mergeCell ref="C596:K596"/>
    <mergeCell ref="H490:H495"/>
    <mergeCell ref="H475:H478"/>
    <mergeCell ref="G467:G470"/>
    <mergeCell ref="G496:G501"/>
    <mergeCell ref="F459:F462"/>
    <mergeCell ref="H436:H439"/>
    <mergeCell ref="A483:A486"/>
    <mergeCell ref="B512:B514"/>
    <mergeCell ref="C539:C541"/>
    <mergeCell ref="J530:J532"/>
    <mergeCell ref="D536:D538"/>
    <mergeCell ref="F313:F316"/>
    <mergeCell ref="G428:G431"/>
    <mergeCell ref="J365:J368"/>
    <mergeCell ref="H357:H360"/>
    <mergeCell ref="D393:D396"/>
    <mergeCell ref="C545:C547"/>
    <mergeCell ref="D545:D547"/>
    <mergeCell ref="D548:D550"/>
    <mergeCell ref="I533:I538"/>
    <mergeCell ref="B561:B564"/>
    <mergeCell ref="A562:A564"/>
    <mergeCell ref="C490:C493"/>
    <mergeCell ref="G530:G538"/>
    <mergeCell ref="F530:F532"/>
    <mergeCell ref="E530:E532"/>
    <mergeCell ref="B455:B458"/>
    <mergeCell ref="A440:A443"/>
    <mergeCell ref="A436:A439"/>
    <mergeCell ref="B440:B443"/>
    <mergeCell ref="A451:A454"/>
    <mergeCell ref="B187:B190"/>
    <mergeCell ref="E154:E157"/>
    <mergeCell ref="B129:K129"/>
    <mergeCell ref="C187:C190"/>
    <mergeCell ref="M61:M62"/>
    <mergeCell ref="I61:I64"/>
    <mergeCell ref="J61:J64"/>
    <mergeCell ref="M128:O128"/>
    <mergeCell ref="M167:O167"/>
    <mergeCell ref="O65:O66"/>
    <mergeCell ref="D94:D95"/>
    <mergeCell ref="H91:H95"/>
    <mergeCell ref="J101:J105"/>
    <mergeCell ref="D122:F124"/>
    <mergeCell ref="C98:C100"/>
    <mergeCell ref="B131:L131"/>
    <mergeCell ref="C128:K128"/>
    <mergeCell ref="F114:F117"/>
    <mergeCell ref="M129:O129"/>
    <mergeCell ref="G91:G95"/>
    <mergeCell ref="H81:H87"/>
    <mergeCell ref="F187:F189"/>
    <mergeCell ref="H150:H157"/>
    <mergeCell ref="H158:H166"/>
    <mergeCell ref="J158:J166"/>
    <mergeCell ref="M73:M74"/>
    <mergeCell ref="C96:K96"/>
    <mergeCell ref="F86:F87"/>
    <mergeCell ref="C125:C127"/>
    <mergeCell ref="C171:C174"/>
    <mergeCell ref="I81:I87"/>
    <mergeCell ref="C163:C166"/>
    <mergeCell ref="O183:O184"/>
    <mergeCell ref="N73:N74"/>
    <mergeCell ref="I150:I157"/>
    <mergeCell ref="F145:F148"/>
    <mergeCell ref="F104:F105"/>
    <mergeCell ref="J195:J200"/>
    <mergeCell ref="J205:J208"/>
    <mergeCell ref="G191:G194"/>
    <mergeCell ref="J262:J265"/>
    <mergeCell ref="J266:J269"/>
    <mergeCell ref="J250:J253"/>
    <mergeCell ref="J246:J249"/>
    <mergeCell ref="D266:D269"/>
    <mergeCell ref="F262:F264"/>
    <mergeCell ref="H254:H257"/>
    <mergeCell ref="G266:G269"/>
    <mergeCell ref="I262:I265"/>
    <mergeCell ref="G205:G208"/>
    <mergeCell ref="F191:F193"/>
    <mergeCell ref="F201:F203"/>
    <mergeCell ref="J201:J204"/>
    <mergeCell ref="G183:G186"/>
    <mergeCell ref="H101:H105"/>
    <mergeCell ref="G201:G204"/>
    <mergeCell ref="N250:N251"/>
    <mergeCell ref="F242:F244"/>
    <mergeCell ref="J171:J177"/>
    <mergeCell ref="D246:D249"/>
    <mergeCell ref="I254:I257"/>
    <mergeCell ref="H250:H253"/>
    <mergeCell ref="N183:N184"/>
    <mergeCell ref="G250:G253"/>
    <mergeCell ref="C213:C216"/>
    <mergeCell ref="C205:C208"/>
    <mergeCell ref="D242:D245"/>
    <mergeCell ref="C313:C316"/>
    <mergeCell ref="F343:F346"/>
    <mergeCell ref="C347:C348"/>
    <mergeCell ref="D339:D342"/>
    <mergeCell ref="F334:F338"/>
    <mergeCell ref="D309:D312"/>
    <mergeCell ref="C334:C338"/>
    <mergeCell ref="D209:D212"/>
    <mergeCell ref="D217:D220"/>
    <mergeCell ref="H191:H194"/>
    <mergeCell ref="D205:D208"/>
    <mergeCell ref="G339:G342"/>
    <mergeCell ref="I397:I400"/>
    <mergeCell ref="G313:G316"/>
    <mergeCell ref="F377:F380"/>
    <mergeCell ref="G365:G368"/>
    <mergeCell ref="H347:H348"/>
    <mergeCell ref="G237:G241"/>
    <mergeCell ref="F246:F248"/>
    <mergeCell ref="D369:D372"/>
    <mergeCell ref="G377:G380"/>
    <mergeCell ref="I229:I232"/>
    <mergeCell ref="F217:F219"/>
    <mergeCell ref="D282:D285"/>
    <mergeCell ref="C339:C342"/>
    <mergeCell ref="D361:D364"/>
    <mergeCell ref="H187:H190"/>
    <mergeCell ref="D201:D204"/>
    <mergeCell ref="D225:D228"/>
    <mergeCell ref="F213:F214"/>
    <mergeCell ref="I401:I404"/>
    <mergeCell ref="H389:H392"/>
    <mergeCell ref="J401:J402"/>
    <mergeCell ref="H401:H404"/>
    <mergeCell ref="G357:G360"/>
    <mergeCell ref="D405:D409"/>
    <mergeCell ref="F385:F388"/>
    <mergeCell ref="G381:G384"/>
    <mergeCell ref="D334:D338"/>
    <mergeCell ref="F389:F392"/>
    <mergeCell ref="H270:H273"/>
    <mergeCell ref="H304:H308"/>
    <mergeCell ref="H309:H312"/>
    <mergeCell ref="D274:D277"/>
    <mergeCell ref="F274:F277"/>
    <mergeCell ref="F309:F312"/>
    <mergeCell ref="F444:F446"/>
    <mergeCell ref="E343:E346"/>
    <mergeCell ref="F393:F396"/>
    <mergeCell ref="H329:H333"/>
    <mergeCell ref="H321:H324"/>
    <mergeCell ref="D410:D414"/>
    <mergeCell ref="H428:H431"/>
    <mergeCell ref="J349:J352"/>
    <mergeCell ref="H381:H384"/>
    <mergeCell ref="H369:H372"/>
    <mergeCell ref="J420:J423"/>
    <mergeCell ref="F381:F384"/>
    <mergeCell ref="J361:J364"/>
    <mergeCell ref="F415:F418"/>
    <mergeCell ref="I405:I409"/>
    <mergeCell ref="J306:J307"/>
    <mergeCell ref="E542:E544"/>
    <mergeCell ref="F405:F409"/>
    <mergeCell ref="F516:F520"/>
    <mergeCell ref="D515:D520"/>
    <mergeCell ref="D521:D523"/>
    <mergeCell ref="G507:G511"/>
    <mergeCell ref="D539:D541"/>
    <mergeCell ref="H339:H342"/>
    <mergeCell ref="H420:H423"/>
    <mergeCell ref="H377:H380"/>
    <mergeCell ref="I420:I423"/>
    <mergeCell ref="J347:J348"/>
    <mergeCell ref="I385:I388"/>
    <mergeCell ref="J397:J398"/>
    <mergeCell ref="F428:F431"/>
    <mergeCell ref="H365:H368"/>
    <mergeCell ref="D317:D320"/>
    <mergeCell ref="F369:F372"/>
    <mergeCell ref="D512:D514"/>
    <mergeCell ref="D463:D466"/>
    <mergeCell ref="G420:G423"/>
    <mergeCell ref="E536:E538"/>
    <mergeCell ref="G479:G482"/>
    <mergeCell ref="D483:D486"/>
    <mergeCell ref="D530:D532"/>
    <mergeCell ref="F505:F506"/>
    <mergeCell ref="H512:H514"/>
    <mergeCell ref="G463:G466"/>
    <mergeCell ref="C489:L489"/>
    <mergeCell ref="F479:F481"/>
    <mergeCell ref="I471:I486"/>
    <mergeCell ref="J447:J450"/>
    <mergeCell ref="J451:J454"/>
    <mergeCell ref="C507:C511"/>
    <mergeCell ref="H447:H454"/>
    <mergeCell ref="D496:F499"/>
    <mergeCell ref="G424:G427"/>
    <mergeCell ref="E521:E523"/>
    <mergeCell ref="D533:D535"/>
    <mergeCell ref="C420:C423"/>
    <mergeCell ref="N451:N452"/>
    <mergeCell ref="M536:M537"/>
    <mergeCell ref="I377:I380"/>
    <mergeCell ref="I373:I376"/>
    <mergeCell ref="M415:M416"/>
    <mergeCell ref="J410:J411"/>
    <mergeCell ref="M517:M518"/>
    <mergeCell ref="M521:M522"/>
    <mergeCell ref="J573:J576"/>
    <mergeCell ref="J577:J580"/>
    <mergeCell ref="G471:G474"/>
    <mergeCell ref="F551:F553"/>
    <mergeCell ref="G459:G462"/>
    <mergeCell ref="J483:J486"/>
    <mergeCell ref="H554:H564"/>
    <mergeCell ref="H507:H511"/>
    <mergeCell ref="G573:G584"/>
    <mergeCell ref="F527:F529"/>
    <mergeCell ref="G373:G376"/>
    <mergeCell ref="G440:G446"/>
    <mergeCell ref="F397:F400"/>
    <mergeCell ref="N517:N518"/>
    <mergeCell ref="I507:I511"/>
    <mergeCell ref="J507:J511"/>
    <mergeCell ref="H440:H446"/>
    <mergeCell ref="G447:G454"/>
    <mergeCell ref="G455:G458"/>
    <mergeCell ref="I415:I419"/>
    <mergeCell ref="J415:J416"/>
    <mergeCell ref="J565:J568"/>
    <mergeCell ref="J569:J572"/>
    <mergeCell ref="J440:J446"/>
    <mergeCell ref="J339:J342"/>
    <mergeCell ref="J329:J333"/>
    <mergeCell ref="C483:C486"/>
    <mergeCell ref="H334:H338"/>
    <mergeCell ref="D329:D333"/>
    <mergeCell ref="D467:D470"/>
    <mergeCell ref="G475:G478"/>
    <mergeCell ref="G483:G486"/>
    <mergeCell ref="D428:D431"/>
    <mergeCell ref="G397:G400"/>
    <mergeCell ref="J389:J390"/>
    <mergeCell ref="F373:F376"/>
    <mergeCell ref="D389:D392"/>
    <mergeCell ref="H455:H458"/>
    <mergeCell ref="J471:J474"/>
    <mergeCell ref="F451:F454"/>
    <mergeCell ref="H459:H462"/>
    <mergeCell ref="I424:I439"/>
    <mergeCell ref="J428:J431"/>
    <mergeCell ref="H424:H427"/>
    <mergeCell ref="G436:G439"/>
    <mergeCell ref="G432:G435"/>
    <mergeCell ref="D365:D368"/>
    <mergeCell ref="F436:F439"/>
    <mergeCell ref="J405:J406"/>
    <mergeCell ref="H405:H409"/>
    <mergeCell ref="H432:H435"/>
    <mergeCell ref="G389:G392"/>
    <mergeCell ref="I361:I364"/>
    <mergeCell ref="H361:H364"/>
    <mergeCell ref="D397:D400"/>
    <mergeCell ref="C424:C427"/>
    <mergeCell ref="J385:J386"/>
    <mergeCell ref="J436:J439"/>
    <mergeCell ref="C471:C474"/>
    <mergeCell ref="C428:C431"/>
    <mergeCell ref="C455:C458"/>
    <mergeCell ref="C459:C462"/>
    <mergeCell ref="D440:F443"/>
    <mergeCell ref="F500:F501"/>
    <mergeCell ref="F424:F427"/>
    <mergeCell ref="D420:F423"/>
    <mergeCell ref="D502:F504"/>
    <mergeCell ref="D459:D462"/>
    <mergeCell ref="C361:C364"/>
    <mergeCell ref="C440:C443"/>
    <mergeCell ref="C496:C499"/>
    <mergeCell ref="D436:D439"/>
    <mergeCell ref="D447:F450"/>
    <mergeCell ref="C369:C372"/>
    <mergeCell ref="G502:G506"/>
    <mergeCell ref="I496:I501"/>
    <mergeCell ref="I490:I495"/>
    <mergeCell ref="D424:D427"/>
    <mergeCell ref="N1:O1"/>
    <mergeCell ref="C43:L45"/>
    <mergeCell ref="B43:B45"/>
    <mergeCell ref="A43:A45"/>
    <mergeCell ref="N275:N276"/>
    <mergeCell ref="O275:O276"/>
    <mergeCell ref="J424:J427"/>
    <mergeCell ref="D479:D482"/>
    <mergeCell ref="H502:H506"/>
    <mergeCell ref="N521:N522"/>
    <mergeCell ref="J581:J584"/>
    <mergeCell ref="C432:C435"/>
    <mergeCell ref="J432:J435"/>
    <mergeCell ref="G565:G572"/>
    <mergeCell ref="H565:H572"/>
    <mergeCell ref="F569:F572"/>
    <mergeCell ref="J490:J495"/>
    <mergeCell ref="E527:E529"/>
    <mergeCell ref="H496:H501"/>
    <mergeCell ref="F494:F495"/>
    <mergeCell ref="D524:D526"/>
    <mergeCell ref="E524:E526"/>
    <mergeCell ref="D471:F474"/>
    <mergeCell ref="F512:F514"/>
    <mergeCell ref="D455:F458"/>
    <mergeCell ref="F463:F466"/>
    <mergeCell ref="F467:F470"/>
    <mergeCell ref="H467:H470"/>
    <mergeCell ref="D490:F493"/>
    <mergeCell ref="H483:H486"/>
    <mergeCell ref="C475:C478"/>
    <mergeCell ref="C463:C466"/>
    <mergeCell ref="B581:B584"/>
    <mergeCell ref="C581:C584"/>
    <mergeCell ref="A582:A584"/>
    <mergeCell ref="H573:H584"/>
    <mergeCell ref="C467:C470"/>
    <mergeCell ref="G490:G495"/>
    <mergeCell ref="B573:B576"/>
    <mergeCell ref="C573:C576"/>
    <mergeCell ref="A574:A576"/>
    <mergeCell ref="B577:B580"/>
    <mergeCell ref="C577:C580"/>
    <mergeCell ref="A578:A580"/>
    <mergeCell ref="E565:E568"/>
    <mergeCell ref="N512:N514"/>
    <mergeCell ref="O512:O514"/>
    <mergeCell ref="D573:D576"/>
    <mergeCell ref="D577:D580"/>
    <mergeCell ref="D581:D584"/>
    <mergeCell ref="E577:E580"/>
    <mergeCell ref="H542:H553"/>
    <mergeCell ref="J505:J506"/>
    <mergeCell ref="I539:I541"/>
    <mergeCell ref="G515:G523"/>
    <mergeCell ref="O573:O576"/>
    <mergeCell ref="M577:M580"/>
    <mergeCell ref="N577:N580"/>
    <mergeCell ref="O577:O580"/>
    <mergeCell ref="M581:M584"/>
    <mergeCell ref="N581:N584"/>
    <mergeCell ref="O524:O526"/>
    <mergeCell ref="O517:O518"/>
    <mergeCell ref="O581:O584"/>
  </mergeCells>
  <printOptions horizontalCentered="1" verticalCentered="1"/>
  <pageMargins left="0.23622047244094491" right="0.23622047244094491" top="0.43307086614173229" bottom="0.15748031496062992" header="0.19685039370078741" footer="0.15748031496062992"/>
  <pageSetup paperSize="9" scale="83" firstPageNumber="17" fitToHeight="0" orientation="landscape" useFirstPageNumber="1" r:id="rId1"/>
  <headerFooter scaleWithDoc="0" alignWithMargins="0">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50C82-3644-4ED2-A60E-51C8B01C8364}">
  <sheetPr>
    <pageSetUpPr fitToPage="1"/>
  </sheetPr>
  <dimension ref="A1:U101"/>
  <sheetViews>
    <sheetView zoomScale="90" zoomScaleNormal="90" workbookViewId="0">
      <selection activeCell="U10" sqref="U10"/>
    </sheetView>
  </sheetViews>
  <sheetFormatPr defaultRowHeight="12.75" x14ac:dyDescent="0.2"/>
  <cols>
    <col min="1" max="1" width="3.5703125" style="602" customWidth="1"/>
    <col min="2" max="2" width="4" style="602" customWidth="1"/>
    <col min="3" max="4" width="3.7109375" style="602" customWidth="1"/>
    <col min="5" max="5" width="3.28515625" style="602" customWidth="1"/>
    <col min="6" max="6" width="41.5703125" style="602" customWidth="1"/>
    <col min="7" max="7" width="6.42578125" style="602" customWidth="1"/>
    <col min="8" max="8" width="7.85546875" style="1650" customWidth="1"/>
    <col min="9" max="9" width="4.42578125" style="602" customWidth="1"/>
    <col min="10" max="10" width="31.28515625" style="602" customWidth="1"/>
    <col min="11" max="11" width="7.28515625" style="602" customWidth="1"/>
    <col min="12" max="12" width="10" style="602" customWidth="1"/>
    <col min="13" max="13" width="41.28515625" style="602" customWidth="1"/>
    <col min="14" max="14" width="10.140625" style="602" customWidth="1"/>
    <col min="15" max="15" width="9" style="602" customWidth="1"/>
    <col min="16" max="16384" width="9.140625" style="602"/>
  </cols>
  <sheetData>
    <row r="1" spans="1:21" ht="12.75" customHeight="1" x14ac:dyDescent="0.2">
      <c r="L1" s="2647" t="s">
        <v>933</v>
      </c>
      <c r="M1" s="2647"/>
      <c r="N1" s="348"/>
      <c r="O1" s="348"/>
      <c r="P1" s="3914"/>
      <c r="Q1" s="3914"/>
    </row>
    <row r="2" spans="1:21" ht="12.75" customHeight="1" x14ac:dyDescent="0.2">
      <c r="L2" s="2647"/>
      <c r="M2" s="2647"/>
      <c r="N2" s="348"/>
      <c r="O2" s="348"/>
      <c r="P2" s="3914"/>
      <c r="Q2" s="3914"/>
    </row>
    <row r="3" spans="1:21" ht="39" customHeight="1" x14ac:dyDescent="0.2">
      <c r="L3" s="2647"/>
      <c r="M3" s="2647"/>
      <c r="N3" s="348"/>
      <c r="O3" s="348"/>
      <c r="P3" s="3914"/>
      <c r="Q3" s="3914"/>
      <c r="R3" s="2954"/>
      <c r="S3" s="2954"/>
      <c r="T3" s="2954"/>
      <c r="U3" s="2954"/>
    </row>
    <row r="4" spans="1:21" ht="17.25" customHeight="1" x14ac:dyDescent="0.2">
      <c r="A4" s="3544" t="s">
        <v>190</v>
      </c>
      <c r="B4" s="3544"/>
      <c r="C4" s="3544"/>
      <c r="D4" s="3544"/>
      <c r="E4" s="3544"/>
      <c r="F4" s="3544"/>
      <c r="G4" s="3544"/>
      <c r="H4" s="3544"/>
      <c r="I4" s="3544"/>
      <c r="J4" s="3544"/>
      <c r="K4" s="3544"/>
      <c r="L4" s="3544"/>
      <c r="M4" s="3544"/>
      <c r="N4" s="3544"/>
      <c r="O4" s="3544"/>
      <c r="R4" s="2954"/>
      <c r="S4" s="2954"/>
      <c r="T4" s="2954"/>
      <c r="U4" s="2954"/>
    </row>
    <row r="5" spans="1:21" ht="14.25" customHeight="1" x14ac:dyDescent="0.2">
      <c r="A5" s="2960" t="s">
        <v>716</v>
      </c>
      <c r="B5" s="2960"/>
      <c r="C5" s="2960"/>
      <c r="D5" s="2960"/>
      <c r="E5" s="2960"/>
      <c r="F5" s="2960"/>
      <c r="G5" s="2960"/>
      <c r="H5" s="2960"/>
      <c r="I5" s="2960"/>
      <c r="J5" s="2960"/>
      <c r="K5" s="2960"/>
      <c r="L5" s="2960"/>
      <c r="M5" s="2960"/>
      <c r="N5" s="2960"/>
      <c r="O5" s="2960"/>
      <c r="R5" s="2954"/>
      <c r="S5" s="2954"/>
      <c r="T5" s="2954"/>
      <c r="U5" s="2954"/>
    </row>
    <row r="6" spans="1:21" ht="14.25" x14ac:dyDescent="0.2">
      <c r="A6" s="2959" t="s">
        <v>188</v>
      </c>
      <c r="B6" s="2959"/>
      <c r="C6" s="2959"/>
      <c r="D6" s="2959"/>
      <c r="E6" s="2959"/>
      <c r="F6" s="2959"/>
      <c r="G6" s="2959"/>
      <c r="H6" s="2959"/>
      <c r="I6" s="2959"/>
      <c r="J6" s="2959"/>
      <c r="K6" s="2959"/>
      <c r="L6" s="2959"/>
      <c r="M6" s="2959"/>
      <c r="N6" s="2959"/>
      <c r="O6" s="2959"/>
    </row>
    <row r="7" spans="1:21" ht="16.5" thickBot="1" x14ac:dyDescent="0.25">
      <c r="A7" s="820"/>
      <c r="B7" s="820"/>
      <c r="C7" s="820"/>
      <c r="D7" s="820"/>
      <c r="E7" s="820"/>
      <c r="F7" s="820"/>
      <c r="G7" s="820"/>
      <c r="H7" s="821"/>
      <c r="I7" s="820"/>
      <c r="J7" s="820"/>
      <c r="K7" s="820"/>
      <c r="L7" s="820"/>
      <c r="M7" s="1821"/>
      <c r="N7" s="3552" t="s">
        <v>30</v>
      </c>
      <c r="O7" s="3552"/>
    </row>
    <row r="8" spans="1:21" ht="29.25" customHeight="1" thickBot="1" x14ac:dyDescent="0.25">
      <c r="A8" s="3002" t="s">
        <v>187</v>
      </c>
      <c r="B8" s="3581" t="s">
        <v>186</v>
      </c>
      <c r="C8" s="2939" t="s">
        <v>182</v>
      </c>
      <c r="D8" s="2968" t="s">
        <v>184</v>
      </c>
      <c r="E8" s="2942" t="s">
        <v>185</v>
      </c>
      <c r="F8" s="2945" t="s">
        <v>183</v>
      </c>
      <c r="G8" s="2965" t="s">
        <v>182</v>
      </c>
      <c r="H8" s="2948" t="s">
        <v>181</v>
      </c>
      <c r="I8" s="3535" t="s">
        <v>180</v>
      </c>
      <c r="J8" s="2518" t="s">
        <v>179</v>
      </c>
      <c r="K8" s="2948" t="s">
        <v>178</v>
      </c>
      <c r="L8" s="2518" t="s">
        <v>177</v>
      </c>
      <c r="M8" s="2520" t="s">
        <v>176</v>
      </c>
      <c r="N8" s="2521"/>
      <c r="O8" s="2522"/>
    </row>
    <row r="9" spans="1:21" ht="15" customHeight="1" x14ac:dyDescent="0.2">
      <c r="A9" s="3003"/>
      <c r="B9" s="3582"/>
      <c r="C9" s="2940"/>
      <c r="D9" s="2969"/>
      <c r="E9" s="2943"/>
      <c r="F9" s="2946"/>
      <c r="G9" s="2966"/>
      <c r="H9" s="2949"/>
      <c r="I9" s="3536"/>
      <c r="J9" s="2519"/>
      <c r="K9" s="2949"/>
      <c r="L9" s="2519"/>
      <c r="M9" s="3556" t="s">
        <v>175</v>
      </c>
      <c r="N9" s="3558" t="s">
        <v>174</v>
      </c>
      <c r="O9" s="3545" t="s">
        <v>173</v>
      </c>
    </row>
    <row r="10" spans="1:21" ht="150.75" customHeight="1" thickBot="1" x14ac:dyDescent="0.25">
      <c r="A10" s="3004"/>
      <c r="B10" s="3583"/>
      <c r="C10" s="2941"/>
      <c r="D10" s="2970"/>
      <c r="E10" s="2944"/>
      <c r="F10" s="2947"/>
      <c r="G10" s="2967"/>
      <c r="H10" s="2950"/>
      <c r="I10" s="3537"/>
      <c r="J10" s="2519"/>
      <c r="K10" s="2950"/>
      <c r="L10" s="3578"/>
      <c r="M10" s="3557"/>
      <c r="N10" s="3559"/>
      <c r="O10" s="3546"/>
      <c r="R10" s="1820"/>
      <c r="S10" s="1819"/>
      <c r="T10" s="1818"/>
    </row>
    <row r="11" spans="1:21" ht="13.5" thickBot="1" x14ac:dyDescent="0.25">
      <c r="A11" s="817" t="s">
        <v>37</v>
      </c>
      <c r="B11" s="1817" t="s">
        <v>715</v>
      </c>
      <c r="C11" s="1816"/>
      <c r="D11" s="1816"/>
      <c r="E11" s="1814"/>
      <c r="F11" s="1816"/>
      <c r="G11" s="1816"/>
      <c r="H11" s="1815"/>
      <c r="I11" s="1814"/>
      <c r="J11" s="1814"/>
      <c r="K11" s="1813"/>
      <c r="L11" s="1813"/>
      <c r="M11" s="1812"/>
      <c r="N11" s="1811"/>
      <c r="O11" s="1810"/>
    </row>
    <row r="12" spans="1:21" ht="32.25" customHeight="1" thickBot="1" x14ac:dyDescent="0.25">
      <c r="A12" s="1809"/>
      <c r="B12" s="756"/>
      <c r="C12" s="1806"/>
      <c r="D12" s="1806"/>
      <c r="E12" s="1806"/>
      <c r="F12" s="1808"/>
      <c r="G12" s="1808"/>
      <c r="H12" s="1807"/>
      <c r="I12" s="1806"/>
      <c r="J12" s="1806"/>
      <c r="K12" s="1806"/>
      <c r="L12" s="1806"/>
      <c r="M12" s="1805" t="s">
        <v>714</v>
      </c>
      <c r="N12" s="1793" t="s">
        <v>680</v>
      </c>
      <c r="O12" s="1804">
        <v>15000</v>
      </c>
    </row>
    <row r="13" spans="1:21" ht="23.25" customHeight="1" thickBot="1" x14ac:dyDescent="0.25">
      <c r="A13" s="3040" t="s">
        <v>37</v>
      </c>
      <c r="B13" s="2980" t="s">
        <v>37</v>
      </c>
      <c r="C13" s="1803" t="s">
        <v>713</v>
      </c>
      <c r="D13" s="1802"/>
      <c r="E13" s="1738"/>
      <c r="F13" s="1801"/>
      <c r="G13" s="1801"/>
      <c r="H13" s="1800"/>
      <c r="I13" s="1799"/>
      <c r="J13" s="1799"/>
      <c r="K13" s="1799"/>
      <c r="L13" s="1799"/>
      <c r="M13" s="1799"/>
      <c r="N13" s="1799"/>
      <c r="O13" s="1798"/>
    </row>
    <row r="14" spans="1:21" ht="18" customHeight="1" thickBot="1" x14ac:dyDescent="0.25">
      <c r="A14" s="3041"/>
      <c r="B14" s="2981"/>
      <c r="C14" s="3538"/>
      <c r="D14" s="3539"/>
      <c r="E14" s="3539"/>
      <c r="F14" s="3539"/>
      <c r="G14" s="3539"/>
      <c r="H14" s="3539"/>
      <c r="I14" s="3539"/>
      <c r="J14" s="3539"/>
      <c r="K14" s="3539"/>
      <c r="L14" s="3540"/>
      <c r="M14" s="1797" t="s">
        <v>712</v>
      </c>
      <c r="N14" s="1796" t="s">
        <v>262</v>
      </c>
      <c r="O14" s="1795">
        <v>700</v>
      </c>
    </row>
    <row r="15" spans="1:21" ht="33.75" customHeight="1" thickBot="1" x14ac:dyDescent="0.25">
      <c r="A15" s="3042"/>
      <c r="B15" s="2982"/>
      <c r="C15" s="3541"/>
      <c r="D15" s="3542"/>
      <c r="E15" s="3542"/>
      <c r="F15" s="3542"/>
      <c r="G15" s="3542"/>
      <c r="H15" s="3542"/>
      <c r="I15" s="3542"/>
      <c r="J15" s="3542"/>
      <c r="K15" s="3542"/>
      <c r="L15" s="3543"/>
      <c r="M15" s="1794" t="s">
        <v>711</v>
      </c>
      <c r="N15" s="1793" t="s">
        <v>680</v>
      </c>
      <c r="O15" s="1792">
        <v>475.13</v>
      </c>
      <c r="Q15" s="720"/>
    </row>
    <row r="16" spans="1:21" ht="25.5" customHeight="1" x14ac:dyDescent="0.2">
      <c r="A16" s="3534" t="s">
        <v>37</v>
      </c>
      <c r="B16" s="2998" t="s">
        <v>37</v>
      </c>
      <c r="C16" s="3000" t="s">
        <v>37</v>
      </c>
      <c r="D16" s="2986" t="s">
        <v>710</v>
      </c>
      <c r="E16" s="2986"/>
      <c r="F16" s="2987"/>
      <c r="G16" s="2717" t="s">
        <v>163</v>
      </c>
      <c r="H16" s="3017" t="s">
        <v>44</v>
      </c>
      <c r="I16" s="3020" t="s">
        <v>694</v>
      </c>
      <c r="J16" s="3031" t="s">
        <v>397</v>
      </c>
      <c r="K16" s="1769"/>
      <c r="L16" s="1790"/>
      <c r="M16" s="1710"/>
      <c r="N16" s="1791"/>
      <c r="O16" s="1709"/>
    </row>
    <row r="17" spans="1:21" ht="12.75" customHeight="1" x14ac:dyDescent="0.2">
      <c r="A17" s="3078"/>
      <c r="B17" s="2981"/>
      <c r="C17" s="3000"/>
      <c r="D17" s="2986"/>
      <c r="E17" s="2986"/>
      <c r="F17" s="2987"/>
      <c r="G17" s="2717"/>
      <c r="H17" s="3017"/>
      <c r="I17" s="3020"/>
      <c r="J17" s="3031"/>
      <c r="K17" s="1769" t="s">
        <v>124</v>
      </c>
      <c r="L17" s="1790">
        <f>L21</f>
        <v>440</v>
      </c>
      <c r="M17" s="1779"/>
      <c r="N17" s="1778"/>
      <c r="O17" s="1777"/>
    </row>
    <row r="18" spans="1:21" ht="12.75" customHeight="1" x14ac:dyDescent="0.2">
      <c r="A18" s="3078"/>
      <c r="B18" s="2981"/>
      <c r="C18" s="3000"/>
      <c r="D18" s="2986"/>
      <c r="E18" s="2986"/>
      <c r="F18" s="2987"/>
      <c r="G18" s="2717"/>
      <c r="H18" s="3017"/>
      <c r="I18" s="3020"/>
      <c r="J18" s="3031"/>
      <c r="K18" s="1766" t="s">
        <v>140</v>
      </c>
      <c r="L18" s="1789"/>
      <c r="M18" s="1788"/>
      <c r="N18" s="1787"/>
      <c r="O18" s="1786"/>
    </row>
    <row r="19" spans="1:21" ht="12.75" customHeight="1" x14ac:dyDescent="0.2">
      <c r="A19" s="3078"/>
      <c r="B19" s="2981"/>
      <c r="C19" s="3000"/>
      <c r="D19" s="2986"/>
      <c r="E19" s="2986"/>
      <c r="F19" s="2987"/>
      <c r="G19" s="2717"/>
      <c r="H19" s="3017"/>
      <c r="I19" s="3020"/>
      <c r="J19" s="3031"/>
      <c r="K19" s="1766" t="s">
        <v>141</v>
      </c>
      <c r="L19" s="1785"/>
      <c r="M19" s="1784"/>
      <c r="N19" s="1784"/>
      <c r="O19" s="736"/>
    </row>
    <row r="20" spans="1:21" ht="13.5" customHeight="1" thickBot="1" x14ac:dyDescent="0.25">
      <c r="A20" s="3079"/>
      <c r="B20" s="2999"/>
      <c r="C20" s="3001"/>
      <c r="D20" s="3550"/>
      <c r="E20" s="3550"/>
      <c r="F20" s="3551"/>
      <c r="G20" s="2717"/>
      <c r="H20" s="3017"/>
      <c r="I20" s="3020"/>
      <c r="J20" s="3031"/>
      <c r="K20" s="1687" t="s">
        <v>33</v>
      </c>
      <c r="L20" s="1686">
        <f>L23</f>
        <v>440</v>
      </c>
      <c r="M20" s="1783"/>
      <c r="N20" s="1783"/>
      <c r="O20" s="1782"/>
    </row>
    <row r="21" spans="1:21" ht="25.5" x14ac:dyDescent="0.2">
      <c r="A21" s="665" t="s">
        <v>37</v>
      </c>
      <c r="B21" s="782" t="s">
        <v>37</v>
      </c>
      <c r="C21" s="1781" t="s">
        <v>37</v>
      </c>
      <c r="D21" s="653" t="s">
        <v>37</v>
      </c>
      <c r="E21" s="1772"/>
      <c r="F21" s="3547" t="s">
        <v>709</v>
      </c>
      <c r="G21" s="2717"/>
      <c r="H21" s="3017"/>
      <c r="I21" s="3020"/>
      <c r="J21" s="3031"/>
      <c r="K21" s="1720" t="s">
        <v>124</v>
      </c>
      <c r="L21" s="1780">
        <v>440</v>
      </c>
      <c r="M21" s="1779" t="s">
        <v>708</v>
      </c>
      <c r="N21" s="1778" t="s">
        <v>680</v>
      </c>
      <c r="O21" s="1777">
        <v>500</v>
      </c>
      <c r="R21" s="720"/>
    </row>
    <row r="22" spans="1:21" x14ac:dyDescent="0.2">
      <c r="A22" s="665"/>
      <c r="B22" s="782"/>
      <c r="C22" s="798"/>
      <c r="D22" s="797"/>
      <c r="E22" s="1772"/>
      <c r="F22" s="3548"/>
      <c r="G22" s="2717"/>
      <c r="H22" s="3017"/>
      <c r="I22" s="3020"/>
      <c r="J22" s="3031"/>
      <c r="K22" s="1776"/>
      <c r="L22" s="1775"/>
      <c r="M22" s="1774"/>
      <c r="N22" s="1774"/>
      <c r="O22" s="1699"/>
    </row>
    <row r="23" spans="1:21" ht="13.5" thickBot="1" x14ac:dyDescent="0.25">
      <c r="A23" s="665"/>
      <c r="B23" s="782"/>
      <c r="C23" s="798"/>
      <c r="D23" s="1773"/>
      <c r="E23" s="1772"/>
      <c r="F23" s="3549"/>
      <c r="G23" s="2718"/>
      <c r="H23" s="3018"/>
      <c r="I23" s="3021"/>
      <c r="J23" s="2495"/>
      <c r="K23" s="1678" t="s">
        <v>33</v>
      </c>
      <c r="L23" s="1677">
        <f>SUM(L21:L22)</f>
        <v>440</v>
      </c>
      <c r="M23" s="1771"/>
      <c r="N23" s="1771"/>
      <c r="O23" s="1694"/>
    </row>
    <row r="24" spans="1:21" ht="13.15" customHeight="1" x14ac:dyDescent="0.2">
      <c r="A24" s="3077" t="s">
        <v>37</v>
      </c>
      <c r="B24" s="3083" t="s">
        <v>37</v>
      </c>
      <c r="C24" s="1770" t="s">
        <v>39</v>
      </c>
      <c r="D24" s="3571" t="s">
        <v>703</v>
      </c>
      <c r="E24" s="3572"/>
      <c r="F24" s="3573"/>
      <c r="G24" s="2716" t="s">
        <v>147</v>
      </c>
      <c r="H24" s="3030" t="s">
        <v>44</v>
      </c>
      <c r="I24" s="3019" t="s">
        <v>694</v>
      </c>
      <c r="J24" s="2494" t="s">
        <v>397</v>
      </c>
      <c r="K24" s="1769" t="s">
        <v>124</v>
      </c>
      <c r="L24" s="1768">
        <f>L28</f>
        <v>0</v>
      </c>
      <c r="M24" s="3579" t="s">
        <v>707</v>
      </c>
      <c r="N24" s="3553" t="s">
        <v>262</v>
      </c>
      <c r="O24" s="3560" t="s">
        <v>704</v>
      </c>
    </row>
    <row r="25" spans="1:21" ht="69.75" customHeight="1" x14ac:dyDescent="0.2">
      <c r="A25" s="3078"/>
      <c r="B25" s="3084"/>
      <c r="C25" s="1767"/>
      <c r="D25" s="2985"/>
      <c r="E25" s="2986"/>
      <c r="F25" s="2987"/>
      <c r="G25" s="2717"/>
      <c r="H25" s="3028"/>
      <c r="I25" s="3020"/>
      <c r="J25" s="3031"/>
      <c r="K25" s="1766" t="s">
        <v>140</v>
      </c>
      <c r="L25" s="1765"/>
      <c r="M25" s="3580"/>
      <c r="N25" s="3554"/>
      <c r="O25" s="3561"/>
    </row>
    <row r="26" spans="1:21" ht="25.5" x14ac:dyDescent="0.2">
      <c r="A26" s="3078"/>
      <c r="B26" s="3084"/>
      <c r="C26" s="1767"/>
      <c r="D26" s="2985"/>
      <c r="E26" s="2986"/>
      <c r="F26" s="2987"/>
      <c r="G26" s="2717"/>
      <c r="H26" s="3028"/>
      <c r="I26" s="3020"/>
      <c r="J26" s="3031"/>
      <c r="K26" s="1766" t="s">
        <v>706</v>
      </c>
      <c r="L26" s="1765"/>
      <c r="M26" s="1706" t="s">
        <v>705</v>
      </c>
      <c r="N26" s="1764" t="s">
        <v>262</v>
      </c>
      <c r="O26" s="1763" t="s">
        <v>704</v>
      </c>
    </row>
    <row r="27" spans="1:21" ht="13.5" thickBot="1" x14ac:dyDescent="0.25">
      <c r="A27" s="3079"/>
      <c r="B27" s="3085"/>
      <c r="C27" s="1762"/>
      <c r="D27" s="3574"/>
      <c r="E27" s="3550"/>
      <c r="F27" s="3551"/>
      <c r="G27" s="2717"/>
      <c r="H27" s="3028"/>
      <c r="I27" s="3020"/>
      <c r="J27" s="3031"/>
      <c r="K27" s="1761" t="s">
        <v>33</v>
      </c>
      <c r="L27" s="1760">
        <f>SUM(L24:L26)</f>
        <v>0</v>
      </c>
      <c r="M27" s="1682"/>
      <c r="N27" s="1705"/>
      <c r="O27" s="1759"/>
    </row>
    <row r="28" spans="1:21" ht="38.25" x14ac:dyDescent="0.2">
      <c r="A28" s="665" t="s">
        <v>37</v>
      </c>
      <c r="B28" s="664" t="s">
        <v>37</v>
      </c>
      <c r="C28" s="1758" t="s">
        <v>39</v>
      </c>
      <c r="D28" s="802" t="s">
        <v>37</v>
      </c>
      <c r="E28" s="652"/>
      <c r="F28" s="572" t="s">
        <v>703</v>
      </c>
      <c r="G28" s="2717"/>
      <c r="H28" s="3028"/>
      <c r="I28" s="3020"/>
      <c r="J28" s="3031"/>
      <c r="K28" s="1703" t="s">
        <v>124</v>
      </c>
      <c r="L28" s="1757">
        <v>0</v>
      </c>
      <c r="M28" s="1752"/>
      <c r="N28" s="1700"/>
      <c r="O28" s="1751"/>
      <c r="P28" s="720"/>
      <c r="Q28" s="720"/>
      <c r="S28" s="720"/>
      <c r="T28" s="720"/>
      <c r="U28" s="720"/>
    </row>
    <row r="29" spans="1:21" ht="13.5" thickBot="1" x14ac:dyDescent="0.25">
      <c r="A29" s="665"/>
      <c r="B29" s="664"/>
      <c r="C29" s="1756"/>
      <c r="D29" s="1755"/>
      <c r="E29" s="640"/>
      <c r="F29" s="572"/>
      <c r="G29" s="2718"/>
      <c r="H29" s="3029"/>
      <c r="I29" s="3021"/>
      <c r="J29" s="2495"/>
      <c r="K29" s="1754" t="s">
        <v>33</v>
      </c>
      <c r="L29" s="1753">
        <f>SUM(L28)</f>
        <v>0</v>
      </c>
      <c r="M29" s="1752"/>
      <c r="N29" s="1700"/>
      <c r="O29" s="1751"/>
    </row>
    <row r="30" spans="1:21" ht="25.5" customHeight="1" x14ac:dyDescent="0.2">
      <c r="A30" s="3040" t="s">
        <v>37</v>
      </c>
      <c r="B30" s="3075" t="s">
        <v>37</v>
      </c>
      <c r="C30" s="2990" t="s">
        <v>109</v>
      </c>
      <c r="D30" s="3571" t="s">
        <v>701</v>
      </c>
      <c r="E30" s="3572"/>
      <c r="F30" s="3573"/>
      <c r="G30" s="2716" t="s">
        <v>249</v>
      </c>
      <c r="H30" s="3030" t="s">
        <v>44</v>
      </c>
      <c r="I30" s="3575" t="s">
        <v>694</v>
      </c>
      <c r="J30" s="2494" t="s">
        <v>397</v>
      </c>
      <c r="K30" s="1711" t="s">
        <v>124</v>
      </c>
      <c r="L30" s="1726">
        <f>L32</f>
        <v>55</v>
      </c>
      <c r="M30" s="1710" t="s">
        <v>702</v>
      </c>
      <c r="N30" s="1750" t="s">
        <v>262</v>
      </c>
      <c r="O30" s="1688">
        <v>23</v>
      </c>
    </row>
    <row r="31" spans="1:21" ht="19.5" customHeight="1" thickBot="1" x14ac:dyDescent="0.25">
      <c r="A31" s="3042"/>
      <c r="B31" s="3076"/>
      <c r="C31" s="2989"/>
      <c r="D31" s="3574"/>
      <c r="E31" s="3550"/>
      <c r="F31" s="3551"/>
      <c r="G31" s="2717"/>
      <c r="H31" s="3028"/>
      <c r="I31" s="3576"/>
      <c r="J31" s="3031"/>
      <c r="K31" s="1687" t="s">
        <v>33</v>
      </c>
      <c r="L31" s="1686">
        <f>SUM(L30:L30)</f>
        <v>55</v>
      </c>
      <c r="M31" s="1749"/>
      <c r="N31" s="1748"/>
      <c r="O31" s="1747"/>
    </row>
    <row r="32" spans="1:21" ht="19.5" customHeight="1" thickBot="1" x14ac:dyDescent="0.25">
      <c r="A32" s="3040" t="s">
        <v>37</v>
      </c>
      <c r="B32" s="3075" t="s">
        <v>37</v>
      </c>
      <c r="C32" s="2990" t="s">
        <v>109</v>
      </c>
      <c r="D32" s="3568" t="s">
        <v>37</v>
      </c>
      <c r="E32" s="1746"/>
      <c r="F32" s="2759" t="s">
        <v>701</v>
      </c>
      <c r="G32" s="2717"/>
      <c r="H32" s="3028"/>
      <c r="I32" s="3576"/>
      <c r="J32" s="3031"/>
      <c r="K32" s="1720" t="s">
        <v>124</v>
      </c>
      <c r="L32" s="1745">
        <v>55</v>
      </c>
      <c r="M32" s="1696"/>
      <c r="N32" s="1695"/>
      <c r="O32" s="1674"/>
    </row>
    <row r="33" spans="1:19" ht="19.5" customHeight="1" thickBot="1" x14ac:dyDescent="0.25">
      <c r="A33" s="3042"/>
      <c r="B33" s="3076"/>
      <c r="C33" s="2989"/>
      <c r="D33" s="3569"/>
      <c r="E33" s="1744"/>
      <c r="F33" s="2760"/>
      <c r="G33" s="2718"/>
      <c r="H33" s="3029"/>
      <c r="I33" s="3577"/>
      <c r="J33" s="2495"/>
      <c r="K33" s="1678" t="s">
        <v>33</v>
      </c>
      <c r="L33" s="1677">
        <f>SUM(L32)</f>
        <v>55</v>
      </c>
      <c r="M33" s="1696"/>
      <c r="N33" s="1695"/>
      <c r="O33" s="1674"/>
    </row>
    <row r="34" spans="1:19" ht="13.5" thickBot="1" x14ac:dyDescent="0.25">
      <c r="A34" s="690" t="s">
        <v>37</v>
      </c>
      <c r="B34" s="1673" t="s">
        <v>37</v>
      </c>
      <c r="C34" s="2991" t="s">
        <v>38</v>
      </c>
      <c r="D34" s="2992"/>
      <c r="E34" s="2992"/>
      <c r="F34" s="2992"/>
      <c r="G34" s="2992"/>
      <c r="H34" s="2992"/>
      <c r="I34" s="2992"/>
      <c r="J34" s="2993"/>
      <c r="K34" s="1672" t="s">
        <v>33</v>
      </c>
      <c r="L34" s="1671">
        <f>L20+L27+L31</f>
        <v>495</v>
      </c>
      <c r="M34" s="1743"/>
      <c r="N34" s="1742"/>
      <c r="O34" s="1741"/>
    </row>
    <row r="35" spans="1:19" ht="26.25" customHeight="1" thickBot="1" x14ac:dyDescent="0.25">
      <c r="A35" s="3040" t="s">
        <v>37</v>
      </c>
      <c r="B35" s="3075" t="s">
        <v>39</v>
      </c>
      <c r="C35" s="1740" t="s">
        <v>700</v>
      </c>
      <c r="D35" s="1739"/>
      <c r="E35" s="1738"/>
      <c r="F35" s="1736"/>
      <c r="G35" s="1736"/>
      <c r="H35" s="1737"/>
      <c r="I35" s="1736"/>
      <c r="J35" s="1736"/>
      <c r="K35" s="1736"/>
      <c r="L35" s="1736"/>
      <c r="M35" s="1736"/>
      <c r="N35" s="1736"/>
      <c r="O35" s="1735"/>
    </row>
    <row r="36" spans="1:19" ht="33" customHeight="1" thickBot="1" x14ac:dyDescent="0.25">
      <c r="A36" s="3042"/>
      <c r="B36" s="3076"/>
      <c r="C36" s="1734"/>
      <c r="D36" s="1733"/>
      <c r="E36" s="1732"/>
      <c r="F36" s="1730"/>
      <c r="G36" s="1730"/>
      <c r="H36" s="1731"/>
      <c r="I36" s="1730"/>
      <c r="J36" s="1730"/>
      <c r="K36" s="1730"/>
      <c r="L36" s="1730"/>
      <c r="M36" s="1729" t="s">
        <v>699</v>
      </c>
      <c r="N36" s="1728" t="s">
        <v>680</v>
      </c>
      <c r="O36" s="1727">
        <v>279</v>
      </c>
    </row>
    <row r="37" spans="1:19" ht="46.5" customHeight="1" x14ac:dyDescent="0.2">
      <c r="A37" s="3040" t="s">
        <v>37</v>
      </c>
      <c r="B37" s="3083" t="s">
        <v>39</v>
      </c>
      <c r="C37" s="2990" t="s">
        <v>37</v>
      </c>
      <c r="D37" s="3571" t="s">
        <v>697</v>
      </c>
      <c r="E37" s="3572"/>
      <c r="F37" s="3573"/>
      <c r="G37" s="2716" t="s">
        <v>121</v>
      </c>
      <c r="H37" s="3030" t="s">
        <v>44</v>
      </c>
      <c r="I37" s="3019" t="s">
        <v>694</v>
      </c>
      <c r="J37" s="2494" t="s">
        <v>397</v>
      </c>
      <c r="K37" s="1711" t="s">
        <v>124</v>
      </c>
      <c r="L37" s="1726">
        <f>L39</f>
        <v>141</v>
      </c>
      <c r="M37" s="1690" t="s">
        <v>698</v>
      </c>
      <c r="N37" s="729" t="s">
        <v>262</v>
      </c>
      <c r="O37" s="712">
        <v>45</v>
      </c>
    </row>
    <row r="38" spans="1:19" ht="13.5" customHeight="1" thickBot="1" x14ac:dyDescent="0.25">
      <c r="A38" s="3042"/>
      <c r="B38" s="3085"/>
      <c r="C38" s="3555"/>
      <c r="D38" s="3574"/>
      <c r="E38" s="3550"/>
      <c r="F38" s="3551"/>
      <c r="G38" s="2717"/>
      <c r="H38" s="3028"/>
      <c r="I38" s="3020"/>
      <c r="J38" s="3031"/>
      <c r="K38" s="1725" t="s">
        <v>33</v>
      </c>
      <c r="L38" s="1724">
        <f>L37</f>
        <v>141</v>
      </c>
      <c r="M38" s="1723"/>
      <c r="N38" s="1722"/>
      <c r="O38" s="1721"/>
    </row>
    <row r="39" spans="1:19" ht="18.75" customHeight="1" thickBot="1" x14ac:dyDescent="0.25">
      <c r="A39" s="3040" t="s">
        <v>37</v>
      </c>
      <c r="B39" s="3083" t="s">
        <v>39</v>
      </c>
      <c r="C39" s="2988" t="s">
        <v>37</v>
      </c>
      <c r="D39" s="3568" t="s">
        <v>37</v>
      </c>
      <c r="E39" s="652"/>
      <c r="F39" s="2759" t="s">
        <v>697</v>
      </c>
      <c r="G39" s="2717"/>
      <c r="H39" s="3028"/>
      <c r="I39" s="3020"/>
      <c r="J39" s="3031"/>
      <c r="K39" s="1720" t="s">
        <v>124</v>
      </c>
      <c r="L39" s="1719">
        <v>141</v>
      </c>
      <c r="M39" s="1718"/>
      <c r="N39" s="1717"/>
      <c r="O39" s="1716"/>
      <c r="R39" s="720"/>
    </row>
    <row r="40" spans="1:19" ht="26.25" customHeight="1" thickBot="1" x14ac:dyDescent="0.25">
      <c r="A40" s="3042"/>
      <c r="B40" s="3085"/>
      <c r="C40" s="3555"/>
      <c r="D40" s="3569"/>
      <c r="E40" s="640"/>
      <c r="F40" s="2760"/>
      <c r="G40" s="2718"/>
      <c r="H40" s="3029"/>
      <c r="I40" s="3021"/>
      <c r="J40" s="2495"/>
      <c r="K40" s="1678" t="s">
        <v>33</v>
      </c>
      <c r="L40" s="1715">
        <f>SUM(L39)</f>
        <v>141</v>
      </c>
      <c r="M40" s="1714"/>
      <c r="N40" s="1713"/>
      <c r="O40" s="1712"/>
    </row>
    <row r="41" spans="1:19" ht="25.5" customHeight="1" x14ac:dyDescent="0.2">
      <c r="A41" s="3077" t="s">
        <v>37</v>
      </c>
      <c r="B41" s="3083" t="s">
        <v>39</v>
      </c>
      <c r="C41" s="2990" t="s">
        <v>39</v>
      </c>
      <c r="D41" s="3571" t="s">
        <v>695</v>
      </c>
      <c r="E41" s="3572"/>
      <c r="F41" s="3573"/>
      <c r="G41" s="2716" t="s">
        <v>117</v>
      </c>
      <c r="H41" s="3030" t="s">
        <v>44</v>
      </c>
      <c r="I41" s="3019" t="s">
        <v>694</v>
      </c>
      <c r="J41" s="1693" t="s">
        <v>397</v>
      </c>
      <c r="K41" s="1711" t="s">
        <v>124</v>
      </c>
      <c r="L41" s="1691">
        <f>L43</f>
        <v>72.5</v>
      </c>
      <c r="M41" s="1710" t="s">
        <v>696</v>
      </c>
      <c r="N41" s="1689" t="s">
        <v>262</v>
      </c>
      <c r="O41" s="1709">
        <v>10</v>
      </c>
    </row>
    <row r="42" spans="1:19" ht="22.5" customHeight="1" thickBot="1" x14ac:dyDescent="0.25">
      <c r="A42" s="3079"/>
      <c r="B42" s="3085"/>
      <c r="C42" s="3555"/>
      <c r="D42" s="3574"/>
      <c r="E42" s="3550"/>
      <c r="F42" s="3551"/>
      <c r="G42" s="2717"/>
      <c r="H42" s="3028"/>
      <c r="I42" s="3020"/>
      <c r="J42" s="1685"/>
      <c r="K42" s="1708" t="s">
        <v>33</v>
      </c>
      <c r="L42" s="1707">
        <f>L41</f>
        <v>72.5</v>
      </c>
      <c r="M42" s="1706"/>
      <c r="N42" s="1705"/>
      <c r="O42" s="1704"/>
    </row>
    <row r="43" spans="1:19" ht="22.5" customHeight="1" x14ac:dyDescent="0.2">
      <c r="A43" s="3534" t="s">
        <v>37</v>
      </c>
      <c r="B43" s="3570" t="s">
        <v>39</v>
      </c>
      <c r="C43" s="2988" t="s">
        <v>39</v>
      </c>
      <c r="D43" s="3568" t="s">
        <v>37</v>
      </c>
      <c r="E43" s="652"/>
      <c r="F43" s="2759" t="s">
        <v>695</v>
      </c>
      <c r="G43" s="2717"/>
      <c r="H43" s="3028"/>
      <c r="I43" s="3020"/>
      <c r="J43" s="1685"/>
      <c r="K43" s="1703" t="s">
        <v>124</v>
      </c>
      <c r="L43" s="1702">
        <v>72.5</v>
      </c>
      <c r="M43" s="1701"/>
      <c r="N43" s="1700"/>
      <c r="O43" s="1699"/>
      <c r="R43" s="720"/>
      <c r="S43" s="720"/>
    </row>
    <row r="44" spans="1:19" ht="22.5" customHeight="1" thickBot="1" x14ac:dyDescent="0.25">
      <c r="A44" s="3079"/>
      <c r="B44" s="3085"/>
      <c r="C44" s="3555"/>
      <c r="D44" s="3569"/>
      <c r="E44" s="640"/>
      <c r="F44" s="2760"/>
      <c r="G44" s="2718"/>
      <c r="H44" s="3029"/>
      <c r="I44" s="3021"/>
      <c r="J44" s="1679"/>
      <c r="K44" s="1698" t="s">
        <v>33</v>
      </c>
      <c r="L44" s="1697">
        <f>SUM(L43)</f>
        <v>72.5</v>
      </c>
      <c r="M44" s="1696"/>
      <c r="N44" s="1695"/>
      <c r="O44" s="1694"/>
    </row>
    <row r="45" spans="1:19" ht="48.75" customHeight="1" x14ac:dyDescent="0.2">
      <c r="A45" s="3077" t="s">
        <v>37</v>
      </c>
      <c r="B45" s="3083" t="s">
        <v>39</v>
      </c>
      <c r="C45" s="2990" t="s">
        <v>109</v>
      </c>
      <c r="D45" s="3571" t="s">
        <v>692</v>
      </c>
      <c r="E45" s="3572"/>
      <c r="F45" s="3573"/>
      <c r="G45" s="2716" t="s">
        <v>112</v>
      </c>
      <c r="H45" s="3030" t="s">
        <v>44</v>
      </c>
      <c r="I45" s="3019" t="s">
        <v>694</v>
      </c>
      <c r="J45" s="1693" t="s">
        <v>397</v>
      </c>
      <c r="K45" s="1692" t="s">
        <v>124</v>
      </c>
      <c r="L45" s="1691">
        <f>L47</f>
        <v>1100</v>
      </c>
      <c r="M45" s="1690" t="s">
        <v>693</v>
      </c>
      <c r="N45" s="1689" t="s">
        <v>262</v>
      </c>
      <c r="O45" s="1688">
        <v>23</v>
      </c>
    </row>
    <row r="46" spans="1:19" ht="13.5" customHeight="1" thickBot="1" x14ac:dyDescent="0.25">
      <c r="A46" s="3079"/>
      <c r="B46" s="3085"/>
      <c r="C46" s="3555"/>
      <c r="D46" s="3574"/>
      <c r="E46" s="3550"/>
      <c r="F46" s="3551"/>
      <c r="G46" s="2717"/>
      <c r="H46" s="3028"/>
      <c r="I46" s="3020"/>
      <c r="J46" s="1685"/>
      <c r="K46" s="1687" t="s">
        <v>33</v>
      </c>
      <c r="L46" s="1686">
        <f>L45</f>
        <v>1100</v>
      </c>
      <c r="M46" s="1682"/>
      <c r="N46" s="800"/>
      <c r="O46" s="1681"/>
    </row>
    <row r="47" spans="1:19" ht="21" customHeight="1" thickBot="1" x14ac:dyDescent="0.25">
      <c r="A47" s="3040" t="s">
        <v>37</v>
      </c>
      <c r="B47" s="3075" t="s">
        <v>39</v>
      </c>
      <c r="C47" s="2990" t="s">
        <v>109</v>
      </c>
      <c r="D47" s="3568" t="s">
        <v>37</v>
      </c>
      <c r="E47" s="652"/>
      <c r="F47" s="2759" t="s">
        <v>692</v>
      </c>
      <c r="G47" s="2717"/>
      <c r="H47" s="3028"/>
      <c r="I47" s="3020"/>
      <c r="J47" s="1685"/>
      <c r="K47" s="1684" t="s">
        <v>124</v>
      </c>
      <c r="L47" s="1683">
        <v>1100</v>
      </c>
      <c r="M47" s="1682"/>
      <c r="N47" s="800"/>
      <c r="O47" s="1681"/>
      <c r="R47" s="720"/>
    </row>
    <row r="48" spans="1:19" ht="29.25" customHeight="1" thickBot="1" x14ac:dyDescent="0.25">
      <c r="A48" s="3042"/>
      <c r="B48" s="3076"/>
      <c r="C48" s="3555"/>
      <c r="D48" s="3569"/>
      <c r="E48" s="640"/>
      <c r="F48" s="2760"/>
      <c r="G48" s="2718"/>
      <c r="H48" s="3029"/>
      <c r="I48" s="3021"/>
      <c r="J48" s="1679"/>
      <c r="K48" s="1678" t="s">
        <v>33</v>
      </c>
      <c r="L48" s="1677">
        <f>SUM(L47)</f>
        <v>1100</v>
      </c>
      <c r="M48" s="1676"/>
      <c r="N48" s="1675"/>
      <c r="O48" s="1674"/>
    </row>
    <row r="49" spans="1:21" ht="13.5" customHeight="1" thickBot="1" x14ac:dyDescent="0.25">
      <c r="A49" s="690" t="s">
        <v>37</v>
      </c>
      <c r="B49" s="1673" t="s">
        <v>39</v>
      </c>
      <c r="C49" s="2991" t="s">
        <v>38</v>
      </c>
      <c r="D49" s="2992"/>
      <c r="E49" s="2992"/>
      <c r="F49" s="2992"/>
      <c r="G49" s="2992"/>
      <c r="H49" s="2992"/>
      <c r="I49" s="2992"/>
      <c r="J49" s="2993"/>
      <c r="K49" s="1672" t="s">
        <v>33</v>
      </c>
      <c r="L49" s="1671">
        <f>L38+L42+L46</f>
        <v>1313.5</v>
      </c>
      <c r="M49" s="1670"/>
      <c r="N49" s="1669"/>
      <c r="O49" s="1668"/>
    </row>
    <row r="50" spans="1:21" ht="13.5" thickBot="1" x14ac:dyDescent="0.25">
      <c r="A50" s="1667" t="s">
        <v>37</v>
      </c>
      <c r="B50" s="3562" t="s">
        <v>213</v>
      </c>
      <c r="C50" s="3563"/>
      <c r="D50" s="3563"/>
      <c r="E50" s="3563"/>
      <c r="F50" s="3563"/>
      <c r="G50" s="3563"/>
      <c r="H50" s="3563"/>
      <c r="I50" s="3563"/>
      <c r="J50" s="3563"/>
      <c r="K50" s="3564"/>
      <c r="L50" s="1666">
        <f>L34+L49</f>
        <v>1808.5</v>
      </c>
      <c r="M50" s="1665"/>
      <c r="N50" s="1665"/>
      <c r="O50" s="1664"/>
    </row>
    <row r="51" spans="1:21" ht="13.5" thickBot="1" x14ac:dyDescent="0.25">
      <c r="A51" s="3565" t="s">
        <v>34</v>
      </c>
      <c r="B51" s="3566"/>
      <c r="C51" s="3566"/>
      <c r="D51" s="3566"/>
      <c r="E51" s="3566"/>
      <c r="F51" s="3566"/>
      <c r="G51" s="3566"/>
      <c r="H51" s="3566"/>
      <c r="I51" s="3566"/>
      <c r="J51" s="3566"/>
      <c r="K51" s="3567"/>
      <c r="L51" s="1663">
        <f>L50</f>
        <v>1808.5</v>
      </c>
      <c r="M51" s="622"/>
      <c r="N51" s="621"/>
      <c r="O51" s="620"/>
      <c r="U51" s="720"/>
    </row>
    <row r="52" spans="1:21" ht="21.75" customHeight="1" x14ac:dyDescent="0.2">
      <c r="A52" s="1661" t="s">
        <v>32</v>
      </c>
      <c r="B52" s="1661"/>
      <c r="C52" s="1661"/>
      <c r="D52" s="1661"/>
      <c r="E52" s="1661"/>
      <c r="F52" s="1661"/>
      <c r="G52" s="1661"/>
      <c r="H52" s="1662"/>
      <c r="I52" s="1661"/>
      <c r="J52" s="1661"/>
      <c r="K52" s="1661"/>
      <c r="L52" s="1661"/>
      <c r="M52" s="1661"/>
      <c r="N52" s="1660"/>
      <c r="O52" s="1659"/>
    </row>
    <row r="53" spans="1:21" ht="14.25" customHeight="1" x14ac:dyDescent="0.2">
      <c r="A53" s="2493" t="s">
        <v>31</v>
      </c>
      <c r="B53" s="2493"/>
      <c r="C53" s="2493"/>
      <c r="D53" s="2493"/>
      <c r="E53" s="2493"/>
      <c r="F53" s="2493"/>
      <c r="G53" s="2493"/>
      <c r="H53" s="2493"/>
      <c r="I53" s="2493"/>
      <c r="J53" s="2493"/>
      <c r="K53" s="2493"/>
      <c r="L53" s="2493"/>
      <c r="M53" s="1660"/>
      <c r="N53" s="1660"/>
      <c r="O53" s="1659"/>
    </row>
    <row r="54" spans="1:21" ht="13.5" thickBot="1" x14ac:dyDescent="0.25">
      <c r="A54" s="28"/>
      <c r="B54" s="26"/>
      <c r="C54" s="26"/>
      <c r="D54" s="26"/>
      <c r="E54" s="26"/>
      <c r="F54" s="26"/>
      <c r="G54" s="26"/>
      <c r="H54" s="26"/>
      <c r="I54" s="26"/>
      <c r="J54" s="26"/>
      <c r="K54" s="17"/>
      <c r="L54" s="24" t="s">
        <v>30</v>
      </c>
      <c r="M54" s="1660"/>
      <c r="N54" s="1660"/>
      <c r="O54" s="1659"/>
    </row>
    <row r="55" spans="1:21" ht="43.5" customHeight="1" thickBot="1" x14ac:dyDescent="0.25">
      <c r="A55" s="22"/>
      <c r="B55" s="21"/>
      <c r="C55" s="2471" t="s">
        <v>29</v>
      </c>
      <c r="D55" s="2471"/>
      <c r="E55" s="2471"/>
      <c r="F55" s="2471"/>
      <c r="G55" s="2471"/>
      <c r="H55" s="2471"/>
      <c r="I55" s="2471"/>
      <c r="J55" s="2471"/>
      <c r="K55" s="2471"/>
      <c r="L55" s="20" t="s">
        <v>28</v>
      </c>
      <c r="M55" s="1658"/>
      <c r="N55" s="1658"/>
      <c r="O55" s="1657"/>
    </row>
    <row r="56" spans="1:21" x14ac:dyDescent="0.2">
      <c r="A56" s="2904" t="s">
        <v>27</v>
      </c>
      <c r="B56" s="2905"/>
      <c r="C56" s="2905"/>
      <c r="D56" s="2905"/>
      <c r="E56" s="2905"/>
      <c r="F56" s="2905"/>
      <c r="G56" s="2905"/>
      <c r="H56" s="2905"/>
      <c r="I56" s="2905"/>
      <c r="J56" s="2905"/>
      <c r="K56" s="2906"/>
      <c r="L56" s="853">
        <f>L57</f>
        <v>1808.5</v>
      </c>
      <c r="M56" s="1658"/>
      <c r="N56" s="1658"/>
      <c r="O56" s="1657"/>
    </row>
    <row r="57" spans="1:21" ht="15" customHeight="1" x14ac:dyDescent="0.2">
      <c r="A57" s="2889" t="s">
        <v>303</v>
      </c>
      <c r="B57" s="2890"/>
      <c r="C57" s="2890"/>
      <c r="D57" s="2890"/>
      <c r="E57" s="2890"/>
      <c r="F57" s="2890"/>
      <c r="G57" s="2890"/>
      <c r="H57" s="2890"/>
      <c r="I57" s="2890"/>
      <c r="J57" s="2890"/>
      <c r="K57" s="2907"/>
      <c r="L57" s="13">
        <f>L17+L24+L30+L37+L41+L45</f>
        <v>1808.5</v>
      </c>
      <c r="M57" s="1658"/>
      <c r="N57" s="1658"/>
      <c r="O57" s="1657"/>
    </row>
    <row r="58" spans="1:21" ht="15" customHeight="1" x14ac:dyDescent="0.2">
      <c r="A58" s="3061" t="s">
        <v>302</v>
      </c>
      <c r="B58" s="3062"/>
      <c r="C58" s="3062"/>
      <c r="D58" s="3062"/>
      <c r="E58" s="3062"/>
      <c r="F58" s="3062"/>
      <c r="G58" s="3062"/>
      <c r="H58" s="3062"/>
      <c r="I58" s="3062"/>
      <c r="J58" s="3062"/>
      <c r="K58" s="3063"/>
      <c r="L58" s="13">
        <f>L17+L24+L30+L37+L41+L45</f>
        <v>1808.5</v>
      </c>
      <c r="M58" s="1658"/>
      <c r="N58" s="1658"/>
      <c r="O58" s="1657"/>
    </row>
    <row r="59" spans="1:21" ht="15" customHeight="1" x14ac:dyDescent="0.2">
      <c r="A59" s="2889" t="s">
        <v>207</v>
      </c>
      <c r="B59" s="2890"/>
      <c r="C59" s="2890"/>
      <c r="D59" s="2890"/>
      <c r="E59" s="2891"/>
      <c r="F59" s="2891"/>
      <c r="G59" s="2891"/>
      <c r="H59" s="2891"/>
      <c r="I59" s="2891"/>
      <c r="J59" s="2891"/>
      <c r="K59" s="2892"/>
      <c r="L59" s="11"/>
      <c r="M59" s="1658"/>
      <c r="N59" s="1658"/>
      <c r="O59" s="1657"/>
    </row>
    <row r="60" spans="1:21" ht="23.25" customHeight="1" x14ac:dyDescent="0.2">
      <c r="A60" s="2889" t="s">
        <v>206</v>
      </c>
      <c r="B60" s="2890"/>
      <c r="C60" s="2890"/>
      <c r="D60" s="2890"/>
      <c r="E60" s="2890"/>
      <c r="F60" s="2890"/>
      <c r="G60" s="2890"/>
      <c r="H60" s="2890"/>
      <c r="I60" s="2890"/>
      <c r="J60" s="2890"/>
      <c r="K60" s="2907"/>
      <c r="L60" s="11"/>
      <c r="M60" s="1658"/>
      <c r="N60" s="1658"/>
      <c r="O60" s="1657"/>
    </row>
    <row r="61" spans="1:21" ht="15" customHeight="1" x14ac:dyDescent="0.2">
      <c r="A61" s="3061" t="s">
        <v>22</v>
      </c>
      <c r="B61" s="3062"/>
      <c r="C61" s="3062"/>
      <c r="D61" s="3062"/>
      <c r="E61" s="3062"/>
      <c r="F61" s="3062"/>
      <c r="G61" s="3062"/>
      <c r="H61" s="3062"/>
      <c r="I61" s="3062"/>
      <c r="J61" s="3062"/>
      <c r="K61" s="3063"/>
      <c r="L61" s="11"/>
      <c r="M61" s="1658"/>
      <c r="N61" s="1658"/>
      <c r="O61" s="1657"/>
    </row>
    <row r="62" spans="1:21" ht="15" customHeight="1" x14ac:dyDescent="0.2">
      <c r="A62" s="2889" t="s">
        <v>205</v>
      </c>
      <c r="B62" s="2890"/>
      <c r="C62" s="2890"/>
      <c r="D62" s="2890"/>
      <c r="E62" s="2891"/>
      <c r="F62" s="2891"/>
      <c r="G62" s="2891"/>
      <c r="H62" s="2891"/>
      <c r="I62" s="2891"/>
      <c r="J62" s="2891"/>
      <c r="K62" s="2892"/>
      <c r="L62" s="11"/>
      <c r="M62" s="1658"/>
      <c r="N62" s="1658"/>
      <c r="O62" s="1657"/>
    </row>
    <row r="63" spans="1:21" ht="15" customHeight="1" x14ac:dyDescent="0.2">
      <c r="A63" s="2889" t="s">
        <v>204</v>
      </c>
      <c r="B63" s="2890"/>
      <c r="C63" s="2890"/>
      <c r="D63" s="2890"/>
      <c r="E63" s="2891"/>
      <c r="F63" s="2891"/>
      <c r="G63" s="2891"/>
      <c r="H63" s="2891"/>
      <c r="I63" s="2891"/>
      <c r="J63" s="2891"/>
      <c r="K63" s="2892"/>
      <c r="L63" s="11"/>
      <c r="M63" s="1658"/>
      <c r="N63" s="1658"/>
      <c r="O63" s="1657"/>
    </row>
    <row r="64" spans="1:21" ht="15" customHeight="1" x14ac:dyDescent="0.2">
      <c r="A64" s="2889" t="s">
        <v>203</v>
      </c>
      <c r="B64" s="2890"/>
      <c r="C64" s="2890"/>
      <c r="D64" s="2890"/>
      <c r="E64" s="2891"/>
      <c r="F64" s="2891"/>
      <c r="G64" s="2891"/>
      <c r="H64" s="2891"/>
      <c r="I64" s="2891"/>
      <c r="J64" s="2891"/>
      <c r="K64" s="2892"/>
      <c r="L64" s="11"/>
      <c r="M64" s="1658"/>
      <c r="N64" s="1658"/>
      <c r="O64" s="1657"/>
    </row>
    <row r="65" spans="1:15" ht="15" customHeight="1" x14ac:dyDescent="0.2">
      <c r="A65" s="2889" t="s">
        <v>691</v>
      </c>
      <c r="B65" s="2890"/>
      <c r="C65" s="2890"/>
      <c r="D65" s="2890"/>
      <c r="E65" s="2890"/>
      <c r="F65" s="2890"/>
      <c r="G65" s="2890"/>
      <c r="H65" s="2890"/>
      <c r="I65" s="2890"/>
      <c r="J65" s="2890"/>
      <c r="K65" s="2907"/>
      <c r="L65" s="11"/>
      <c r="M65" s="1658"/>
      <c r="N65" s="1658"/>
      <c r="O65" s="1657"/>
    </row>
    <row r="66" spans="1:15" ht="15" customHeight="1" x14ac:dyDescent="0.2">
      <c r="A66" s="2889" t="s">
        <v>201</v>
      </c>
      <c r="B66" s="2890"/>
      <c r="C66" s="2890"/>
      <c r="D66" s="2890"/>
      <c r="E66" s="2891"/>
      <c r="F66" s="2891"/>
      <c r="G66" s="2891"/>
      <c r="H66" s="2891"/>
      <c r="I66" s="2891"/>
      <c r="J66" s="2891"/>
      <c r="K66" s="2892"/>
      <c r="L66" s="11"/>
      <c r="M66" s="1658"/>
      <c r="N66" s="1658"/>
      <c r="O66" s="1657"/>
    </row>
    <row r="67" spans="1:15" ht="15" customHeight="1" x14ac:dyDescent="0.2">
      <c r="A67" s="2912" t="s">
        <v>200</v>
      </c>
      <c r="B67" s="2913"/>
      <c r="C67" s="2913"/>
      <c r="D67" s="2913"/>
      <c r="E67" s="2891"/>
      <c r="F67" s="2891"/>
      <c r="G67" s="2891"/>
      <c r="H67" s="2891"/>
      <c r="I67" s="2891"/>
      <c r="J67" s="2891"/>
      <c r="K67" s="2892"/>
      <c r="L67" s="11"/>
      <c r="M67" s="1658"/>
      <c r="N67" s="1658"/>
      <c r="O67" s="1657"/>
    </row>
    <row r="68" spans="1:15" ht="15" customHeight="1" x14ac:dyDescent="0.2">
      <c r="A68" s="2889" t="s">
        <v>15</v>
      </c>
      <c r="B68" s="2891"/>
      <c r="C68" s="2891"/>
      <c r="D68" s="2891"/>
      <c r="E68" s="2891"/>
      <c r="F68" s="2891"/>
      <c r="G68" s="2891"/>
      <c r="H68" s="2891"/>
      <c r="I68" s="2891"/>
      <c r="J68" s="2891"/>
      <c r="K68" s="2892"/>
      <c r="L68" s="11"/>
      <c r="M68" s="1658"/>
      <c r="N68" s="1658"/>
      <c r="O68" s="1657"/>
    </row>
    <row r="69" spans="1:15" ht="15" customHeight="1" x14ac:dyDescent="0.2">
      <c r="A69" s="2889" t="s">
        <v>199</v>
      </c>
      <c r="B69" s="2890"/>
      <c r="C69" s="2890"/>
      <c r="D69" s="2890"/>
      <c r="E69" s="2890"/>
      <c r="F69" s="2890"/>
      <c r="G69" s="2890"/>
      <c r="H69" s="2890"/>
      <c r="I69" s="2890"/>
      <c r="J69" s="2890"/>
      <c r="K69" s="2907"/>
      <c r="L69" s="11"/>
      <c r="M69" s="1658"/>
      <c r="N69" s="1658"/>
      <c r="O69" s="1657"/>
    </row>
    <row r="70" spans="1:15" ht="15" customHeight="1" x14ac:dyDescent="0.2">
      <c r="A70" s="3102" t="s">
        <v>198</v>
      </c>
      <c r="B70" s="3103"/>
      <c r="C70" s="3103"/>
      <c r="D70" s="3103"/>
      <c r="E70" s="3103"/>
      <c r="F70" s="3103"/>
      <c r="G70" s="3103"/>
      <c r="H70" s="3103"/>
      <c r="I70" s="3103"/>
      <c r="J70" s="3103"/>
      <c r="K70" s="3104"/>
      <c r="L70" s="11"/>
      <c r="M70" s="1658"/>
      <c r="N70" s="1658"/>
      <c r="O70" s="1657"/>
    </row>
    <row r="71" spans="1:15" ht="15" customHeight="1" x14ac:dyDescent="0.2">
      <c r="A71" s="3061" t="s">
        <v>197</v>
      </c>
      <c r="B71" s="3062"/>
      <c r="C71" s="3062"/>
      <c r="D71" s="3062"/>
      <c r="E71" s="3062"/>
      <c r="F71" s="3062"/>
      <c r="G71" s="3062"/>
      <c r="H71" s="3062"/>
      <c r="I71" s="3062"/>
      <c r="J71" s="3062"/>
      <c r="K71" s="3063"/>
      <c r="L71" s="11"/>
      <c r="M71" s="1658"/>
      <c r="N71" s="1658"/>
      <c r="O71" s="1657"/>
    </row>
    <row r="72" spans="1:15" ht="15" customHeight="1" x14ac:dyDescent="0.2">
      <c r="A72" s="2889" t="s">
        <v>11</v>
      </c>
      <c r="B72" s="2890"/>
      <c r="C72" s="2890"/>
      <c r="D72" s="2890"/>
      <c r="E72" s="2891"/>
      <c r="F72" s="2891"/>
      <c r="G72" s="2891"/>
      <c r="H72" s="2891"/>
      <c r="I72" s="2891"/>
      <c r="J72" s="2891"/>
      <c r="K72" s="2892"/>
      <c r="L72" s="11"/>
      <c r="M72" s="1658"/>
      <c r="N72" s="1658"/>
      <c r="O72" s="1657"/>
    </row>
    <row r="73" spans="1:15" ht="15" customHeight="1" x14ac:dyDescent="0.2">
      <c r="A73" s="2889" t="s">
        <v>196</v>
      </c>
      <c r="B73" s="2890"/>
      <c r="C73" s="2890"/>
      <c r="D73" s="2890"/>
      <c r="E73" s="2891"/>
      <c r="F73" s="2891"/>
      <c r="G73" s="2891"/>
      <c r="H73" s="2891"/>
      <c r="I73" s="2891"/>
      <c r="J73" s="2891"/>
      <c r="K73" s="2892"/>
      <c r="L73" s="11"/>
      <c r="M73" s="1658"/>
      <c r="N73" s="1658"/>
      <c r="O73" s="1657"/>
    </row>
    <row r="74" spans="1:15" ht="15.75" customHeight="1" thickBot="1" x14ac:dyDescent="0.25">
      <c r="A74" s="2889" t="s">
        <v>690</v>
      </c>
      <c r="B74" s="2890"/>
      <c r="C74" s="2890"/>
      <c r="D74" s="2890"/>
      <c r="E74" s="2890"/>
      <c r="F74" s="2890"/>
      <c r="G74" s="2890"/>
      <c r="H74" s="2890"/>
      <c r="I74" s="2890"/>
      <c r="J74" s="2890"/>
      <c r="K74" s="2907"/>
      <c r="L74" s="11"/>
      <c r="M74" s="1658"/>
      <c r="N74" s="1658"/>
      <c r="O74" s="1657"/>
    </row>
    <row r="75" spans="1:15" ht="24" customHeight="1" thickBot="1" x14ac:dyDescent="0.25">
      <c r="A75" s="3047" t="s">
        <v>8</v>
      </c>
      <c r="B75" s="3048"/>
      <c r="C75" s="3048"/>
      <c r="D75" s="3048"/>
      <c r="E75" s="3048"/>
      <c r="F75" s="3048"/>
      <c r="G75" s="3048"/>
      <c r="H75" s="3048"/>
      <c r="I75" s="3048"/>
      <c r="J75" s="3048"/>
      <c r="K75" s="3049"/>
      <c r="L75" s="12">
        <f>L76</f>
        <v>0</v>
      </c>
      <c r="M75" s="1658"/>
      <c r="N75" s="1658"/>
      <c r="O75" s="1657"/>
    </row>
    <row r="76" spans="1:15" ht="15" customHeight="1" x14ac:dyDescent="0.2">
      <c r="A76" s="3527" t="s">
        <v>299</v>
      </c>
      <c r="B76" s="3528"/>
      <c r="C76" s="3528"/>
      <c r="D76" s="3528"/>
      <c r="E76" s="3529"/>
      <c r="F76" s="3529"/>
      <c r="G76" s="3529"/>
      <c r="H76" s="3529"/>
      <c r="I76" s="3529"/>
      <c r="J76" s="3529"/>
      <c r="K76" s="3530"/>
      <c r="L76" s="611">
        <v>0</v>
      </c>
      <c r="M76" s="1658"/>
      <c r="N76" s="1658"/>
      <c r="O76" s="1657"/>
    </row>
    <row r="77" spans="1:15" ht="15.75" customHeight="1" x14ac:dyDescent="0.2">
      <c r="A77" s="3050" t="s">
        <v>6</v>
      </c>
      <c r="B77" s="3051"/>
      <c r="C77" s="3051"/>
      <c r="D77" s="3051"/>
      <c r="E77" s="3051"/>
      <c r="F77" s="3051"/>
      <c r="G77" s="3051"/>
      <c r="H77" s="3051"/>
      <c r="I77" s="3051"/>
      <c r="J77" s="3051"/>
      <c r="K77" s="3052"/>
      <c r="L77" s="11"/>
      <c r="M77" s="1658"/>
      <c r="N77" s="1658"/>
      <c r="O77" s="1657"/>
    </row>
    <row r="78" spans="1:15" ht="15.75" customHeight="1" x14ac:dyDescent="0.2">
      <c r="A78" s="3114" t="s">
        <v>193</v>
      </c>
      <c r="B78" s="3115"/>
      <c r="C78" s="3115"/>
      <c r="D78" s="3115"/>
      <c r="E78" s="3115"/>
      <c r="F78" s="3115"/>
      <c r="G78" s="3115"/>
      <c r="H78" s="3115"/>
      <c r="I78" s="3115"/>
      <c r="J78" s="3115"/>
      <c r="K78" s="3116"/>
      <c r="L78" s="11"/>
      <c r="M78" s="1658"/>
      <c r="N78" s="1658"/>
      <c r="O78" s="1657"/>
    </row>
    <row r="79" spans="1:15" ht="15.75" customHeight="1" x14ac:dyDescent="0.2">
      <c r="A79" s="3096" t="s">
        <v>192</v>
      </c>
      <c r="B79" s="3097"/>
      <c r="C79" s="3097"/>
      <c r="D79" s="3097"/>
      <c r="E79" s="3097"/>
      <c r="F79" s="3097"/>
      <c r="G79" s="3097"/>
      <c r="H79" s="3097"/>
      <c r="I79" s="3097"/>
      <c r="J79" s="3097"/>
      <c r="K79" s="3098"/>
      <c r="L79" s="11"/>
      <c r="M79" s="1658"/>
      <c r="N79" s="1658"/>
      <c r="O79" s="1657"/>
    </row>
    <row r="80" spans="1:15" ht="15.75" customHeight="1" thickBot="1" x14ac:dyDescent="0.25">
      <c r="A80" s="3099" t="s">
        <v>3</v>
      </c>
      <c r="B80" s="3100"/>
      <c r="C80" s="3100"/>
      <c r="D80" s="3100"/>
      <c r="E80" s="3100"/>
      <c r="F80" s="3100"/>
      <c r="G80" s="3100"/>
      <c r="H80" s="3100"/>
      <c r="I80" s="3100"/>
      <c r="J80" s="3100"/>
      <c r="K80" s="3101"/>
      <c r="L80" s="353"/>
      <c r="M80" s="1658"/>
      <c r="N80" s="1658"/>
      <c r="O80" s="1657"/>
    </row>
    <row r="81" spans="1:15" ht="15.75" customHeight="1" thickBot="1" x14ac:dyDescent="0.25">
      <c r="A81" s="3053" t="s">
        <v>191</v>
      </c>
      <c r="B81" s="3054"/>
      <c r="C81" s="3054"/>
      <c r="D81" s="3054"/>
      <c r="E81" s="3054"/>
      <c r="F81" s="3054"/>
      <c r="G81" s="3054"/>
      <c r="H81" s="3054"/>
      <c r="I81" s="3054"/>
      <c r="J81" s="3054"/>
      <c r="K81" s="3055"/>
      <c r="L81" s="355">
        <f>L56+L75</f>
        <v>1808.5</v>
      </c>
      <c r="M81" s="1658"/>
      <c r="N81" s="1658"/>
      <c r="O81" s="1657"/>
    </row>
    <row r="82" spans="1:15" ht="15" customHeight="1" x14ac:dyDescent="0.2">
      <c r="A82" s="3056" t="s">
        <v>1</v>
      </c>
      <c r="B82" s="3057"/>
      <c r="C82" s="3057"/>
      <c r="D82" s="3057"/>
      <c r="E82" s="3057"/>
      <c r="F82" s="3057"/>
      <c r="G82" s="3057"/>
      <c r="H82" s="3057"/>
      <c r="I82" s="3057"/>
      <c r="J82" s="3057"/>
      <c r="K82" s="3058"/>
      <c r="L82" s="611"/>
      <c r="M82" s="1658"/>
      <c r="N82" s="1658"/>
      <c r="O82" s="1657"/>
    </row>
    <row r="83" spans="1:15" ht="15.75" customHeight="1" thickBot="1" x14ac:dyDescent="0.25">
      <c r="A83" s="3531" t="s">
        <v>0</v>
      </c>
      <c r="B83" s="3532"/>
      <c r="C83" s="3532"/>
      <c r="D83" s="3532"/>
      <c r="E83" s="3532"/>
      <c r="F83" s="3532"/>
      <c r="G83" s="3532"/>
      <c r="H83" s="3532"/>
      <c r="I83" s="3532"/>
      <c r="J83" s="3532"/>
      <c r="K83" s="3533"/>
      <c r="L83" s="353">
        <v>105</v>
      </c>
      <c r="M83" s="1658"/>
      <c r="N83" s="1658"/>
      <c r="O83" s="1657"/>
    </row>
    <row r="84" spans="1:15" ht="15.75" x14ac:dyDescent="0.2">
      <c r="A84" s="1651"/>
      <c r="B84" s="1653"/>
      <c r="C84" s="1653"/>
      <c r="D84" s="1653"/>
      <c r="E84" s="1653"/>
      <c r="F84" s="1656"/>
      <c r="G84" s="1656"/>
      <c r="H84" s="1652"/>
    </row>
    <row r="85" spans="1:15" x14ac:dyDescent="0.2">
      <c r="A85" s="1651"/>
      <c r="B85" s="1653"/>
      <c r="C85" s="1653"/>
      <c r="D85" s="1653"/>
      <c r="E85" s="1653"/>
      <c r="F85" s="1651"/>
      <c r="G85" s="1651"/>
      <c r="H85" s="1652"/>
    </row>
    <row r="86" spans="1:15" x14ac:dyDescent="0.2">
      <c r="A86" s="1651"/>
      <c r="B86" s="1653"/>
      <c r="C86" s="1653"/>
      <c r="D86" s="1653"/>
      <c r="E86" s="1653"/>
      <c r="F86" s="1655"/>
      <c r="G86" s="1651"/>
      <c r="H86" s="1652"/>
    </row>
    <row r="87" spans="1:15" x14ac:dyDescent="0.2">
      <c r="A87" s="1651"/>
      <c r="B87" s="1653"/>
      <c r="C87" s="1653"/>
      <c r="D87" s="1653"/>
      <c r="E87" s="1653"/>
      <c r="F87" s="1651"/>
      <c r="G87" s="1651"/>
      <c r="H87" s="1652"/>
    </row>
    <row r="88" spans="1:15" x14ac:dyDescent="0.2">
      <c r="A88" s="1651"/>
      <c r="B88" s="1653"/>
      <c r="C88" s="1653"/>
      <c r="D88" s="1653"/>
      <c r="E88" s="1653"/>
      <c r="F88" s="1651"/>
      <c r="G88" s="1651"/>
      <c r="H88" s="1652"/>
    </row>
    <row r="89" spans="1:15" x14ac:dyDescent="0.2">
      <c r="A89" s="1651"/>
      <c r="B89" s="1653"/>
      <c r="C89" s="1653"/>
      <c r="D89" s="1653"/>
      <c r="E89" s="1653"/>
      <c r="F89" s="1651"/>
      <c r="G89" s="1651"/>
      <c r="H89" s="1652"/>
    </row>
    <row r="90" spans="1:15" x14ac:dyDescent="0.2">
      <c r="A90" s="1651"/>
      <c r="B90" s="1653"/>
      <c r="C90" s="1653"/>
      <c r="D90" s="1653"/>
      <c r="E90" s="1653"/>
      <c r="F90" s="1651"/>
      <c r="G90" s="1651"/>
      <c r="H90" s="1652"/>
    </row>
    <row r="91" spans="1:15" x14ac:dyDescent="0.2">
      <c r="A91" s="1651"/>
      <c r="B91" s="1653"/>
      <c r="C91" s="1653"/>
      <c r="D91" s="1653"/>
      <c r="E91" s="1653"/>
      <c r="F91" s="1651"/>
      <c r="G91" s="1651"/>
      <c r="H91" s="1652"/>
    </row>
    <row r="92" spans="1:15" x14ac:dyDescent="0.2">
      <c r="A92" s="1651"/>
      <c r="B92" s="1653"/>
      <c r="C92" s="1653"/>
      <c r="D92" s="1653"/>
      <c r="E92" s="1653"/>
      <c r="F92" s="1651"/>
      <c r="G92" s="1651"/>
      <c r="H92" s="1652"/>
    </row>
    <row r="93" spans="1:15" x14ac:dyDescent="0.2">
      <c r="A93" s="1651"/>
      <c r="B93" s="1653"/>
      <c r="C93" s="1653"/>
      <c r="D93" s="1653"/>
      <c r="E93" s="1653"/>
      <c r="F93" s="1651"/>
      <c r="G93" s="1651"/>
      <c r="H93" s="1654"/>
    </row>
    <row r="94" spans="1:15" x14ac:dyDescent="0.2">
      <c r="A94" s="1651"/>
      <c r="B94" s="1653"/>
      <c r="C94" s="1653"/>
      <c r="D94" s="1653"/>
      <c r="E94" s="1653"/>
      <c r="F94" s="1651"/>
      <c r="G94" s="1651"/>
      <c r="H94" s="1652"/>
    </row>
    <row r="95" spans="1:15" x14ac:dyDescent="0.2">
      <c r="A95" s="1651"/>
      <c r="B95" s="1653"/>
      <c r="C95" s="1653"/>
      <c r="D95" s="1653"/>
      <c r="E95" s="1653"/>
      <c r="F95" s="1651"/>
      <c r="G95" s="1651"/>
      <c r="H95" s="1652"/>
    </row>
    <row r="96" spans="1:15" x14ac:dyDescent="0.2">
      <c r="A96" s="1651"/>
      <c r="B96" s="1653"/>
      <c r="C96" s="1653"/>
      <c r="D96" s="1653"/>
      <c r="E96" s="1653"/>
      <c r="F96" s="1651"/>
      <c r="G96" s="1651"/>
      <c r="H96" s="1652"/>
    </row>
    <row r="97" spans="6:8" x14ac:dyDescent="0.2">
      <c r="F97" s="1651"/>
      <c r="G97" s="1651"/>
      <c r="H97" s="602"/>
    </row>
    <row r="98" spans="6:8" x14ac:dyDescent="0.2">
      <c r="F98" s="1651"/>
      <c r="G98" s="1651"/>
      <c r="H98" s="602"/>
    </row>
    <row r="99" spans="6:8" x14ac:dyDescent="0.2">
      <c r="H99" s="602"/>
    </row>
    <row r="100" spans="6:8" x14ac:dyDescent="0.2">
      <c r="H100" s="602"/>
    </row>
    <row r="101" spans="6:8" x14ac:dyDescent="0.2">
      <c r="H101" s="602"/>
    </row>
  </sheetData>
  <mergeCells count="131">
    <mergeCell ref="P1:Q3"/>
    <mergeCell ref="L1:M3"/>
    <mergeCell ref="A32:A33"/>
    <mergeCell ref="B32:B33"/>
    <mergeCell ref="C32:C33"/>
    <mergeCell ref="I24:I29"/>
    <mergeCell ref="H24:H29"/>
    <mergeCell ref="F32:F33"/>
    <mergeCell ref="D32:D33"/>
    <mergeCell ref="J16:J23"/>
    <mergeCell ref="I16:I23"/>
    <mergeCell ref="M24:M25"/>
    <mergeCell ref="A30:A31"/>
    <mergeCell ref="B30:B31"/>
    <mergeCell ref="C30:C31"/>
    <mergeCell ref="A24:A27"/>
    <mergeCell ref="B24:B27"/>
    <mergeCell ref="H30:H33"/>
    <mergeCell ref="G30:G33"/>
    <mergeCell ref="B8:B10"/>
    <mergeCell ref="C8:C10"/>
    <mergeCell ref="E8:E10"/>
    <mergeCell ref="F8:F10"/>
    <mergeCell ref="H8:H10"/>
    <mergeCell ref="K8:K10"/>
    <mergeCell ref="G37:G40"/>
    <mergeCell ref="G24:G29"/>
    <mergeCell ref="J37:J40"/>
    <mergeCell ref="F47:F48"/>
    <mergeCell ref="H45:H48"/>
    <mergeCell ref="D41:F42"/>
    <mergeCell ref="D45:F46"/>
    <mergeCell ref="I30:I33"/>
    <mergeCell ref="L8:L10"/>
    <mergeCell ref="J8:J10"/>
    <mergeCell ref="O24:O25"/>
    <mergeCell ref="R3:U5"/>
    <mergeCell ref="B50:K50"/>
    <mergeCell ref="A51:K51"/>
    <mergeCell ref="A45:A46"/>
    <mergeCell ref="B45:B46"/>
    <mergeCell ref="C45:C46"/>
    <mergeCell ref="D43:D44"/>
    <mergeCell ref="D47:D48"/>
    <mergeCell ref="J24:J29"/>
    <mergeCell ref="J30:J33"/>
    <mergeCell ref="B39:B40"/>
    <mergeCell ref="C39:C40"/>
    <mergeCell ref="A43:A44"/>
    <mergeCell ref="B43:B44"/>
    <mergeCell ref="C43:C44"/>
    <mergeCell ref="A39:A40"/>
    <mergeCell ref="A41:A42"/>
    <mergeCell ref="B41:B42"/>
    <mergeCell ref="D39:D40"/>
    <mergeCell ref="A37:A38"/>
    <mergeCell ref="B37:B38"/>
    <mergeCell ref="C37:C38"/>
    <mergeCell ref="D24:F27"/>
    <mergeCell ref="A4:O4"/>
    <mergeCell ref="A5:O5"/>
    <mergeCell ref="A6:O6"/>
    <mergeCell ref="M8:O8"/>
    <mergeCell ref="O9:O10"/>
    <mergeCell ref="G8:G10"/>
    <mergeCell ref="D8:D10"/>
    <mergeCell ref="F21:F23"/>
    <mergeCell ref="C49:J49"/>
    <mergeCell ref="D16:F20"/>
    <mergeCell ref="G16:G23"/>
    <mergeCell ref="N7:O7"/>
    <mergeCell ref="N24:N25"/>
    <mergeCell ref="C47:C48"/>
    <mergeCell ref="H16:H23"/>
    <mergeCell ref="M9:M10"/>
    <mergeCell ref="N9:N10"/>
    <mergeCell ref="I45:I48"/>
    <mergeCell ref="H37:H40"/>
    <mergeCell ref="H41:H44"/>
    <mergeCell ref="I37:I40"/>
    <mergeCell ref="I41:I44"/>
    <mergeCell ref="F39:F40"/>
    <mergeCell ref="F43:F44"/>
    <mergeCell ref="A53:L53"/>
    <mergeCell ref="C55:K55"/>
    <mergeCell ref="A56:K56"/>
    <mergeCell ref="A57:K57"/>
    <mergeCell ref="A58:K58"/>
    <mergeCell ref="A59:K59"/>
    <mergeCell ref="A8:A10"/>
    <mergeCell ref="A16:A20"/>
    <mergeCell ref="B16:B20"/>
    <mergeCell ref="C16:C20"/>
    <mergeCell ref="I8:I10"/>
    <mergeCell ref="C14:L15"/>
    <mergeCell ref="B13:B15"/>
    <mergeCell ref="A13:A15"/>
    <mergeCell ref="B47:B48"/>
    <mergeCell ref="A47:A48"/>
    <mergeCell ref="C41:C42"/>
    <mergeCell ref="D30:F31"/>
    <mergeCell ref="D37:F38"/>
    <mergeCell ref="B35:B36"/>
    <mergeCell ref="A35:A36"/>
    <mergeCell ref="C34:J34"/>
    <mergeCell ref="G45:G48"/>
    <mergeCell ref="G41:G44"/>
    <mergeCell ref="A64:K64"/>
    <mergeCell ref="A65:K65"/>
    <mergeCell ref="A66:K66"/>
    <mergeCell ref="A67:K67"/>
    <mergeCell ref="A68:K68"/>
    <mergeCell ref="A61:K61"/>
    <mergeCell ref="A62:K62"/>
    <mergeCell ref="A63:K63"/>
    <mergeCell ref="A60:K60"/>
    <mergeCell ref="A69:K69"/>
    <mergeCell ref="A78:K78"/>
    <mergeCell ref="A79:K79"/>
    <mergeCell ref="A80:K80"/>
    <mergeCell ref="A76:K76"/>
    <mergeCell ref="A77:K77"/>
    <mergeCell ref="A81:K81"/>
    <mergeCell ref="A82:K82"/>
    <mergeCell ref="A83:K83"/>
    <mergeCell ref="A74:K74"/>
    <mergeCell ref="A75:K75"/>
    <mergeCell ref="A70:K70"/>
    <mergeCell ref="A71:K71"/>
    <mergeCell ref="A72:K72"/>
    <mergeCell ref="A73:K73"/>
  </mergeCells>
  <pageMargins left="0.70866141732283472" right="0.70866141732283472" top="0.74803149606299213" bottom="0.74803149606299213" header="0.31496062992125984" footer="0.31496062992125984"/>
  <pageSetup paperSize="9" scale="55" firstPageNumber="32" fitToHeight="0" orientation="landscape"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05F5D-3B71-4EBA-9E07-71977E333E6A}">
  <sheetPr>
    <pageSetUpPr fitToPage="1"/>
  </sheetPr>
  <dimension ref="A2:U155"/>
  <sheetViews>
    <sheetView zoomScale="90" zoomScaleNormal="90" workbookViewId="0">
      <selection activeCell="S13" sqref="S13"/>
    </sheetView>
  </sheetViews>
  <sheetFormatPr defaultRowHeight="12.75" x14ac:dyDescent="0.2"/>
  <cols>
    <col min="1" max="1" width="3.5703125" style="602" customWidth="1"/>
    <col min="2" max="2" width="3.42578125" style="602" customWidth="1"/>
    <col min="3" max="4" width="3.7109375" style="602" customWidth="1"/>
    <col min="5" max="5" width="3.5703125" style="602" customWidth="1"/>
    <col min="6" max="6" width="42.28515625" style="602" customWidth="1"/>
    <col min="7" max="7" width="8.42578125" style="602" customWidth="1"/>
    <col min="8" max="8" width="7.85546875" style="1650" customWidth="1"/>
    <col min="9" max="9" width="4.42578125" style="602" customWidth="1"/>
    <col min="10" max="10" width="31.85546875" style="602" customWidth="1"/>
    <col min="11" max="11" width="7.28515625" style="602" customWidth="1"/>
    <col min="12" max="12" width="10" style="602" customWidth="1"/>
    <col min="13" max="13" width="41.28515625" style="602" customWidth="1"/>
    <col min="14" max="14" width="9.140625" style="602" customWidth="1"/>
    <col min="15" max="15" width="10.85546875" style="602" customWidth="1"/>
    <col min="16" max="16384" width="9.140625" style="602"/>
  </cols>
  <sheetData>
    <row r="2" spans="1:21" ht="63.75" customHeight="1" x14ac:dyDescent="0.2">
      <c r="M2" s="2954" t="s">
        <v>932</v>
      </c>
      <c r="N2" s="2954"/>
      <c r="O2" s="2954"/>
      <c r="P2" s="2647"/>
      <c r="Q2" s="2647"/>
      <c r="R2" s="348"/>
      <c r="S2" s="348"/>
      <c r="T2" s="348"/>
      <c r="U2" s="348"/>
    </row>
    <row r="3" spans="1:21" ht="21.75" customHeight="1" x14ac:dyDescent="0.2">
      <c r="A3" s="3544" t="s">
        <v>190</v>
      </c>
      <c r="B3" s="3544"/>
      <c r="C3" s="3544"/>
      <c r="D3" s="3544"/>
      <c r="E3" s="3544"/>
      <c r="F3" s="3544"/>
      <c r="G3" s="3544"/>
      <c r="H3" s="3544"/>
      <c r="I3" s="3544"/>
      <c r="J3" s="3544"/>
      <c r="K3" s="3544"/>
      <c r="L3" s="3544"/>
      <c r="M3" s="3544"/>
      <c r="N3" s="3544"/>
      <c r="O3" s="3544"/>
      <c r="P3" s="2647"/>
      <c r="Q3" s="2647"/>
      <c r="R3" s="348"/>
      <c r="S3" s="348"/>
      <c r="T3" s="348"/>
      <c r="U3" s="348"/>
    </row>
    <row r="4" spans="1:21" ht="14.25" customHeight="1" x14ac:dyDescent="0.2">
      <c r="A4" s="2960" t="s">
        <v>807</v>
      </c>
      <c r="B4" s="2960"/>
      <c r="C4" s="2960"/>
      <c r="D4" s="2960"/>
      <c r="E4" s="2960"/>
      <c r="F4" s="2960"/>
      <c r="G4" s="2960"/>
      <c r="H4" s="2960"/>
      <c r="I4" s="2960"/>
      <c r="J4" s="2960"/>
      <c r="K4" s="2960"/>
      <c r="L4" s="2960"/>
      <c r="M4" s="2960"/>
      <c r="N4" s="2960"/>
      <c r="O4" s="2960"/>
      <c r="R4" s="348"/>
      <c r="S4" s="348"/>
      <c r="T4" s="348"/>
      <c r="U4" s="348"/>
    </row>
    <row r="5" spans="1:21" ht="14.25" x14ac:dyDescent="0.2">
      <c r="A5" s="2959" t="s">
        <v>188</v>
      </c>
      <c r="B5" s="2959"/>
      <c r="C5" s="2959"/>
      <c r="D5" s="2959"/>
      <c r="E5" s="2959"/>
      <c r="F5" s="2959"/>
      <c r="G5" s="2959"/>
      <c r="H5" s="2959"/>
      <c r="I5" s="2959"/>
      <c r="J5" s="2959"/>
      <c r="K5" s="2959"/>
      <c r="L5" s="2959"/>
      <c r="M5" s="2959"/>
      <c r="N5" s="2959"/>
      <c r="O5" s="2959"/>
    </row>
    <row r="6" spans="1:21" ht="27.75" customHeight="1" thickBot="1" x14ac:dyDescent="0.25">
      <c r="A6" s="820"/>
      <c r="B6" s="820"/>
      <c r="C6" s="820"/>
      <c r="D6" s="820"/>
      <c r="E6" s="820"/>
      <c r="F6" s="820"/>
      <c r="G6" s="820"/>
      <c r="H6" s="2095"/>
      <c r="I6" s="820"/>
      <c r="J6" s="820"/>
      <c r="K6" s="820"/>
      <c r="L6" s="820"/>
      <c r="M6" s="1821"/>
      <c r="N6" s="820"/>
      <c r="O6" s="2094" t="s">
        <v>30</v>
      </c>
    </row>
    <row r="7" spans="1:21" ht="26.25" customHeight="1" thickBot="1" x14ac:dyDescent="0.25">
      <c r="A7" s="3002" t="s">
        <v>187</v>
      </c>
      <c r="B7" s="2936" t="s">
        <v>186</v>
      </c>
      <c r="C7" s="2939" t="s">
        <v>182</v>
      </c>
      <c r="D7" s="2968" t="s">
        <v>184</v>
      </c>
      <c r="E7" s="2942" t="s">
        <v>185</v>
      </c>
      <c r="F7" s="2945" t="s">
        <v>183</v>
      </c>
      <c r="G7" s="2965" t="s">
        <v>182</v>
      </c>
      <c r="H7" s="2948" t="s">
        <v>181</v>
      </c>
      <c r="I7" s="3535" t="s">
        <v>180</v>
      </c>
      <c r="J7" s="2518" t="s">
        <v>179</v>
      </c>
      <c r="K7" s="2948" t="s">
        <v>178</v>
      </c>
      <c r="L7" s="2518" t="s">
        <v>177</v>
      </c>
      <c r="M7" s="2520" t="s">
        <v>176</v>
      </c>
      <c r="N7" s="2521"/>
      <c r="O7" s="2522"/>
    </row>
    <row r="8" spans="1:21" x14ac:dyDescent="0.2">
      <c r="A8" s="3003"/>
      <c r="B8" s="2937"/>
      <c r="C8" s="2940"/>
      <c r="D8" s="2969"/>
      <c r="E8" s="2943"/>
      <c r="F8" s="2946"/>
      <c r="G8" s="2966"/>
      <c r="H8" s="2949"/>
      <c r="I8" s="3536"/>
      <c r="J8" s="2519"/>
      <c r="K8" s="2949"/>
      <c r="L8" s="2519"/>
      <c r="M8" s="2955" t="s">
        <v>183</v>
      </c>
      <c r="N8" s="2957" t="s">
        <v>806</v>
      </c>
      <c r="O8" s="3545" t="s">
        <v>173</v>
      </c>
    </row>
    <row r="9" spans="1:21" ht="150.75" customHeight="1" thickBot="1" x14ac:dyDescent="0.25">
      <c r="A9" s="3004"/>
      <c r="B9" s="2938"/>
      <c r="C9" s="2941"/>
      <c r="D9" s="2970"/>
      <c r="E9" s="2944"/>
      <c r="F9" s="2947"/>
      <c r="G9" s="2967"/>
      <c r="H9" s="2950"/>
      <c r="I9" s="3537"/>
      <c r="J9" s="2519"/>
      <c r="K9" s="2950"/>
      <c r="L9" s="3578"/>
      <c r="M9" s="2956"/>
      <c r="N9" s="2958"/>
      <c r="O9" s="3546"/>
    </row>
    <row r="10" spans="1:21" ht="13.5" thickBot="1" x14ac:dyDescent="0.25">
      <c r="A10" s="817" t="s">
        <v>37</v>
      </c>
      <c r="B10" s="2093" t="s">
        <v>805</v>
      </c>
      <c r="C10" s="761"/>
      <c r="D10" s="761"/>
      <c r="E10" s="761"/>
      <c r="F10" s="761"/>
      <c r="G10" s="761"/>
      <c r="H10" s="2092"/>
      <c r="I10" s="761"/>
      <c r="J10" s="761"/>
      <c r="K10" s="761"/>
      <c r="L10" s="761"/>
      <c r="M10" s="1811"/>
      <c r="N10" s="1811"/>
      <c r="O10" s="1810"/>
    </row>
    <row r="11" spans="1:21" ht="25.5" x14ac:dyDescent="0.2">
      <c r="A11" s="655"/>
      <c r="B11" s="654"/>
      <c r="C11" s="1991"/>
      <c r="D11" s="678"/>
      <c r="E11" s="2091"/>
      <c r="F11" s="2089"/>
      <c r="G11" s="2089"/>
      <c r="H11" s="2090"/>
      <c r="I11" s="2089"/>
      <c r="J11" s="2089"/>
      <c r="K11" s="2089"/>
      <c r="L11" s="2089"/>
      <c r="M11" s="2088" t="s">
        <v>804</v>
      </c>
      <c r="N11" s="1689" t="s">
        <v>79</v>
      </c>
      <c r="O11" s="2087"/>
      <c r="P11" s="661"/>
    </row>
    <row r="12" spans="1:21" ht="25.5" x14ac:dyDescent="0.2">
      <c r="A12" s="811"/>
      <c r="B12" s="664"/>
      <c r="C12" s="2082"/>
      <c r="D12" s="2081"/>
      <c r="E12" s="2080"/>
      <c r="F12" s="2078"/>
      <c r="G12" s="2078"/>
      <c r="H12" s="2079"/>
      <c r="I12" s="2078"/>
      <c r="J12" s="2078"/>
      <c r="K12" s="2078"/>
      <c r="L12" s="2078"/>
      <c r="M12" s="2086" t="s">
        <v>803</v>
      </c>
      <c r="N12" s="2085" t="s">
        <v>79</v>
      </c>
      <c r="O12" s="2084"/>
      <c r="P12" s="661"/>
    </row>
    <row r="13" spans="1:21" ht="30.6" customHeight="1" thickBot="1" x14ac:dyDescent="0.25">
      <c r="A13" s="2083"/>
      <c r="B13" s="664"/>
      <c r="C13" s="2082"/>
      <c r="D13" s="2081"/>
      <c r="E13" s="2080"/>
      <c r="F13" s="2078"/>
      <c r="G13" s="2078"/>
      <c r="H13" s="2079"/>
      <c r="I13" s="2078"/>
      <c r="J13" s="2078"/>
      <c r="K13" s="2078"/>
      <c r="L13" s="2078"/>
      <c r="M13" s="2077" t="s">
        <v>802</v>
      </c>
      <c r="N13" s="715" t="s">
        <v>50</v>
      </c>
      <c r="O13" s="2076">
        <v>2</v>
      </c>
      <c r="P13" s="2075"/>
    </row>
    <row r="14" spans="1:21" ht="20.25" customHeight="1" thickBot="1" x14ac:dyDescent="0.25">
      <c r="A14" s="767" t="s">
        <v>37</v>
      </c>
      <c r="B14" s="695" t="s">
        <v>37</v>
      </c>
      <c r="C14" s="3629" t="s">
        <v>801</v>
      </c>
      <c r="D14" s="3630"/>
      <c r="E14" s="3630"/>
      <c r="F14" s="3630"/>
      <c r="G14" s="3630"/>
      <c r="H14" s="3630"/>
      <c r="I14" s="3630"/>
      <c r="J14" s="3630"/>
      <c r="K14" s="3630"/>
      <c r="L14" s="3630"/>
      <c r="M14" s="3630"/>
      <c r="N14" s="3630"/>
      <c r="O14" s="3631"/>
    </row>
    <row r="15" spans="1:21" ht="39.75" customHeight="1" thickBot="1" x14ac:dyDescent="0.25">
      <c r="A15" s="783"/>
      <c r="B15" s="782"/>
      <c r="C15" s="1734"/>
      <c r="D15" s="1733"/>
      <c r="E15" s="1732"/>
      <c r="F15" s="1730"/>
      <c r="G15" s="1730"/>
      <c r="H15" s="1731"/>
      <c r="I15" s="1730"/>
      <c r="J15" s="1730"/>
      <c r="K15" s="1730"/>
      <c r="L15" s="2074"/>
      <c r="M15" s="2073" t="s">
        <v>800</v>
      </c>
      <c r="N15" s="2072" t="s">
        <v>262</v>
      </c>
      <c r="O15" s="2071">
        <v>3600</v>
      </c>
    </row>
    <row r="16" spans="1:21" ht="25.9" customHeight="1" x14ac:dyDescent="0.2">
      <c r="A16" s="2995" t="s">
        <v>37</v>
      </c>
      <c r="B16" s="3083" t="s">
        <v>37</v>
      </c>
      <c r="C16" s="3000" t="s">
        <v>37</v>
      </c>
      <c r="D16" s="749"/>
      <c r="E16" s="749"/>
      <c r="F16" s="3676" t="s">
        <v>796</v>
      </c>
      <c r="G16" s="2716" t="s">
        <v>163</v>
      </c>
      <c r="H16" s="3030" t="s">
        <v>44</v>
      </c>
      <c r="I16" s="3019" t="s">
        <v>43</v>
      </c>
      <c r="J16" s="3607" t="s">
        <v>790</v>
      </c>
      <c r="K16" s="1769" t="s">
        <v>124</v>
      </c>
      <c r="L16" s="1768">
        <f>L20</f>
        <v>0</v>
      </c>
      <c r="M16" s="2064" t="s">
        <v>799</v>
      </c>
      <c r="N16" s="2070" t="s">
        <v>558</v>
      </c>
      <c r="O16" s="1709">
        <v>3</v>
      </c>
    </row>
    <row r="17" spans="1:20" ht="27" customHeight="1" x14ac:dyDescent="0.2">
      <c r="A17" s="2996"/>
      <c r="B17" s="3084"/>
      <c r="C17" s="3000"/>
      <c r="D17" s="749"/>
      <c r="E17" s="749"/>
      <c r="F17" s="3627"/>
      <c r="G17" s="2717"/>
      <c r="H17" s="3028"/>
      <c r="I17" s="3020"/>
      <c r="J17" s="3608"/>
      <c r="K17" s="1766" t="s">
        <v>140</v>
      </c>
      <c r="L17" s="1768"/>
      <c r="M17" s="737" t="s">
        <v>798</v>
      </c>
      <c r="N17" s="2069" t="s">
        <v>558</v>
      </c>
      <c r="O17" s="1948">
        <v>2</v>
      </c>
    </row>
    <row r="18" spans="1:20" ht="26.25" thickBot="1" x14ac:dyDescent="0.25">
      <c r="A18" s="2996"/>
      <c r="B18" s="3084"/>
      <c r="C18" s="3000"/>
      <c r="D18" s="749"/>
      <c r="E18" s="749"/>
      <c r="F18" s="3627"/>
      <c r="G18" s="2717"/>
      <c r="H18" s="3028"/>
      <c r="I18" s="3020"/>
      <c r="J18" s="3608"/>
      <c r="K18" s="1980" t="s">
        <v>161</v>
      </c>
      <c r="L18" s="1979"/>
      <c r="M18" s="737" t="s">
        <v>797</v>
      </c>
      <c r="N18" s="2069" t="s">
        <v>430</v>
      </c>
      <c r="O18" s="1948">
        <v>150</v>
      </c>
    </row>
    <row r="19" spans="1:20" ht="15" customHeight="1" thickBot="1" x14ac:dyDescent="0.25">
      <c r="A19" s="2997"/>
      <c r="B19" s="3085"/>
      <c r="C19" s="3001"/>
      <c r="D19" s="1680"/>
      <c r="E19" s="1680"/>
      <c r="F19" s="3628"/>
      <c r="G19" s="2717"/>
      <c r="H19" s="3028"/>
      <c r="I19" s="3020"/>
      <c r="J19" s="3608"/>
      <c r="K19" s="711" t="s">
        <v>33</v>
      </c>
      <c r="L19" s="779">
        <f>SUM(L16:L18)</f>
        <v>0</v>
      </c>
      <c r="M19" s="2061"/>
      <c r="N19" s="1783"/>
      <c r="O19" s="1782"/>
    </row>
    <row r="20" spans="1:20" ht="25.5" customHeight="1" thickBot="1" x14ac:dyDescent="0.25">
      <c r="A20" s="783" t="s">
        <v>37</v>
      </c>
      <c r="B20" s="664" t="s">
        <v>37</v>
      </c>
      <c r="C20" s="2990" t="s">
        <v>37</v>
      </c>
      <c r="D20" s="3032" t="s">
        <v>37</v>
      </c>
      <c r="E20" s="1772"/>
      <c r="F20" s="2758" t="s">
        <v>796</v>
      </c>
      <c r="G20" s="2717"/>
      <c r="H20" s="3028"/>
      <c r="I20" s="3020"/>
      <c r="J20" s="3608"/>
      <c r="K20" s="1720" t="s">
        <v>124</v>
      </c>
      <c r="L20" s="2068">
        <v>0</v>
      </c>
      <c r="M20" s="2053"/>
      <c r="N20" s="1774"/>
      <c r="O20" s="2067"/>
    </row>
    <row r="21" spans="1:20" ht="26.25" customHeight="1" thickBot="1" x14ac:dyDescent="0.25">
      <c r="A21" s="783"/>
      <c r="B21" s="664"/>
      <c r="C21" s="3587"/>
      <c r="D21" s="3625"/>
      <c r="E21" s="1772"/>
      <c r="F21" s="2760"/>
      <c r="G21" s="2718"/>
      <c r="H21" s="3029"/>
      <c r="I21" s="3021"/>
      <c r="J21" s="3609"/>
      <c r="K21" s="1830" t="s">
        <v>33</v>
      </c>
      <c r="L21" s="1715">
        <f>SUM(L20)</f>
        <v>0</v>
      </c>
      <c r="M21" s="2053"/>
      <c r="N21" s="1774"/>
      <c r="O21" s="2067"/>
    </row>
    <row r="22" spans="1:20" ht="25.5" customHeight="1" thickBot="1" x14ac:dyDescent="0.25">
      <c r="A22" s="3040" t="s">
        <v>37</v>
      </c>
      <c r="B22" s="3075" t="s">
        <v>37</v>
      </c>
      <c r="C22" s="2005" t="s">
        <v>39</v>
      </c>
      <c r="D22" s="740"/>
      <c r="E22" s="2066"/>
      <c r="F22" s="3626" t="s">
        <v>792</v>
      </c>
      <c r="G22" s="2716" t="s">
        <v>147</v>
      </c>
      <c r="H22" s="3030" t="s">
        <v>44</v>
      </c>
      <c r="I22" s="3019" t="s">
        <v>43</v>
      </c>
      <c r="J22" s="3607" t="s">
        <v>790</v>
      </c>
      <c r="K22" s="2065" t="s">
        <v>124</v>
      </c>
      <c r="L22" s="1726">
        <f>L25</f>
        <v>25</v>
      </c>
      <c r="M22" s="2064" t="s">
        <v>795</v>
      </c>
      <c r="N22" s="1791" t="s">
        <v>794</v>
      </c>
      <c r="O22" s="1709">
        <v>50</v>
      </c>
      <c r="P22" s="720"/>
    </row>
    <row r="23" spans="1:20" ht="13.5" thickBot="1" x14ac:dyDescent="0.25">
      <c r="A23" s="3041"/>
      <c r="B23" s="3084"/>
      <c r="C23" s="2000"/>
      <c r="D23" s="708"/>
      <c r="E23" s="2009"/>
      <c r="F23" s="3627"/>
      <c r="G23" s="2717"/>
      <c r="H23" s="3028"/>
      <c r="I23" s="3020"/>
      <c r="J23" s="3608"/>
      <c r="K23" s="1980" t="s">
        <v>140</v>
      </c>
      <c r="L23" s="1726">
        <f>L26</f>
        <v>14</v>
      </c>
      <c r="M23" s="737" t="s">
        <v>793</v>
      </c>
      <c r="N23" s="1787" t="s">
        <v>558</v>
      </c>
      <c r="O23" s="1948">
        <v>30</v>
      </c>
      <c r="P23" s="720"/>
    </row>
    <row r="24" spans="1:20" ht="14.25" customHeight="1" thickBot="1" x14ac:dyDescent="0.25">
      <c r="A24" s="3042"/>
      <c r="B24" s="3076"/>
      <c r="C24" s="2063"/>
      <c r="D24" s="1773"/>
      <c r="E24" s="2062"/>
      <c r="F24" s="3628"/>
      <c r="G24" s="2717"/>
      <c r="H24" s="3028"/>
      <c r="I24" s="3020"/>
      <c r="J24" s="3608"/>
      <c r="K24" s="711" t="s">
        <v>33</v>
      </c>
      <c r="L24" s="779">
        <f>SUM(L22:L23)</f>
        <v>39</v>
      </c>
      <c r="M24" s="2061"/>
      <c r="N24" s="1783"/>
      <c r="O24" s="2060"/>
    </row>
    <row r="25" spans="1:20" ht="23.45" customHeight="1" thickBot="1" x14ac:dyDescent="0.25">
      <c r="A25" s="3040" t="s">
        <v>37</v>
      </c>
      <c r="B25" s="3075" t="s">
        <v>37</v>
      </c>
      <c r="C25" s="2005" t="s">
        <v>39</v>
      </c>
      <c r="D25" s="3032" t="s">
        <v>37</v>
      </c>
      <c r="E25" s="2059"/>
      <c r="F25" s="2758" t="s">
        <v>792</v>
      </c>
      <c r="G25" s="2717"/>
      <c r="H25" s="3028"/>
      <c r="I25" s="3020"/>
      <c r="J25" s="3608"/>
      <c r="K25" s="1930" t="s">
        <v>124</v>
      </c>
      <c r="L25" s="2054">
        <v>25</v>
      </c>
      <c r="M25" s="2058"/>
      <c r="N25" s="2057"/>
      <c r="O25" s="2056"/>
      <c r="R25" s="720"/>
    </row>
    <row r="26" spans="1:20" ht="23.45" customHeight="1" thickBot="1" x14ac:dyDescent="0.25">
      <c r="A26" s="3041"/>
      <c r="B26" s="3084"/>
      <c r="C26" s="2000"/>
      <c r="D26" s="3043"/>
      <c r="E26" s="2055"/>
      <c r="F26" s="2759"/>
      <c r="G26" s="2717"/>
      <c r="H26" s="3028"/>
      <c r="I26" s="3020"/>
      <c r="J26" s="3608"/>
      <c r="K26" s="1930" t="s">
        <v>140</v>
      </c>
      <c r="L26" s="2054">
        <v>14</v>
      </c>
      <c r="M26" s="2053"/>
      <c r="N26" s="1774"/>
      <c r="O26" s="2052"/>
      <c r="Q26" s="720"/>
      <c r="R26" s="720"/>
    </row>
    <row r="27" spans="1:20" ht="23.45" customHeight="1" thickBot="1" x14ac:dyDescent="0.25">
      <c r="A27" s="3042"/>
      <c r="B27" s="3076"/>
      <c r="C27" s="660"/>
      <c r="D27" s="3033"/>
      <c r="E27" s="2051"/>
      <c r="F27" s="2760"/>
      <c r="G27" s="2718"/>
      <c r="H27" s="3029"/>
      <c r="I27" s="3021"/>
      <c r="J27" s="3609"/>
      <c r="K27" s="1830" t="s">
        <v>33</v>
      </c>
      <c r="L27" s="2050">
        <f>SUM(L25:L26)</f>
        <v>39</v>
      </c>
      <c r="M27" s="2049"/>
      <c r="N27" s="1771"/>
      <c r="O27" s="2048"/>
    </row>
    <row r="28" spans="1:20" ht="25.5" customHeight="1" x14ac:dyDescent="0.2">
      <c r="A28" s="3040" t="s">
        <v>37</v>
      </c>
      <c r="B28" s="3075" t="s">
        <v>37</v>
      </c>
      <c r="C28" s="2005" t="s">
        <v>109</v>
      </c>
      <c r="D28" s="3571" t="s">
        <v>791</v>
      </c>
      <c r="E28" s="3572"/>
      <c r="F28" s="3573"/>
      <c r="G28" s="2716" t="s">
        <v>249</v>
      </c>
      <c r="H28" s="3030" t="s">
        <v>44</v>
      </c>
      <c r="I28" s="3607" t="s">
        <v>43</v>
      </c>
      <c r="J28" s="3607" t="s">
        <v>790</v>
      </c>
      <c r="K28" s="1711" t="s">
        <v>124</v>
      </c>
      <c r="L28" s="2047">
        <f>L32+L34+L36+L38+L40+L42+L44+L46</f>
        <v>50.5</v>
      </c>
      <c r="M28" s="1965" t="s">
        <v>789</v>
      </c>
      <c r="N28" s="2046" t="s">
        <v>50</v>
      </c>
      <c r="O28" s="1963">
        <v>12</v>
      </c>
    </row>
    <row r="29" spans="1:20" ht="22.5" customHeight="1" x14ac:dyDescent="0.2">
      <c r="A29" s="3041"/>
      <c r="B29" s="3084"/>
      <c r="C29" s="2000"/>
      <c r="D29" s="2985"/>
      <c r="E29" s="2986"/>
      <c r="F29" s="2987"/>
      <c r="G29" s="2717"/>
      <c r="H29" s="3028"/>
      <c r="I29" s="3671"/>
      <c r="J29" s="3608"/>
      <c r="K29" s="1766" t="s">
        <v>140</v>
      </c>
      <c r="L29" s="2043"/>
      <c r="M29" s="2045" t="s">
        <v>788</v>
      </c>
      <c r="N29" s="2044" t="s">
        <v>50</v>
      </c>
      <c r="O29" s="646">
        <v>1</v>
      </c>
    </row>
    <row r="30" spans="1:20" x14ac:dyDescent="0.2">
      <c r="A30" s="3041"/>
      <c r="B30" s="3084"/>
      <c r="C30" s="2000"/>
      <c r="D30" s="2985"/>
      <c r="E30" s="2986"/>
      <c r="F30" s="2987"/>
      <c r="G30" s="2717"/>
      <c r="H30" s="3028"/>
      <c r="I30" s="3671"/>
      <c r="J30" s="3608"/>
      <c r="K30" s="1766" t="s">
        <v>161</v>
      </c>
      <c r="L30" s="2043"/>
      <c r="M30" s="2008"/>
      <c r="N30" s="2010"/>
      <c r="O30" s="646"/>
    </row>
    <row r="31" spans="1:20" ht="13.5" thickBot="1" x14ac:dyDescent="0.25">
      <c r="A31" s="3041"/>
      <c r="B31" s="3084"/>
      <c r="C31" s="2000"/>
      <c r="D31" s="3574"/>
      <c r="E31" s="3550"/>
      <c r="F31" s="3551"/>
      <c r="G31" s="2718"/>
      <c r="H31" s="3028"/>
      <c r="I31" s="3671"/>
      <c r="J31" s="3608"/>
      <c r="K31" s="1761" t="s">
        <v>33</v>
      </c>
      <c r="L31" s="2042">
        <f>SUM(L28:L30)</f>
        <v>50.5</v>
      </c>
      <c r="M31" s="2041"/>
      <c r="N31" s="1932"/>
      <c r="O31" s="2040"/>
    </row>
    <row r="32" spans="1:20" ht="26.25" customHeight="1" thickBot="1" x14ac:dyDescent="0.25">
      <c r="A32" s="3677" t="s">
        <v>37</v>
      </c>
      <c r="B32" s="3678" t="s">
        <v>37</v>
      </c>
      <c r="C32" s="2039" t="s">
        <v>109</v>
      </c>
      <c r="D32" s="708" t="s">
        <v>37</v>
      </c>
      <c r="E32" s="2009"/>
      <c r="F32" s="1938" t="s">
        <v>787</v>
      </c>
      <c r="G32" s="2716" t="s">
        <v>786</v>
      </c>
      <c r="H32" s="3028"/>
      <c r="I32" s="3671"/>
      <c r="J32" s="3608"/>
      <c r="K32" s="2038" t="s">
        <v>124</v>
      </c>
      <c r="L32" s="2037">
        <v>6</v>
      </c>
      <c r="M32" s="2036" t="s">
        <v>785</v>
      </c>
      <c r="N32" s="1964" t="s">
        <v>362</v>
      </c>
      <c r="O32" s="2035">
        <v>3</v>
      </c>
      <c r="Q32" s="720"/>
      <c r="R32" s="720"/>
      <c r="S32" s="720"/>
      <c r="T32" s="720"/>
    </row>
    <row r="33" spans="1:15" ht="13.5" thickBot="1" x14ac:dyDescent="0.25">
      <c r="A33" s="3670"/>
      <c r="B33" s="3570"/>
      <c r="C33" s="2034"/>
      <c r="D33" s="1949"/>
      <c r="E33" s="2033"/>
      <c r="F33" s="2032"/>
      <c r="G33" s="2717"/>
      <c r="H33" s="3028"/>
      <c r="I33" s="3671"/>
      <c r="J33" s="3608"/>
      <c r="K33" s="2031" t="s">
        <v>33</v>
      </c>
      <c r="L33" s="1997">
        <f>SUM(L32)</f>
        <v>6</v>
      </c>
      <c r="M33" s="2030"/>
      <c r="N33" s="2029"/>
      <c r="O33" s="2028"/>
    </row>
    <row r="34" spans="1:15" ht="26.25" customHeight="1" thickBot="1" x14ac:dyDescent="0.25">
      <c r="A34" s="3041" t="s">
        <v>37</v>
      </c>
      <c r="B34" s="3084" t="s">
        <v>37</v>
      </c>
      <c r="C34" s="2000" t="s">
        <v>109</v>
      </c>
      <c r="D34" s="708" t="s">
        <v>39</v>
      </c>
      <c r="E34" s="2009"/>
      <c r="F34" s="2759" t="s">
        <v>784</v>
      </c>
      <c r="G34" s="2717"/>
      <c r="H34" s="3028"/>
      <c r="I34" s="3671"/>
      <c r="J34" s="3608"/>
      <c r="K34" s="1873" t="s">
        <v>124</v>
      </c>
      <c r="L34" s="2011">
        <v>5</v>
      </c>
      <c r="M34" s="2027" t="s">
        <v>783</v>
      </c>
      <c r="N34" s="2026" t="s">
        <v>79</v>
      </c>
      <c r="O34" s="2025">
        <v>50</v>
      </c>
    </row>
    <row r="35" spans="1:15" ht="13.5" thickBot="1" x14ac:dyDescent="0.25">
      <c r="A35" s="3042"/>
      <c r="B35" s="3076"/>
      <c r="C35" s="2000"/>
      <c r="D35" s="702"/>
      <c r="E35" s="2009"/>
      <c r="F35" s="2760"/>
      <c r="G35" s="2718"/>
      <c r="H35" s="3028"/>
      <c r="I35" s="3671"/>
      <c r="J35" s="3608"/>
      <c r="K35" s="1998" t="s">
        <v>33</v>
      </c>
      <c r="L35" s="1997">
        <f>SUM(L34)</f>
        <v>5</v>
      </c>
      <c r="M35" s="2014"/>
      <c r="N35" s="2013"/>
      <c r="O35" s="2012"/>
    </row>
    <row r="36" spans="1:15" ht="40.5" customHeight="1" thickBot="1" x14ac:dyDescent="0.25">
      <c r="A36" s="3040" t="s">
        <v>37</v>
      </c>
      <c r="B36" s="3075" t="s">
        <v>37</v>
      </c>
      <c r="C36" s="2005" t="s">
        <v>109</v>
      </c>
      <c r="D36" s="740" t="s">
        <v>109</v>
      </c>
      <c r="E36" s="2009"/>
      <c r="F36" s="3634" t="s">
        <v>782</v>
      </c>
      <c r="G36" s="2716" t="s">
        <v>249</v>
      </c>
      <c r="H36" s="3028"/>
      <c r="I36" s="3671"/>
      <c r="J36" s="3608"/>
      <c r="K36" s="1873" t="s">
        <v>124</v>
      </c>
      <c r="L36" s="2011">
        <v>25</v>
      </c>
      <c r="M36" s="2024" t="s">
        <v>781</v>
      </c>
      <c r="N36" s="2023" t="s">
        <v>50</v>
      </c>
      <c r="O36" s="1963">
        <v>25</v>
      </c>
    </row>
    <row r="37" spans="1:15" ht="13.5" thickBot="1" x14ac:dyDescent="0.25">
      <c r="A37" s="3042"/>
      <c r="B37" s="3076"/>
      <c r="C37" s="2000"/>
      <c r="D37" s="702"/>
      <c r="E37" s="2009"/>
      <c r="F37" s="3636"/>
      <c r="G37" s="2717"/>
      <c r="H37" s="3028"/>
      <c r="I37" s="3671"/>
      <c r="J37" s="3608"/>
      <c r="K37" s="1998" t="s">
        <v>33</v>
      </c>
      <c r="L37" s="1997">
        <f>SUM(L36)</f>
        <v>25</v>
      </c>
      <c r="M37" s="2022"/>
      <c r="N37" s="2013"/>
      <c r="O37" s="2012"/>
    </row>
    <row r="38" spans="1:15" ht="30.75" customHeight="1" thickBot="1" x14ac:dyDescent="0.25">
      <c r="A38" s="3040" t="s">
        <v>37</v>
      </c>
      <c r="B38" s="3075" t="s">
        <v>37</v>
      </c>
      <c r="C38" s="2005" t="s">
        <v>109</v>
      </c>
      <c r="D38" s="740" t="s">
        <v>107</v>
      </c>
      <c r="E38" s="2009"/>
      <c r="F38" s="3634" t="s">
        <v>780</v>
      </c>
      <c r="G38" s="2717"/>
      <c r="H38" s="3028"/>
      <c r="I38" s="3671"/>
      <c r="J38" s="3608"/>
      <c r="K38" s="1873" t="s">
        <v>124</v>
      </c>
      <c r="L38" s="2011">
        <v>1</v>
      </c>
      <c r="M38" s="2017" t="s">
        <v>779</v>
      </c>
      <c r="N38" s="2016" t="s">
        <v>50</v>
      </c>
      <c r="O38" s="2015">
        <v>2</v>
      </c>
    </row>
    <row r="39" spans="1:15" ht="26.25" thickBot="1" x14ac:dyDescent="0.25">
      <c r="A39" s="3042"/>
      <c r="B39" s="3076"/>
      <c r="C39" s="2000"/>
      <c r="D39" s="702"/>
      <c r="E39" s="2009"/>
      <c r="F39" s="3636"/>
      <c r="G39" s="2718"/>
      <c r="H39" s="3028"/>
      <c r="I39" s="3671"/>
      <c r="J39" s="3608"/>
      <c r="K39" s="1998" t="s">
        <v>33</v>
      </c>
      <c r="L39" s="1997">
        <f>SUM(L38)</f>
        <v>1</v>
      </c>
      <c r="M39" s="2021" t="s">
        <v>778</v>
      </c>
      <c r="N39" s="2016" t="s">
        <v>50</v>
      </c>
      <c r="O39" s="2015">
        <v>2</v>
      </c>
    </row>
    <row r="40" spans="1:15" ht="26.25" customHeight="1" thickBot="1" x14ac:dyDescent="0.25">
      <c r="A40" s="3040" t="s">
        <v>37</v>
      </c>
      <c r="B40" s="3075" t="s">
        <v>37</v>
      </c>
      <c r="C40" s="2005" t="s">
        <v>109</v>
      </c>
      <c r="D40" s="740" t="s">
        <v>102</v>
      </c>
      <c r="E40" s="2009"/>
      <c r="F40" s="3634" t="s">
        <v>777</v>
      </c>
      <c r="G40" s="2716" t="s">
        <v>249</v>
      </c>
      <c r="H40" s="3028"/>
      <c r="I40" s="3671"/>
      <c r="J40" s="3608"/>
      <c r="K40" s="1873" t="s">
        <v>124</v>
      </c>
      <c r="L40" s="2011">
        <v>0.5</v>
      </c>
      <c r="M40" s="2020" t="s">
        <v>776</v>
      </c>
      <c r="N40" s="2019" t="s">
        <v>50</v>
      </c>
      <c r="O40" s="2018">
        <v>1</v>
      </c>
    </row>
    <row r="41" spans="1:15" ht="13.5" thickBot="1" x14ac:dyDescent="0.25">
      <c r="A41" s="3042"/>
      <c r="B41" s="3076"/>
      <c r="C41" s="2000"/>
      <c r="D41" s="702"/>
      <c r="E41" s="2009"/>
      <c r="F41" s="3636"/>
      <c r="G41" s="2717"/>
      <c r="H41" s="3028"/>
      <c r="I41" s="3671"/>
      <c r="J41" s="3608"/>
      <c r="K41" s="1998" t="s">
        <v>33</v>
      </c>
      <c r="L41" s="1997">
        <f>SUM(L40)</f>
        <v>0.5</v>
      </c>
      <c r="M41" s="2017" t="s">
        <v>775</v>
      </c>
      <c r="N41" s="2016" t="s">
        <v>50</v>
      </c>
      <c r="O41" s="2015">
        <v>1</v>
      </c>
    </row>
    <row r="42" spans="1:15" ht="26.25" customHeight="1" thickBot="1" x14ac:dyDescent="0.25">
      <c r="A42" s="3040" t="s">
        <v>37</v>
      </c>
      <c r="B42" s="3075" t="s">
        <v>37</v>
      </c>
      <c r="C42" s="2005" t="s">
        <v>109</v>
      </c>
      <c r="D42" s="740" t="s">
        <v>96</v>
      </c>
      <c r="E42" s="2009"/>
      <c r="F42" s="3634" t="s">
        <v>774</v>
      </c>
      <c r="G42" s="2717"/>
      <c r="H42" s="3028"/>
      <c r="I42" s="3671"/>
      <c r="J42" s="3608"/>
      <c r="K42" s="1873" t="s">
        <v>124</v>
      </c>
      <c r="L42" s="2011">
        <v>1</v>
      </c>
      <c r="M42" s="2017" t="s">
        <v>773</v>
      </c>
      <c r="N42" s="2016" t="s">
        <v>50</v>
      </c>
      <c r="O42" s="2015">
        <v>35</v>
      </c>
    </row>
    <row r="43" spans="1:15" ht="13.5" thickBot="1" x14ac:dyDescent="0.25">
      <c r="A43" s="3042"/>
      <c r="B43" s="3076"/>
      <c r="C43" s="2000"/>
      <c r="D43" s="702"/>
      <c r="E43" s="2009"/>
      <c r="F43" s="3636"/>
      <c r="G43" s="2718"/>
      <c r="H43" s="3028"/>
      <c r="I43" s="3671"/>
      <c r="J43" s="3608"/>
      <c r="K43" s="1998" t="s">
        <v>33</v>
      </c>
      <c r="L43" s="1997">
        <f>SUM(L42)</f>
        <v>1</v>
      </c>
      <c r="M43" s="2014"/>
      <c r="N43" s="2013"/>
      <c r="O43" s="2012"/>
    </row>
    <row r="44" spans="1:15" ht="32.25" customHeight="1" thickBot="1" x14ac:dyDescent="0.25">
      <c r="A44" s="3040" t="s">
        <v>37</v>
      </c>
      <c r="B44" s="3075" t="s">
        <v>37</v>
      </c>
      <c r="C44" s="2005" t="s">
        <v>109</v>
      </c>
      <c r="D44" s="740" t="s">
        <v>92</v>
      </c>
      <c r="E44" s="2009"/>
      <c r="F44" s="3634" t="s">
        <v>772</v>
      </c>
      <c r="G44" s="2716" t="s">
        <v>249</v>
      </c>
      <c r="H44" s="3028"/>
      <c r="I44" s="3671"/>
      <c r="J44" s="3608"/>
      <c r="K44" s="1873" t="s">
        <v>124</v>
      </c>
      <c r="L44" s="2011">
        <v>6</v>
      </c>
      <c r="M44" s="2008" t="s">
        <v>771</v>
      </c>
      <c r="N44" s="2010" t="s">
        <v>430</v>
      </c>
      <c r="O44" s="646">
        <v>35</v>
      </c>
    </row>
    <row r="45" spans="1:15" ht="13.5" thickBot="1" x14ac:dyDescent="0.25">
      <c r="A45" s="3042"/>
      <c r="B45" s="3076"/>
      <c r="C45" s="2000"/>
      <c r="D45" s="702"/>
      <c r="E45" s="2009"/>
      <c r="F45" s="3636"/>
      <c r="G45" s="2717"/>
      <c r="H45" s="3028"/>
      <c r="I45" s="3671"/>
      <c r="J45" s="3608"/>
      <c r="K45" s="1998" t="s">
        <v>33</v>
      </c>
      <c r="L45" s="1997">
        <f>SUM(L44)</f>
        <v>6</v>
      </c>
      <c r="M45" s="2008"/>
      <c r="N45" s="2007"/>
      <c r="O45" s="2006"/>
    </row>
    <row r="46" spans="1:15" ht="26.25" thickBot="1" x14ac:dyDescent="0.25">
      <c r="A46" s="3040" t="s">
        <v>37</v>
      </c>
      <c r="B46" s="3075" t="s">
        <v>37</v>
      </c>
      <c r="C46" s="2005" t="s">
        <v>109</v>
      </c>
      <c r="D46" s="740" t="s">
        <v>87</v>
      </c>
      <c r="E46" s="1999"/>
      <c r="F46" s="3634" t="s">
        <v>770</v>
      </c>
      <c r="G46" s="2717"/>
      <c r="H46" s="3028"/>
      <c r="I46" s="3671"/>
      <c r="J46" s="3608"/>
      <c r="K46" s="1873" t="s">
        <v>124</v>
      </c>
      <c r="L46" s="2004">
        <v>6</v>
      </c>
      <c r="M46" s="2003" t="s">
        <v>769</v>
      </c>
      <c r="N46" s="2002" t="s">
        <v>50</v>
      </c>
      <c r="O46" s="2001">
        <v>2</v>
      </c>
    </row>
    <row r="47" spans="1:15" ht="13.5" thickBot="1" x14ac:dyDescent="0.25">
      <c r="A47" s="3042"/>
      <c r="B47" s="3076"/>
      <c r="C47" s="2000"/>
      <c r="D47" s="702"/>
      <c r="E47" s="1999"/>
      <c r="F47" s="3636"/>
      <c r="G47" s="2718"/>
      <c r="H47" s="3029"/>
      <c r="I47" s="3672"/>
      <c r="J47" s="3609"/>
      <c r="K47" s="1998" t="s">
        <v>33</v>
      </c>
      <c r="L47" s="1997">
        <f>SUM(L46)</f>
        <v>6</v>
      </c>
      <c r="M47" s="1996"/>
      <c r="N47" s="1995"/>
      <c r="O47" s="1994"/>
    </row>
    <row r="48" spans="1:15" ht="15.75" customHeight="1" thickBot="1" x14ac:dyDescent="0.25">
      <c r="A48" s="690" t="s">
        <v>37</v>
      </c>
      <c r="B48" s="1673" t="s">
        <v>37</v>
      </c>
      <c r="C48" s="2991" t="s">
        <v>38</v>
      </c>
      <c r="D48" s="2992"/>
      <c r="E48" s="2992"/>
      <c r="F48" s="2992"/>
      <c r="G48" s="2992"/>
      <c r="H48" s="2992"/>
      <c r="I48" s="2992"/>
      <c r="J48" s="2993"/>
      <c r="K48" s="1672" t="s">
        <v>33</v>
      </c>
      <c r="L48" s="1827">
        <f>L24+L19+L31</f>
        <v>89.5</v>
      </c>
      <c r="M48" s="1670"/>
      <c r="N48" s="1669"/>
      <c r="O48" s="1668"/>
    </row>
    <row r="49" spans="1:18" ht="22.5" customHeight="1" thickBot="1" x14ac:dyDescent="0.25">
      <c r="A49" s="690" t="s">
        <v>37</v>
      </c>
      <c r="B49" s="1673" t="s">
        <v>39</v>
      </c>
      <c r="C49" s="688" t="s">
        <v>768</v>
      </c>
      <c r="D49" s="687"/>
      <c r="E49" s="687"/>
      <c r="F49" s="687"/>
      <c r="G49" s="687"/>
      <c r="H49" s="1993"/>
      <c r="I49" s="687"/>
      <c r="J49" s="687"/>
      <c r="K49" s="687"/>
      <c r="L49" s="687"/>
      <c r="M49" s="687"/>
      <c r="N49" s="687"/>
      <c r="O49" s="1992"/>
    </row>
    <row r="50" spans="1:18" ht="25.5" x14ac:dyDescent="0.2">
      <c r="A50" s="3040" t="s">
        <v>37</v>
      </c>
      <c r="B50" s="3075"/>
      <c r="C50" s="1991"/>
      <c r="D50" s="678"/>
      <c r="E50" s="678"/>
      <c r="F50" s="678"/>
      <c r="G50" s="678"/>
      <c r="H50" s="1990"/>
      <c r="I50" s="678"/>
      <c r="J50" s="678"/>
      <c r="K50" s="678"/>
      <c r="L50" s="678"/>
      <c r="M50" s="1989" t="s">
        <v>767</v>
      </c>
      <c r="N50" s="671" t="s">
        <v>50</v>
      </c>
      <c r="O50" s="1921">
        <v>110</v>
      </c>
    </row>
    <row r="51" spans="1:18" ht="39" thickBot="1" x14ac:dyDescent="0.25">
      <c r="A51" s="3042"/>
      <c r="B51" s="3076"/>
      <c r="C51" s="756"/>
      <c r="D51" s="754"/>
      <c r="E51" s="754"/>
      <c r="F51" s="754"/>
      <c r="G51" s="754"/>
      <c r="H51" s="1988"/>
      <c r="I51" s="754"/>
      <c r="J51" s="1987"/>
      <c r="K51" s="754"/>
      <c r="L51" s="754"/>
      <c r="M51" s="1986" t="s">
        <v>766</v>
      </c>
      <c r="N51" s="1899" t="s">
        <v>50</v>
      </c>
      <c r="O51" s="1985">
        <v>140</v>
      </c>
    </row>
    <row r="52" spans="1:18" ht="19.5" customHeight="1" x14ac:dyDescent="0.2">
      <c r="A52" s="1838" t="s">
        <v>37</v>
      </c>
      <c r="B52" s="1837" t="s">
        <v>39</v>
      </c>
      <c r="C52" s="1770" t="s">
        <v>37</v>
      </c>
      <c r="D52" s="3571" t="s">
        <v>765</v>
      </c>
      <c r="E52" s="3572"/>
      <c r="F52" s="3573"/>
      <c r="G52" s="2716" t="s">
        <v>121</v>
      </c>
      <c r="H52" s="3088" t="s">
        <v>44</v>
      </c>
      <c r="I52" s="732" t="s">
        <v>43</v>
      </c>
      <c r="J52" s="2494" t="s">
        <v>757</v>
      </c>
      <c r="K52" s="1711" t="s">
        <v>124</v>
      </c>
      <c r="L52" s="1984">
        <f>L56+L59+L62+L64+L66+L68+L70</f>
        <v>130.69999999999999</v>
      </c>
      <c r="M52" s="1983"/>
      <c r="N52" s="1936"/>
      <c r="O52" s="712"/>
    </row>
    <row r="53" spans="1:18" ht="15.75" customHeight="1" x14ac:dyDescent="0.2">
      <c r="A53" s="1845"/>
      <c r="B53" s="1844"/>
      <c r="C53" s="1767"/>
      <c r="D53" s="2985"/>
      <c r="E53" s="2986"/>
      <c r="F53" s="2987"/>
      <c r="G53" s="2717"/>
      <c r="H53" s="3089"/>
      <c r="I53" s="725"/>
      <c r="J53" s="3031"/>
      <c r="K53" s="1769" t="s">
        <v>140</v>
      </c>
      <c r="L53" s="1768">
        <f>L60</f>
        <v>57.9</v>
      </c>
      <c r="M53" s="1884"/>
      <c r="N53" s="1982"/>
      <c r="O53" s="1981"/>
    </row>
    <row r="54" spans="1:18" ht="13.5" thickBot="1" x14ac:dyDescent="0.25">
      <c r="A54" s="1845"/>
      <c r="B54" s="1844"/>
      <c r="C54" s="1767"/>
      <c r="D54" s="2985"/>
      <c r="E54" s="2986"/>
      <c r="F54" s="2987"/>
      <c r="G54" s="2717"/>
      <c r="H54" s="3089"/>
      <c r="I54" s="725"/>
      <c r="J54" s="3031"/>
      <c r="K54" s="1980" t="s">
        <v>161</v>
      </c>
      <c r="L54" s="1979"/>
      <c r="M54" s="1978"/>
      <c r="N54" s="1713"/>
      <c r="O54" s="1977"/>
    </row>
    <row r="55" spans="1:18" ht="15" customHeight="1" thickBot="1" x14ac:dyDescent="0.25">
      <c r="A55" s="1845"/>
      <c r="B55" s="1844"/>
      <c r="C55" s="1756"/>
      <c r="D55" s="3574"/>
      <c r="E55" s="3550"/>
      <c r="F55" s="3551"/>
      <c r="G55" s="2718"/>
      <c r="H55" s="3089"/>
      <c r="I55" s="725"/>
      <c r="J55" s="3031"/>
      <c r="K55" s="1976" t="s">
        <v>33</v>
      </c>
      <c r="L55" s="779">
        <f>SUM(L52:L54)</f>
        <v>188.6</v>
      </c>
      <c r="M55" s="1957"/>
      <c r="N55" s="1956"/>
      <c r="O55" s="1727"/>
    </row>
    <row r="56" spans="1:18" ht="24.75" customHeight="1" x14ac:dyDescent="0.2">
      <c r="A56" s="3040" t="s">
        <v>37</v>
      </c>
      <c r="B56" s="3075" t="s">
        <v>39</v>
      </c>
      <c r="C56" s="2990" t="s">
        <v>37</v>
      </c>
      <c r="D56" s="3032" t="s">
        <v>37</v>
      </c>
      <c r="E56" s="1939"/>
      <c r="F56" s="1938" t="s">
        <v>764</v>
      </c>
      <c r="G56" s="2716" t="s">
        <v>121</v>
      </c>
      <c r="H56" s="3089"/>
      <c r="I56" s="725"/>
      <c r="J56" s="3031"/>
      <c r="K56" s="1720" t="s">
        <v>124</v>
      </c>
      <c r="L56" s="1966">
        <v>50.5</v>
      </c>
      <c r="M56" s="1975" t="s">
        <v>763</v>
      </c>
      <c r="N56" s="671" t="s">
        <v>262</v>
      </c>
      <c r="O56" s="712">
        <v>27</v>
      </c>
      <c r="P56" s="720"/>
      <c r="Q56" s="1974"/>
      <c r="R56" s="720"/>
    </row>
    <row r="57" spans="1:18" ht="15.75" customHeight="1" thickBot="1" x14ac:dyDescent="0.25">
      <c r="A57" s="3041"/>
      <c r="B57" s="3084"/>
      <c r="C57" s="2988"/>
      <c r="D57" s="3043"/>
      <c r="E57" s="652"/>
      <c r="F57" s="1945"/>
      <c r="G57" s="2717"/>
      <c r="H57" s="3089"/>
      <c r="I57" s="725"/>
      <c r="J57" s="3031"/>
      <c r="K57" s="1962" t="s">
        <v>140</v>
      </c>
      <c r="L57" s="1961"/>
      <c r="M57" s="1973" t="s">
        <v>762</v>
      </c>
      <c r="N57" s="1972" t="s">
        <v>79</v>
      </c>
      <c r="O57" s="1971">
        <v>70</v>
      </c>
      <c r="Q57" s="720"/>
      <c r="R57" s="720"/>
    </row>
    <row r="58" spans="1:18" ht="32.25" customHeight="1" thickBot="1" x14ac:dyDescent="0.25">
      <c r="A58" s="3042"/>
      <c r="B58" s="3076"/>
      <c r="C58" s="2989"/>
      <c r="D58" s="3033"/>
      <c r="E58" s="640"/>
      <c r="F58" s="1935"/>
      <c r="G58" s="2718"/>
      <c r="H58" s="3089"/>
      <c r="I58" s="725"/>
      <c r="J58" s="3031"/>
      <c r="K58" s="1970" t="s">
        <v>33</v>
      </c>
      <c r="L58" s="1944">
        <f>SUM(L56:L57)</f>
        <v>50.5</v>
      </c>
      <c r="M58" s="1969" t="s">
        <v>761</v>
      </c>
      <c r="N58" s="1968" t="s">
        <v>262</v>
      </c>
      <c r="O58" s="1967">
        <v>40</v>
      </c>
      <c r="Q58" s="720"/>
      <c r="R58" s="720"/>
    </row>
    <row r="59" spans="1:18" ht="23.25" customHeight="1" x14ac:dyDescent="0.2">
      <c r="A59" s="3040" t="s">
        <v>37</v>
      </c>
      <c r="B59" s="3075" t="s">
        <v>39</v>
      </c>
      <c r="C59" s="2990" t="s">
        <v>37</v>
      </c>
      <c r="D59" s="3032" t="s">
        <v>39</v>
      </c>
      <c r="E59" s="1939"/>
      <c r="F59" s="3634" t="s">
        <v>760</v>
      </c>
      <c r="G59" s="2716" t="s">
        <v>121</v>
      </c>
      <c r="H59" s="3089"/>
      <c r="I59" s="725"/>
      <c r="J59" s="3031"/>
      <c r="K59" s="1720" t="s">
        <v>124</v>
      </c>
      <c r="L59" s="1966">
        <v>11.5</v>
      </c>
      <c r="M59" s="1965" t="s">
        <v>759</v>
      </c>
      <c r="N59" s="1964" t="s">
        <v>262</v>
      </c>
      <c r="O59" s="1963">
        <v>8</v>
      </c>
      <c r="Q59" s="720"/>
      <c r="R59" s="720"/>
    </row>
    <row r="60" spans="1:18" ht="18.75" customHeight="1" thickBot="1" x14ac:dyDescent="0.25">
      <c r="A60" s="3041"/>
      <c r="B60" s="3084"/>
      <c r="C60" s="2988"/>
      <c r="D60" s="3043"/>
      <c r="E60" s="652"/>
      <c r="F60" s="3635"/>
      <c r="G60" s="2717"/>
      <c r="H60" s="3089"/>
      <c r="I60" s="725"/>
      <c r="J60" s="3031"/>
      <c r="K60" s="1962" t="s">
        <v>140</v>
      </c>
      <c r="L60" s="1961">
        <v>57.9</v>
      </c>
      <c r="M60" s="1943"/>
      <c r="N60" s="1942"/>
      <c r="O60" s="1941"/>
      <c r="Q60" s="720"/>
      <c r="R60" s="720"/>
    </row>
    <row r="61" spans="1:18" ht="13.5" thickBot="1" x14ac:dyDescent="0.25">
      <c r="A61" s="3042"/>
      <c r="B61" s="3076"/>
      <c r="C61" s="2989"/>
      <c r="D61" s="3033"/>
      <c r="E61" s="640"/>
      <c r="F61" s="3636"/>
      <c r="G61" s="2718"/>
      <c r="H61" s="3089"/>
      <c r="I61" s="718"/>
      <c r="J61" s="2495"/>
      <c r="K61" s="1830" t="s">
        <v>33</v>
      </c>
      <c r="L61" s="1944">
        <f>SUM(L59:L60)</f>
        <v>69.400000000000006</v>
      </c>
      <c r="M61" s="1933"/>
      <c r="N61" s="1960"/>
      <c r="O61" s="1931"/>
      <c r="Q61" s="720"/>
      <c r="R61" s="720"/>
    </row>
    <row r="62" spans="1:18" ht="24.75" customHeight="1" thickBot="1" x14ac:dyDescent="0.25">
      <c r="A62" s="3040" t="s">
        <v>37</v>
      </c>
      <c r="B62" s="3075" t="s">
        <v>39</v>
      </c>
      <c r="C62" s="2990" t="s">
        <v>37</v>
      </c>
      <c r="D62" s="3032" t="s">
        <v>109</v>
      </c>
      <c r="E62" s="1939"/>
      <c r="F62" s="3634" t="s">
        <v>758</v>
      </c>
      <c r="G62" s="2716" t="s">
        <v>121</v>
      </c>
      <c r="H62" s="3089"/>
      <c r="I62" s="3019" t="s">
        <v>43</v>
      </c>
      <c r="J62" s="2494" t="s">
        <v>757</v>
      </c>
      <c r="K62" s="1959" t="s">
        <v>124</v>
      </c>
      <c r="L62" s="1958">
        <v>3</v>
      </c>
      <c r="M62" s="1957" t="s">
        <v>756</v>
      </c>
      <c r="N62" s="1956" t="s">
        <v>262</v>
      </c>
      <c r="O62" s="1727">
        <v>2</v>
      </c>
      <c r="Q62" s="720"/>
      <c r="R62" s="720"/>
    </row>
    <row r="63" spans="1:18" ht="13.5" thickBot="1" x14ac:dyDescent="0.25">
      <c r="A63" s="3042"/>
      <c r="B63" s="3076"/>
      <c r="C63" s="2989"/>
      <c r="D63" s="3033"/>
      <c r="E63" s="640"/>
      <c r="F63" s="3636"/>
      <c r="G63" s="2718"/>
      <c r="H63" s="3089"/>
      <c r="I63" s="3020"/>
      <c r="J63" s="3031"/>
      <c r="K63" s="1955" t="s">
        <v>33</v>
      </c>
      <c r="L63" s="1954">
        <f>SUM(L62)</f>
        <v>3</v>
      </c>
      <c r="M63" s="1953"/>
      <c r="N63" s="1952"/>
      <c r="O63" s="1951"/>
      <c r="Q63" s="720"/>
      <c r="R63" s="720"/>
    </row>
    <row r="64" spans="1:18" ht="26.25" customHeight="1" thickBot="1" x14ac:dyDescent="0.25">
      <c r="A64" s="3041" t="s">
        <v>37</v>
      </c>
      <c r="B64" s="3084" t="s">
        <v>39</v>
      </c>
      <c r="C64" s="2988" t="s">
        <v>37</v>
      </c>
      <c r="D64" s="3043" t="s">
        <v>107</v>
      </c>
      <c r="E64" s="652"/>
      <c r="F64" s="3635" t="s">
        <v>755</v>
      </c>
      <c r="G64" s="2717" t="s">
        <v>121</v>
      </c>
      <c r="H64" s="3089"/>
      <c r="I64" s="3020"/>
      <c r="J64" s="3031"/>
      <c r="K64" s="1930" t="s">
        <v>124</v>
      </c>
      <c r="L64" s="1950">
        <v>0.5</v>
      </c>
      <c r="M64" s="672" t="s">
        <v>754</v>
      </c>
      <c r="N64" s="1936" t="s">
        <v>262</v>
      </c>
      <c r="O64" s="1709">
        <v>2</v>
      </c>
      <c r="Q64" s="720"/>
      <c r="R64" s="720"/>
    </row>
    <row r="65" spans="1:18" ht="13.5" thickBot="1" x14ac:dyDescent="0.25">
      <c r="A65" s="3670"/>
      <c r="B65" s="3570"/>
      <c r="C65" s="3587"/>
      <c r="D65" s="3625"/>
      <c r="E65" s="652"/>
      <c r="F65" s="3636"/>
      <c r="G65" s="2718"/>
      <c r="H65" s="3089"/>
      <c r="I65" s="3020"/>
      <c r="J65" s="3031"/>
      <c r="K65" s="1830" t="s">
        <v>33</v>
      </c>
      <c r="L65" s="1944">
        <f>SUM(L64)</f>
        <v>0.5</v>
      </c>
      <c r="M65" s="1943"/>
      <c r="N65" s="1787"/>
      <c r="O65" s="1948"/>
      <c r="Q65" s="720"/>
      <c r="R65" s="720"/>
    </row>
    <row r="66" spans="1:18" ht="37.5" customHeight="1" thickBot="1" x14ac:dyDescent="0.25">
      <c r="A66" s="3041" t="s">
        <v>37</v>
      </c>
      <c r="B66" s="3084" t="s">
        <v>39</v>
      </c>
      <c r="C66" s="2988" t="s">
        <v>37</v>
      </c>
      <c r="D66" s="3043" t="s">
        <v>102</v>
      </c>
      <c r="E66" s="652"/>
      <c r="F66" s="3634" t="s">
        <v>753</v>
      </c>
      <c r="G66" s="2716" t="s">
        <v>121</v>
      </c>
      <c r="H66" s="3089"/>
      <c r="I66" s="3020"/>
      <c r="J66" s="3031"/>
      <c r="K66" s="1930" t="s">
        <v>124</v>
      </c>
      <c r="L66" s="1719">
        <v>7</v>
      </c>
      <c r="M66" s="657" t="s">
        <v>752</v>
      </c>
      <c r="N66" s="1947" t="s">
        <v>262</v>
      </c>
      <c r="O66" s="1946" t="s">
        <v>751</v>
      </c>
      <c r="Q66" s="720"/>
      <c r="R66" s="720"/>
    </row>
    <row r="67" spans="1:18" ht="14.25" customHeight="1" thickBot="1" x14ac:dyDescent="0.25">
      <c r="A67" s="3041"/>
      <c r="B67" s="3084"/>
      <c r="C67" s="2988"/>
      <c r="D67" s="3043"/>
      <c r="E67" s="652"/>
      <c r="F67" s="3635"/>
      <c r="G67" s="2717"/>
      <c r="H67" s="3089"/>
      <c r="I67" s="3020"/>
      <c r="J67" s="3031"/>
      <c r="K67" s="1830" t="s">
        <v>33</v>
      </c>
      <c r="L67" s="1944">
        <f>SUM(L66)</f>
        <v>7</v>
      </c>
      <c r="M67" s="1943"/>
      <c r="N67" s="1942"/>
      <c r="O67" s="1941"/>
      <c r="Q67" s="720"/>
      <c r="R67" s="720"/>
    </row>
    <row r="68" spans="1:18" ht="22.5" customHeight="1" thickBot="1" x14ac:dyDescent="0.25">
      <c r="A68" s="1838" t="s">
        <v>37</v>
      </c>
      <c r="B68" s="1837" t="s">
        <v>39</v>
      </c>
      <c r="C68" s="1770" t="s">
        <v>37</v>
      </c>
      <c r="D68" s="1940" t="s">
        <v>96</v>
      </c>
      <c r="E68" s="1939"/>
      <c r="F68" s="3634" t="s">
        <v>750</v>
      </c>
      <c r="G68" s="2716" t="s">
        <v>121</v>
      </c>
      <c r="H68" s="3089"/>
      <c r="I68" s="3020"/>
      <c r="J68" s="3031"/>
      <c r="K68" s="1930" t="s">
        <v>124</v>
      </c>
      <c r="L68" s="1937">
        <v>5</v>
      </c>
      <c r="M68" s="672" t="s">
        <v>749</v>
      </c>
      <c r="N68" s="1936" t="s">
        <v>50</v>
      </c>
      <c r="O68" s="1709">
        <v>1</v>
      </c>
      <c r="Q68" s="720"/>
      <c r="R68" s="720"/>
    </row>
    <row r="69" spans="1:18" ht="15.75" customHeight="1" thickBot="1" x14ac:dyDescent="0.25">
      <c r="A69" s="1841"/>
      <c r="B69" s="1840"/>
      <c r="C69" s="1756"/>
      <c r="D69" s="702"/>
      <c r="E69" s="640"/>
      <c r="F69" s="3636"/>
      <c r="G69" s="2718"/>
      <c r="H69" s="3089"/>
      <c r="I69" s="3020"/>
      <c r="J69" s="3031"/>
      <c r="K69" s="1830" t="s">
        <v>33</v>
      </c>
      <c r="L69" s="1934">
        <f>SUM(L68)</f>
        <v>5</v>
      </c>
      <c r="M69" s="1933"/>
      <c r="N69" s="1932"/>
      <c r="O69" s="1931"/>
    </row>
    <row r="70" spans="1:18" ht="31.5" customHeight="1" thickBot="1" x14ac:dyDescent="0.25">
      <c r="A70" s="1838" t="s">
        <v>37</v>
      </c>
      <c r="B70" s="1837" t="s">
        <v>39</v>
      </c>
      <c r="C70" s="1770" t="s">
        <v>37</v>
      </c>
      <c r="D70" s="708" t="s">
        <v>92</v>
      </c>
      <c r="E70" s="652"/>
      <c r="F70" s="2758" t="s">
        <v>748</v>
      </c>
      <c r="G70" s="2716" t="s">
        <v>121</v>
      </c>
      <c r="H70" s="3089"/>
      <c r="I70" s="3020"/>
      <c r="J70" s="3031"/>
      <c r="K70" s="1930" t="s">
        <v>124</v>
      </c>
      <c r="L70" s="1929">
        <v>53.2</v>
      </c>
      <c r="M70" s="672" t="s">
        <v>747</v>
      </c>
      <c r="N70" s="729" t="s">
        <v>262</v>
      </c>
      <c r="O70" s="1857">
        <v>1</v>
      </c>
    </row>
    <row r="71" spans="1:18" ht="14.25" customHeight="1" thickBot="1" x14ac:dyDescent="0.25">
      <c r="A71" s="1845"/>
      <c r="B71" s="1844"/>
      <c r="C71" s="1767"/>
      <c r="D71" s="708"/>
      <c r="E71" s="652"/>
      <c r="F71" s="2760"/>
      <c r="G71" s="2718"/>
      <c r="H71" s="3090"/>
      <c r="I71" s="3021"/>
      <c r="J71" s="2495"/>
      <c r="K71" s="1830" t="s">
        <v>33</v>
      </c>
      <c r="L71" s="1928">
        <f>SUM(L70)</f>
        <v>53.2</v>
      </c>
      <c r="M71" s="1927"/>
      <c r="N71" s="1926"/>
      <c r="O71" s="1925"/>
    </row>
    <row r="72" spans="1:18" ht="38.25" customHeight="1" x14ac:dyDescent="0.2">
      <c r="A72" s="3632" t="s">
        <v>37</v>
      </c>
      <c r="B72" s="3588" t="s">
        <v>39</v>
      </c>
      <c r="C72" s="3641" t="s">
        <v>39</v>
      </c>
      <c r="D72" s="3662" t="s">
        <v>738</v>
      </c>
      <c r="E72" s="3649"/>
      <c r="F72" s="3650"/>
      <c r="G72" s="2716" t="s">
        <v>117</v>
      </c>
      <c r="H72" s="3030" t="s">
        <v>44</v>
      </c>
      <c r="I72" s="3659" t="s">
        <v>43</v>
      </c>
      <c r="J72" s="2494" t="s">
        <v>42</v>
      </c>
      <c r="K72" s="1924" t="s">
        <v>124</v>
      </c>
      <c r="L72" s="1923">
        <f>L78</f>
        <v>0</v>
      </c>
      <c r="M72" s="1922" t="s">
        <v>746</v>
      </c>
      <c r="N72" s="671" t="s">
        <v>50</v>
      </c>
      <c r="O72" s="1921">
        <v>2</v>
      </c>
    </row>
    <row r="73" spans="1:18" ht="25.5" customHeight="1" x14ac:dyDescent="0.2">
      <c r="A73" s="3633"/>
      <c r="B73" s="3589"/>
      <c r="C73" s="3642"/>
      <c r="D73" s="3663"/>
      <c r="E73" s="3651"/>
      <c r="F73" s="3652"/>
      <c r="G73" s="2717"/>
      <c r="H73" s="3028"/>
      <c r="I73" s="3660"/>
      <c r="J73" s="3031"/>
      <c r="K73" s="1915"/>
      <c r="L73" s="1917"/>
      <c r="M73" s="1920" t="s">
        <v>745</v>
      </c>
      <c r="N73" s="1912" t="s">
        <v>680</v>
      </c>
      <c r="O73" s="1919">
        <v>25</v>
      </c>
    </row>
    <row r="74" spans="1:18" ht="36.75" customHeight="1" x14ac:dyDescent="0.2">
      <c r="A74" s="3633"/>
      <c r="B74" s="3589"/>
      <c r="C74" s="3642"/>
      <c r="D74" s="3663"/>
      <c r="E74" s="3651"/>
      <c r="F74" s="3652"/>
      <c r="G74" s="2717"/>
      <c r="H74" s="3028"/>
      <c r="I74" s="3660"/>
      <c r="J74" s="3031"/>
      <c r="K74" s="1918"/>
      <c r="L74" s="1917"/>
      <c r="M74" s="1706" t="s">
        <v>744</v>
      </c>
      <c r="N74" s="1912" t="s">
        <v>743</v>
      </c>
      <c r="O74" s="1916" t="s">
        <v>742</v>
      </c>
    </row>
    <row r="75" spans="1:18" ht="25.5" customHeight="1" x14ac:dyDescent="0.2">
      <c r="A75" s="3633"/>
      <c r="B75" s="3589"/>
      <c r="C75" s="3642"/>
      <c r="D75" s="3663"/>
      <c r="E75" s="3651"/>
      <c r="F75" s="3652"/>
      <c r="G75" s="2717"/>
      <c r="H75" s="3028"/>
      <c r="I75" s="3660"/>
      <c r="J75" s="3031"/>
      <c r="K75" s="1915"/>
      <c r="L75" s="1914"/>
      <c r="M75" s="1913" t="s">
        <v>741</v>
      </c>
      <c r="N75" s="1912" t="s">
        <v>680</v>
      </c>
      <c r="O75" s="1911" t="s">
        <v>740</v>
      </c>
    </row>
    <row r="76" spans="1:18" ht="25.5" customHeight="1" x14ac:dyDescent="0.2">
      <c r="A76" s="3633"/>
      <c r="B76" s="3589"/>
      <c r="C76" s="3642"/>
      <c r="D76" s="3663"/>
      <c r="E76" s="3651"/>
      <c r="F76" s="3652"/>
      <c r="G76" s="2717"/>
      <c r="H76" s="3028"/>
      <c r="I76" s="3660"/>
      <c r="J76" s="3031"/>
      <c r="K76" s="1910"/>
      <c r="L76" s="1909"/>
      <c r="M76" s="1908" t="s">
        <v>739</v>
      </c>
      <c r="N76" s="1907" t="s">
        <v>79</v>
      </c>
      <c r="O76" s="1902">
        <v>2</v>
      </c>
    </row>
    <row r="77" spans="1:18" ht="15" thickBot="1" x14ac:dyDescent="0.25">
      <c r="A77" s="3637"/>
      <c r="B77" s="3590"/>
      <c r="C77" s="3643"/>
      <c r="D77" s="3664"/>
      <c r="E77" s="3665"/>
      <c r="F77" s="3666"/>
      <c r="G77" s="2717"/>
      <c r="H77" s="3028"/>
      <c r="I77" s="3660"/>
      <c r="J77" s="3031"/>
      <c r="K77" s="1906" t="s">
        <v>33</v>
      </c>
      <c r="L77" s="1905">
        <f>SUM(L72:L76)</f>
        <v>0</v>
      </c>
      <c r="M77" s="613"/>
      <c r="N77" s="647"/>
      <c r="O77" s="1902"/>
    </row>
    <row r="78" spans="1:18" ht="20.25" customHeight="1" thickBot="1" x14ac:dyDescent="0.25">
      <c r="A78" s="3632" t="s">
        <v>37</v>
      </c>
      <c r="B78" s="3588" t="s">
        <v>39</v>
      </c>
      <c r="C78" s="3641" t="s">
        <v>39</v>
      </c>
      <c r="D78" s="3657" t="s">
        <v>37</v>
      </c>
      <c r="E78" s="3584"/>
      <c r="F78" s="2758" t="s">
        <v>738</v>
      </c>
      <c r="G78" s="2717"/>
      <c r="H78" s="3028"/>
      <c r="I78" s="3660"/>
      <c r="J78" s="3031"/>
      <c r="K78" s="1904" t="s">
        <v>124</v>
      </c>
      <c r="L78" s="1903">
        <v>0</v>
      </c>
      <c r="M78" s="613"/>
      <c r="N78" s="647"/>
      <c r="O78" s="1902"/>
    </row>
    <row r="79" spans="1:18" ht="15" thickBot="1" x14ac:dyDescent="0.25">
      <c r="A79" s="3637"/>
      <c r="B79" s="3590"/>
      <c r="C79" s="3643"/>
      <c r="D79" s="3658"/>
      <c r="E79" s="3586"/>
      <c r="F79" s="2760"/>
      <c r="G79" s="2718"/>
      <c r="H79" s="3029"/>
      <c r="I79" s="3661"/>
      <c r="J79" s="2495"/>
      <c r="K79" s="1872" t="s">
        <v>33</v>
      </c>
      <c r="L79" s="1871">
        <f>SUM(L78)</f>
        <v>0</v>
      </c>
      <c r="M79" s="612"/>
      <c r="N79" s="1870"/>
      <c r="O79" s="1869"/>
    </row>
    <row r="80" spans="1:18" ht="15.75" customHeight="1" thickBot="1" x14ac:dyDescent="0.25">
      <c r="A80" s="3632" t="s">
        <v>37</v>
      </c>
      <c r="B80" s="3588" t="s">
        <v>39</v>
      </c>
      <c r="C80" s="3644" t="s">
        <v>109</v>
      </c>
      <c r="D80" s="3649" t="s">
        <v>737</v>
      </c>
      <c r="E80" s="3649"/>
      <c r="F80" s="3650"/>
      <c r="G80" s="2716" t="s">
        <v>112</v>
      </c>
      <c r="H80" s="3016">
        <v>288724610</v>
      </c>
      <c r="I80" s="3667" t="s">
        <v>43</v>
      </c>
      <c r="J80" s="2494" t="s">
        <v>736</v>
      </c>
      <c r="K80" s="1897" t="s">
        <v>124</v>
      </c>
      <c r="L80" s="1896">
        <f>L83+L86</f>
        <v>0</v>
      </c>
      <c r="M80" s="1880"/>
      <c r="N80" s="671"/>
      <c r="O80" s="1901"/>
      <c r="Q80" s="3656"/>
    </row>
    <row r="81" spans="1:19" ht="15.75" customHeight="1" thickBot="1" x14ac:dyDescent="0.25">
      <c r="A81" s="3633"/>
      <c r="B81" s="3589"/>
      <c r="C81" s="3645"/>
      <c r="D81" s="3651"/>
      <c r="E81" s="3651"/>
      <c r="F81" s="3652"/>
      <c r="G81" s="2717"/>
      <c r="H81" s="3017"/>
      <c r="I81" s="3668"/>
      <c r="J81" s="3031"/>
      <c r="K81" s="1897" t="s">
        <v>140</v>
      </c>
      <c r="L81" s="1900">
        <f>L84+L87</f>
        <v>0</v>
      </c>
      <c r="M81" s="1875"/>
      <c r="N81" s="1899"/>
      <c r="O81" s="1898"/>
      <c r="Q81" s="3656"/>
    </row>
    <row r="82" spans="1:19" ht="24" customHeight="1" thickBot="1" x14ac:dyDescent="0.25">
      <c r="A82" s="3633"/>
      <c r="B82" s="3589"/>
      <c r="C82" s="3645"/>
      <c r="D82" s="3651"/>
      <c r="E82" s="3651"/>
      <c r="F82" s="3652"/>
      <c r="G82" s="2717"/>
      <c r="H82" s="3017"/>
      <c r="I82" s="3668"/>
      <c r="J82" s="3031"/>
      <c r="K82" s="1897" t="s">
        <v>33</v>
      </c>
      <c r="L82" s="1896">
        <f>SUM(L80:L81)</f>
        <v>0</v>
      </c>
      <c r="M82" s="1895"/>
      <c r="N82" s="1894"/>
      <c r="O82" s="1893"/>
      <c r="Q82" s="3656"/>
    </row>
    <row r="83" spans="1:19" ht="24.75" customHeight="1" thickBot="1" x14ac:dyDescent="0.25">
      <c r="A83" s="3632" t="s">
        <v>37</v>
      </c>
      <c r="B83" s="3588" t="s">
        <v>39</v>
      </c>
      <c r="C83" s="3641" t="s">
        <v>109</v>
      </c>
      <c r="D83" s="3653" t="s">
        <v>37</v>
      </c>
      <c r="E83" s="3584"/>
      <c r="F83" s="2758" t="s">
        <v>735</v>
      </c>
      <c r="G83" s="2717"/>
      <c r="H83" s="3017"/>
      <c r="I83" s="3668"/>
      <c r="J83" s="3031"/>
      <c r="K83" s="1892" t="s">
        <v>124</v>
      </c>
      <c r="L83" s="1881">
        <v>0</v>
      </c>
      <c r="M83" s="1891" t="s">
        <v>734</v>
      </c>
      <c r="N83" s="1890" t="s">
        <v>50</v>
      </c>
      <c r="O83" s="1889" t="s">
        <v>733</v>
      </c>
      <c r="Q83" s="3656"/>
    </row>
    <row r="84" spans="1:19" ht="24.75" customHeight="1" thickBot="1" x14ac:dyDescent="0.25">
      <c r="A84" s="3633"/>
      <c r="B84" s="3589"/>
      <c r="C84" s="3642"/>
      <c r="D84" s="3654"/>
      <c r="E84" s="3585"/>
      <c r="F84" s="2759"/>
      <c r="G84" s="2717"/>
      <c r="H84" s="3017"/>
      <c r="I84" s="3668"/>
      <c r="J84" s="3031"/>
      <c r="K84" s="1888" t="s">
        <v>140</v>
      </c>
      <c r="L84" s="1881"/>
      <c r="M84" s="1887"/>
      <c r="N84" s="1886"/>
      <c r="O84" s="1885"/>
    </row>
    <row r="85" spans="1:19" ht="12.75" customHeight="1" thickBot="1" x14ac:dyDescent="0.25">
      <c r="A85" s="3637"/>
      <c r="B85" s="3590"/>
      <c r="C85" s="3643"/>
      <c r="D85" s="3655"/>
      <c r="E85" s="3586"/>
      <c r="F85" s="2760"/>
      <c r="G85" s="2717"/>
      <c r="H85" s="3017"/>
      <c r="I85" s="3668"/>
      <c r="J85" s="3031"/>
      <c r="K85" s="1872" t="s">
        <v>33</v>
      </c>
      <c r="L85" s="1871">
        <f>SUM(L83:L84)</f>
        <v>0</v>
      </c>
      <c r="M85" s="1884"/>
      <c r="N85" s="1883"/>
      <c r="O85" s="1882"/>
    </row>
    <row r="86" spans="1:19" ht="21" customHeight="1" thickBot="1" x14ac:dyDescent="0.25">
      <c r="A86" s="3632" t="s">
        <v>37</v>
      </c>
      <c r="B86" s="3588" t="s">
        <v>39</v>
      </c>
      <c r="C86" s="3641" t="s">
        <v>109</v>
      </c>
      <c r="D86" s="3653" t="s">
        <v>39</v>
      </c>
      <c r="E86" s="3584"/>
      <c r="F86" s="2758" t="s">
        <v>732</v>
      </c>
      <c r="G86" s="2717"/>
      <c r="H86" s="3017"/>
      <c r="I86" s="3668"/>
      <c r="J86" s="3031"/>
      <c r="K86" s="1877" t="s">
        <v>124</v>
      </c>
      <c r="L86" s="1881">
        <v>0</v>
      </c>
      <c r="M86" s="1880" t="s">
        <v>731</v>
      </c>
      <c r="N86" s="1879"/>
      <c r="O86" s="646" t="s">
        <v>276</v>
      </c>
      <c r="Q86" s="1878"/>
      <c r="R86" s="720"/>
      <c r="S86" s="720"/>
    </row>
    <row r="87" spans="1:19" ht="21" customHeight="1" thickBot="1" x14ac:dyDescent="0.25">
      <c r="A87" s="3633"/>
      <c r="B87" s="3589"/>
      <c r="C87" s="3642"/>
      <c r="D87" s="3654"/>
      <c r="E87" s="3585"/>
      <c r="F87" s="2759"/>
      <c r="G87" s="2717"/>
      <c r="H87" s="3017"/>
      <c r="I87" s="3668"/>
      <c r="J87" s="3031"/>
      <c r="K87" s="1877" t="s">
        <v>140</v>
      </c>
      <c r="L87" s="1876">
        <v>0</v>
      </c>
      <c r="M87" s="1875"/>
      <c r="N87" s="1874"/>
      <c r="O87" s="1873"/>
    </row>
    <row r="88" spans="1:19" ht="23.25" customHeight="1" thickBot="1" x14ac:dyDescent="0.25">
      <c r="A88" s="3637"/>
      <c r="B88" s="3590"/>
      <c r="C88" s="3643"/>
      <c r="D88" s="3655"/>
      <c r="E88" s="3586"/>
      <c r="F88" s="2760"/>
      <c r="G88" s="2718"/>
      <c r="H88" s="3018"/>
      <c r="I88" s="3669"/>
      <c r="J88" s="2495"/>
      <c r="K88" s="1872" t="s">
        <v>33</v>
      </c>
      <c r="L88" s="1871">
        <f>SUM(L86:L87)</f>
        <v>0</v>
      </c>
      <c r="M88" s="612"/>
      <c r="N88" s="1870"/>
      <c r="O88" s="1869"/>
    </row>
    <row r="89" spans="1:19" ht="19.5" customHeight="1" thickBot="1" x14ac:dyDescent="0.25">
      <c r="A89" s="1868" t="s">
        <v>37</v>
      </c>
      <c r="B89" s="1867" t="s">
        <v>39</v>
      </c>
      <c r="C89" s="3638" t="s">
        <v>38</v>
      </c>
      <c r="D89" s="3639"/>
      <c r="E89" s="3639"/>
      <c r="F89" s="3639"/>
      <c r="G89" s="3639"/>
      <c r="H89" s="3639"/>
      <c r="I89" s="3639"/>
      <c r="J89" s="3640"/>
      <c r="K89" s="1866" t="s">
        <v>33</v>
      </c>
      <c r="L89" s="1865">
        <f>L77+L55+L82</f>
        <v>188.6</v>
      </c>
      <c r="M89" s="1864"/>
      <c r="N89" s="1863"/>
      <c r="O89" s="1862"/>
    </row>
    <row r="90" spans="1:19" ht="44.25" customHeight="1" thickBot="1" x14ac:dyDescent="0.25">
      <c r="A90" s="690" t="s">
        <v>37</v>
      </c>
      <c r="B90" s="1861" t="s">
        <v>109</v>
      </c>
      <c r="C90" s="3646" t="s">
        <v>730</v>
      </c>
      <c r="D90" s="3647"/>
      <c r="E90" s="3647"/>
      <c r="F90" s="3647"/>
      <c r="G90" s="3647"/>
      <c r="H90" s="3647"/>
      <c r="I90" s="3647"/>
      <c r="J90" s="3647"/>
      <c r="K90" s="3647"/>
      <c r="L90" s="3647"/>
      <c r="M90" s="3647"/>
      <c r="N90" s="3647"/>
      <c r="O90" s="3648"/>
    </row>
    <row r="91" spans="1:19" ht="18" customHeight="1" x14ac:dyDescent="0.2">
      <c r="A91" s="3040" t="s">
        <v>37</v>
      </c>
      <c r="B91" s="3075" t="s">
        <v>109</v>
      </c>
      <c r="C91" s="3601" t="s">
        <v>37</v>
      </c>
      <c r="D91" s="3610" t="s">
        <v>725</v>
      </c>
      <c r="E91" s="3611"/>
      <c r="F91" s="3612"/>
      <c r="G91" s="2716" t="s">
        <v>729</v>
      </c>
      <c r="H91" s="3594">
        <v>288724610</v>
      </c>
      <c r="I91" s="3604" t="s">
        <v>728</v>
      </c>
      <c r="J91" s="3607" t="s">
        <v>727</v>
      </c>
      <c r="K91" s="1711" t="s">
        <v>124</v>
      </c>
      <c r="L91" s="1860">
        <f>L94</f>
        <v>30</v>
      </c>
      <c r="M91" s="1859" t="s">
        <v>726</v>
      </c>
      <c r="N91" s="1858" t="s">
        <v>50</v>
      </c>
      <c r="O91" s="1857">
        <v>20</v>
      </c>
    </row>
    <row r="92" spans="1:19" ht="13.5" thickBot="1" x14ac:dyDescent="0.25">
      <c r="A92" s="3041"/>
      <c r="B92" s="3084"/>
      <c r="C92" s="3602"/>
      <c r="D92" s="3613"/>
      <c r="E92" s="3614"/>
      <c r="F92" s="3615"/>
      <c r="G92" s="2717"/>
      <c r="H92" s="3595"/>
      <c r="I92" s="3605"/>
      <c r="J92" s="3608"/>
      <c r="K92" s="1842"/>
      <c r="L92" s="1856"/>
      <c r="M92" s="1853"/>
      <c r="N92" s="1852"/>
      <c r="O92" s="1851"/>
    </row>
    <row r="93" spans="1:19" ht="13.5" thickBot="1" x14ac:dyDescent="0.25">
      <c r="A93" s="3042"/>
      <c r="B93" s="3076"/>
      <c r="C93" s="3603"/>
      <c r="D93" s="3616"/>
      <c r="E93" s="3617"/>
      <c r="F93" s="3618"/>
      <c r="G93" s="2717"/>
      <c r="H93" s="3595"/>
      <c r="I93" s="3605"/>
      <c r="J93" s="3608"/>
      <c r="K93" s="1687" t="s">
        <v>33</v>
      </c>
      <c r="L93" s="1760">
        <f>SUM(L91:L92)</f>
        <v>30</v>
      </c>
      <c r="M93" s="1853"/>
      <c r="N93" s="1852"/>
      <c r="O93" s="1851"/>
    </row>
    <row r="94" spans="1:19" ht="16.5" customHeight="1" thickBot="1" x14ac:dyDescent="0.25">
      <c r="A94" s="3040" t="s">
        <v>37</v>
      </c>
      <c r="B94" s="3075" t="s">
        <v>109</v>
      </c>
      <c r="C94" s="3601" t="s">
        <v>37</v>
      </c>
      <c r="D94" s="3043" t="s">
        <v>37</v>
      </c>
      <c r="E94" s="1855"/>
      <c r="F94" s="2759" t="s">
        <v>725</v>
      </c>
      <c r="G94" s="2717"/>
      <c r="H94" s="3595"/>
      <c r="I94" s="3605"/>
      <c r="J94" s="3608"/>
      <c r="K94" s="1835" t="s">
        <v>124</v>
      </c>
      <c r="L94" s="1854">
        <v>30</v>
      </c>
      <c r="M94" s="1853"/>
      <c r="N94" s="1852"/>
      <c r="O94" s="1851"/>
    </row>
    <row r="95" spans="1:19" ht="17.25" customHeight="1" thickBot="1" x14ac:dyDescent="0.25">
      <c r="A95" s="3042"/>
      <c r="B95" s="3076"/>
      <c r="C95" s="3603"/>
      <c r="D95" s="3033"/>
      <c r="E95" s="1831"/>
      <c r="F95" s="2760"/>
      <c r="G95" s="2718"/>
      <c r="H95" s="3596"/>
      <c r="I95" s="3606"/>
      <c r="J95" s="3609"/>
      <c r="K95" s="1830" t="s">
        <v>33</v>
      </c>
      <c r="L95" s="1715">
        <f>SUM(L94)</f>
        <v>30</v>
      </c>
      <c r="M95" s="1829"/>
      <c r="N95" s="794"/>
      <c r="O95" s="1828"/>
    </row>
    <row r="96" spans="1:19" ht="17.25" customHeight="1" thickBot="1" x14ac:dyDescent="0.25">
      <c r="A96" s="1838" t="s">
        <v>37</v>
      </c>
      <c r="B96" s="1837" t="s">
        <v>109</v>
      </c>
      <c r="C96" s="1850" t="s">
        <v>39</v>
      </c>
      <c r="D96" s="3571" t="s">
        <v>722</v>
      </c>
      <c r="E96" s="3572"/>
      <c r="F96" s="3573"/>
      <c r="G96" s="2716" t="s">
        <v>724</v>
      </c>
      <c r="H96" s="3594" t="s">
        <v>44</v>
      </c>
      <c r="I96" s="3604">
        <v>0</v>
      </c>
      <c r="J96" s="3673" t="s">
        <v>723</v>
      </c>
      <c r="K96" s="1711" t="s">
        <v>124</v>
      </c>
      <c r="L96" s="779">
        <f>L99</f>
        <v>15</v>
      </c>
      <c r="M96" s="1849"/>
      <c r="N96" s="1848"/>
      <c r="O96" s="1847"/>
      <c r="Q96" s="1846"/>
    </row>
    <row r="97" spans="1:15" ht="17.25" customHeight="1" thickBot="1" x14ac:dyDescent="0.25">
      <c r="A97" s="1845"/>
      <c r="B97" s="1844"/>
      <c r="C97" s="1843"/>
      <c r="D97" s="2985"/>
      <c r="E97" s="2986"/>
      <c r="F97" s="2987"/>
      <c r="G97" s="2717"/>
      <c r="H97" s="3595"/>
      <c r="I97" s="3605"/>
      <c r="J97" s="3674"/>
      <c r="K97" s="1842"/>
      <c r="L97" s="779"/>
      <c r="M97" s="1829"/>
      <c r="N97" s="794"/>
      <c r="O97" s="1828"/>
    </row>
    <row r="98" spans="1:15" ht="17.25" customHeight="1" thickBot="1" x14ac:dyDescent="0.25">
      <c r="A98" s="1841"/>
      <c r="B98" s="1840"/>
      <c r="C98" s="1839"/>
      <c r="D98" s="3574"/>
      <c r="E98" s="3550"/>
      <c r="F98" s="3551"/>
      <c r="G98" s="2717"/>
      <c r="H98" s="3595"/>
      <c r="I98" s="3605"/>
      <c r="J98" s="3674"/>
      <c r="K98" s="1687" t="s">
        <v>33</v>
      </c>
      <c r="L98" s="779">
        <f>SUM(L96:L97)</f>
        <v>15</v>
      </c>
      <c r="M98" s="1829"/>
      <c r="N98" s="794"/>
      <c r="O98" s="1828"/>
    </row>
    <row r="99" spans="1:15" ht="30" customHeight="1" thickBot="1" x14ac:dyDescent="0.25">
      <c r="A99" s="1838" t="s">
        <v>37</v>
      </c>
      <c r="B99" s="1837" t="s">
        <v>109</v>
      </c>
      <c r="C99" s="1836" t="s">
        <v>39</v>
      </c>
      <c r="D99" s="3032" t="s">
        <v>37</v>
      </c>
      <c r="E99" s="3597"/>
      <c r="F99" s="3599" t="s">
        <v>722</v>
      </c>
      <c r="G99" s="2717"/>
      <c r="H99" s="3595"/>
      <c r="I99" s="3605"/>
      <c r="J99" s="3674"/>
      <c r="K99" s="1835" t="s">
        <v>124</v>
      </c>
      <c r="L99" s="1834">
        <v>15</v>
      </c>
      <c r="M99" s="795" t="s">
        <v>721</v>
      </c>
      <c r="N99" s="794" t="s">
        <v>430</v>
      </c>
      <c r="O99" s="1828">
        <v>9</v>
      </c>
    </row>
    <row r="100" spans="1:15" ht="17.25" customHeight="1" thickBot="1" x14ac:dyDescent="0.25">
      <c r="A100" s="1833"/>
      <c r="B100" s="641"/>
      <c r="C100" s="1832"/>
      <c r="D100" s="3033"/>
      <c r="E100" s="3598"/>
      <c r="F100" s="3600"/>
      <c r="G100" s="2718"/>
      <c r="H100" s="3596"/>
      <c r="I100" s="3606"/>
      <c r="J100" s="3675"/>
      <c r="K100" s="1830" t="s">
        <v>33</v>
      </c>
      <c r="L100" s="1715">
        <f>SUM(L99)</f>
        <v>15</v>
      </c>
      <c r="M100" s="1829"/>
      <c r="N100" s="794"/>
      <c r="O100" s="1828"/>
    </row>
    <row r="101" spans="1:15" ht="15.75" customHeight="1" thickBot="1" x14ac:dyDescent="0.25">
      <c r="A101" s="690" t="s">
        <v>37</v>
      </c>
      <c r="B101" s="1673" t="s">
        <v>109</v>
      </c>
      <c r="C101" s="2991" t="s">
        <v>38</v>
      </c>
      <c r="D101" s="2992"/>
      <c r="E101" s="2992"/>
      <c r="F101" s="2992"/>
      <c r="G101" s="2992"/>
      <c r="H101" s="2992"/>
      <c r="I101" s="2992"/>
      <c r="J101" s="2993"/>
      <c r="K101" s="1672" t="s">
        <v>33</v>
      </c>
      <c r="L101" s="1827">
        <f>L93+L98</f>
        <v>45</v>
      </c>
      <c r="M101" s="1670"/>
      <c r="N101" s="1669"/>
      <c r="O101" s="1668"/>
    </row>
    <row r="102" spans="1:15" ht="13.5" thickBot="1" x14ac:dyDescent="0.25">
      <c r="A102" s="1667" t="s">
        <v>37</v>
      </c>
      <c r="B102" s="3562" t="s">
        <v>213</v>
      </c>
      <c r="C102" s="3563"/>
      <c r="D102" s="3563"/>
      <c r="E102" s="3563"/>
      <c r="F102" s="3563"/>
      <c r="G102" s="3563"/>
      <c r="H102" s="3563"/>
      <c r="I102" s="3563"/>
      <c r="J102" s="3563"/>
      <c r="K102" s="3564"/>
      <c r="L102" s="1666">
        <f>L48+L89+L101</f>
        <v>323.10000000000002</v>
      </c>
      <c r="M102" s="1665"/>
      <c r="N102" s="1665"/>
      <c r="O102" s="1664"/>
    </row>
    <row r="103" spans="1:15" ht="13.5" thickBot="1" x14ac:dyDescent="0.25">
      <c r="A103" s="3565" t="s">
        <v>34</v>
      </c>
      <c r="B103" s="3566"/>
      <c r="C103" s="3566"/>
      <c r="D103" s="3566"/>
      <c r="E103" s="3566"/>
      <c r="F103" s="3566"/>
      <c r="G103" s="3566"/>
      <c r="H103" s="3566"/>
      <c r="I103" s="3566"/>
      <c r="J103" s="3566"/>
      <c r="K103" s="3567"/>
      <c r="L103" s="1663">
        <f>L102*1</f>
        <v>323.10000000000002</v>
      </c>
      <c r="M103" s="622"/>
      <c r="N103" s="621"/>
      <c r="O103" s="620"/>
    </row>
    <row r="104" spans="1:15" ht="27.75" customHeight="1" x14ac:dyDescent="0.2">
      <c r="A104" s="617" t="s">
        <v>32</v>
      </c>
      <c r="B104" s="617"/>
      <c r="C104" s="617"/>
      <c r="D104" s="617"/>
      <c r="E104" s="617"/>
      <c r="F104" s="617"/>
      <c r="G104" s="617"/>
      <c r="H104" s="1662"/>
      <c r="I104" s="617"/>
      <c r="J104" s="617"/>
      <c r="K104" s="617"/>
      <c r="L104" s="617"/>
      <c r="M104" s="617"/>
      <c r="N104" s="610"/>
      <c r="O104" s="609"/>
    </row>
    <row r="105" spans="1:15" ht="22.5" customHeight="1" x14ac:dyDescent="0.2">
      <c r="A105" s="2903" t="s">
        <v>31</v>
      </c>
      <c r="B105" s="2903"/>
      <c r="C105" s="2903"/>
      <c r="D105" s="2903"/>
      <c r="E105" s="2903"/>
      <c r="F105" s="2903"/>
      <c r="G105" s="2903"/>
      <c r="H105" s="2903"/>
      <c r="I105" s="2903"/>
      <c r="J105" s="2903"/>
      <c r="K105" s="2903"/>
      <c r="L105" s="2903"/>
      <c r="M105" s="1826"/>
      <c r="N105" s="1826"/>
      <c r="O105" s="1826"/>
    </row>
    <row r="106" spans="1:15" ht="20.25" customHeight="1" thickBot="1" x14ac:dyDescent="0.25">
      <c r="A106" s="28"/>
      <c r="B106" s="26"/>
      <c r="C106" s="26"/>
      <c r="D106" s="26"/>
      <c r="E106" s="26"/>
      <c r="F106" s="26"/>
      <c r="G106" s="27"/>
      <c r="H106" s="26"/>
      <c r="I106" s="26"/>
      <c r="J106" s="26"/>
      <c r="K106" s="17"/>
      <c r="L106" s="24" t="s">
        <v>30</v>
      </c>
      <c r="M106" s="610"/>
      <c r="N106" s="610"/>
      <c r="O106" s="609"/>
    </row>
    <row r="107" spans="1:15" ht="51" customHeight="1" thickBot="1" x14ac:dyDescent="0.25">
      <c r="A107" s="22"/>
      <c r="B107" s="21"/>
      <c r="C107" s="2471" t="s">
        <v>29</v>
      </c>
      <c r="D107" s="2471"/>
      <c r="E107" s="2471"/>
      <c r="F107" s="2471"/>
      <c r="G107" s="2471"/>
      <c r="H107" s="2471"/>
      <c r="I107" s="2471"/>
      <c r="J107" s="2471"/>
      <c r="K107" s="2471"/>
      <c r="L107" s="20" t="s">
        <v>28</v>
      </c>
      <c r="M107" s="610"/>
      <c r="N107" s="610"/>
      <c r="O107" s="609"/>
    </row>
    <row r="108" spans="1:15" ht="19.5" customHeight="1" x14ac:dyDescent="0.2">
      <c r="A108" s="2904" t="s">
        <v>720</v>
      </c>
      <c r="B108" s="2905"/>
      <c r="C108" s="2905"/>
      <c r="D108" s="2905"/>
      <c r="E108" s="2905"/>
      <c r="F108" s="2905"/>
      <c r="G108" s="2905"/>
      <c r="H108" s="2905"/>
      <c r="I108" s="2905"/>
      <c r="J108" s="2905"/>
      <c r="K108" s="2906"/>
      <c r="L108" s="853">
        <f>L109+L114</f>
        <v>323.10000000000002</v>
      </c>
      <c r="M108" s="610"/>
      <c r="N108" s="610"/>
      <c r="O108" s="609"/>
    </row>
    <row r="109" spans="1:15" ht="19.5" customHeight="1" x14ac:dyDescent="0.2">
      <c r="A109" s="2889" t="s">
        <v>719</v>
      </c>
      <c r="B109" s="2890"/>
      <c r="C109" s="2890"/>
      <c r="D109" s="2890"/>
      <c r="E109" s="2890"/>
      <c r="F109" s="2890"/>
      <c r="G109" s="2890"/>
      <c r="H109" s="2890"/>
      <c r="I109" s="2890"/>
      <c r="J109" s="2890"/>
      <c r="K109" s="2907"/>
      <c r="L109" s="13">
        <f>L110</f>
        <v>251.2</v>
      </c>
      <c r="M109" s="610"/>
      <c r="N109" s="610"/>
      <c r="O109" s="609"/>
    </row>
    <row r="110" spans="1:15" ht="19.5" customHeight="1" x14ac:dyDescent="0.2">
      <c r="A110" s="3061" t="s">
        <v>208</v>
      </c>
      <c r="B110" s="3062"/>
      <c r="C110" s="3062"/>
      <c r="D110" s="3062"/>
      <c r="E110" s="3062"/>
      <c r="F110" s="3062"/>
      <c r="G110" s="3062"/>
      <c r="H110" s="3062"/>
      <c r="I110" s="3062"/>
      <c r="J110" s="3062"/>
      <c r="K110" s="3063"/>
      <c r="L110" s="13">
        <f>L16+L22+L28+L52+L72+L80+L91+L96</f>
        <v>251.2</v>
      </c>
      <c r="M110" s="610"/>
      <c r="N110" s="610"/>
      <c r="O110" s="609"/>
    </row>
    <row r="111" spans="1:15" ht="19.5" customHeight="1" x14ac:dyDescent="0.2">
      <c r="A111" s="2889" t="s">
        <v>207</v>
      </c>
      <c r="B111" s="2890"/>
      <c r="C111" s="2890"/>
      <c r="D111" s="2890"/>
      <c r="E111" s="2891"/>
      <c r="F111" s="2891"/>
      <c r="G111" s="2891"/>
      <c r="H111" s="2891"/>
      <c r="I111" s="2891"/>
      <c r="J111" s="2891"/>
      <c r="K111" s="2892"/>
      <c r="L111" s="11"/>
      <c r="M111" s="610"/>
      <c r="N111" s="610"/>
      <c r="O111" s="609"/>
    </row>
    <row r="112" spans="1:15" ht="24.75" customHeight="1" x14ac:dyDescent="0.2">
      <c r="A112" s="2889" t="s">
        <v>718</v>
      </c>
      <c r="B112" s="2890"/>
      <c r="C112" s="2890"/>
      <c r="D112" s="2890"/>
      <c r="E112" s="2890"/>
      <c r="F112" s="2890"/>
      <c r="G112" s="2890"/>
      <c r="H112" s="2890"/>
      <c r="I112" s="2890"/>
      <c r="J112" s="2890"/>
      <c r="K112" s="2907"/>
      <c r="L112" s="11"/>
      <c r="M112" s="610"/>
      <c r="N112" s="610"/>
      <c r="O112" s="609"/>
    </row>
    <row r="113" spans="1:15" ht="19.5" customHeight="1" x14ac:dyDescent="0.2">
      <c r="A113" s="3061" t="s">
        <v>22</v>
      </c>
      <c r="B113" s="3062"/>
      <c r="C113" s="3062"/>
      <c r="D113" s="3062"/>
      <c r="E113" s="3062"/>
      <c r="F113" s="3062"/>
      <c r="G113" s="3062"/>
      <c r="H113" s="3062"/>
      <c r="I113" s="3062"/>
      <c r="J113" s="3062"/>
      <c r="K113" s="3063"/>
      <c r="L113" s="11"/>
      <c r="M113" s="610"/>
      <c r="N113" s="610"/>
      <c r="O113" s="609"/>
    </row>
    <row r="114" spans="1:15" ht="19.5" customHeight="1" x14ac:dyDescent="0.2">
      <c r="A114" s="2889" t="s">
        <v>205</v>
      </c>
      <c r="B114" s="2890"/>
      <c r="C114" s="2890"/>
      <c r="D114" s="2890"/>
      <c r="E114" s="2891"/>
      <c r="F114" s="2891"/>
      <c r="G114" s="2891"/>
      <c r="H114" s="2891"/>
      <c r="I114" s="2891"/>
      <c r="J114" s="2891"/>
      <c r="K114" s="2892"/>
      <c r="L114" s="11">
        <f>L17+L23+L29+L53+L81</f>
        <v>71.900000000000006</v>
      </c>
      <c r="M114" s="610"/>
      <c r="N114" s="610"/>
      <c r="O114" s="609"/>
    </row>
    <row r="115" spans="1:15" ht="19.5" customHeight="1" x14ac:dyDescent="0.2">
      <c r="A115" s="2889" t="s">
        <v>204</v>
      </c>
      <c r="B115" s="2890"/>
      <c r="C115" s="2890"/>
      <c r="D115" s="2890"/>
      <c r="E115" s="2891"/>
      <c r="F115" s="2891"/>
      <c r="G115" s="2891"/>
      <c r="H115" s="2891"/>
      <c r="I115" s="2891"/>
      <c r="J115" s="2891"/>
      <c r="K115" s="2892"/>
      <c r="L115" s="11"/>
      <c r="M115" s="610"/>
      <c r="N115" s="610"/>
      <c r="O115" s="609"/>
    </row>
    <row r="116" spans="1:15" ht="19.5" customHeight="1" x14ac:dyDescent="0.2">
      <c r="A116" s="2889" t="s">
        <v>203</v>
      </c>
      <c r="B116" s="2890"/>
      <c r="C116" s="2890"/>
      <c r="D116" s="2890"/>
      <c r="E116" s="2891"/>
      <c r="F116" s="2891"/>
      <c r="G116" s="2891"/>
      <c r="H116" s="2891"/>
      <c r="I116" s="2891"/>
      <c r="J116" s="2891"/>
      <c r="K116" s="2892"/>
      <c r="L116" s="11"/>
      <c r="M116" s="610"/>
      <c r="N116" s="610"/>
      <c r="O116" s="609"/>
    </row>
    <row r="117" spans="1:15" ht="19.5" customHeight="1" x14ac:dyDescent="0.2">
      <c r="A117" s="2889" t="s">
        <v>717</v>
      </c>
      <c r="B117" s="2890"/>
      <c r="C117" s="2890"/>
      <c r="D117" s="2890"/>
      <c r="E117" s="2890"/>
      <c r="F117" s="2890"/>
      <c r="G117" s="2890"/>
      <c r="H117" s="2890"/>
      <c r="I117" s="2890"/>
      <c r="J117" s="2890"/>
      <c r="K117" s="2907"/>
      <c r="L117" s="11"/>
      <c r="M117" s="610"/>
      <c r="N117" s="610"/>
      <c r="O117" s="609"/>
    </row>
    <row r="118" spans="1:15" ht="19.5" customHeight="1" x14ac:dyDescent="0.2">
      <c r="A118" s="2889" t="s">
        <v>201</v>
      </c>
      <c r="B118" s="2890"/>
      <c r="C118" s="2890"/>
      <c r="D118" s="2890"/>
      <c r="E118" s="2891"/>
      <c r="F118" s="2891"/>
      <c r="G118" s="2891"/>
      <c r="H118" s="2891"/>
      <c r="I118" s="2891"/>
      <c r="J118" s="2891"/>
      <c r="K118" s="2892"/>
      <c r="L118" s="11"/>
      <c r="M118" s="610"/>
      <c r="N118" s="610"/>
      <c r="O118" s="609"/>
    </row>
    <row r="119" spans="1:15" ht="19.5" customHeight="1" x14ac:dyDescent="0.2">
      <c r="A119" s="2912" t="s">
        <v>200</v>
      </c>
      <c r="B119" s="2913"/>
      <c r="C119" s="2913"/>
      <c r="D119" s="2913"/>
      <c r="E119" s="2891"/>
      <c r="F119" s="2891"/>
      <c r="G119" s="2891"/>
      <c r="H119" s="2891"/>
      <c r="I119" s="2891"/>
      <c r="J119" s="2891"/>
      <c r="K119" s="2892"/>
      <c r="L119" s="11"/>
      <c r="M119" s="610"/>
      <c r="N119" s="610"/>
      <c r="O119" s="609"/>
    </row>
    <row r="120" spans="1:15" ht="19.5" customHeight="1" x14ac:dyDescent="0.2">
      <c r="A120" s="2889" t="s">
        <v>15</v>
      </c>
      <c r="B120" s="2891"/>
      <c r="C120" s="2891"/>
      <c r="D120" s="2891"/>
      <c r="E120" s="2891"/>
      <c r="F120" s="2891"/>
      <c r="G120" s="2891"/>
      <c r="H120" s="2891"/>
      <c r="I120" s="2891"/>
      <c r="J120" s="2891"/>
      <c r="K120" s="2892"/>
      <c r="L120" s="11"/>
      <c r="M120" s="610"/>
      <c r="N120" s="610"/>
      <c r="O120" s="609"/>
    </row>
    <row r="121" spans="1:15" ht="19.5" customHeight="1" x14ac:dyDescent="0.2">
      <c r="A121" s="2889" t="s">
        <v>199</v>
      </c>
      <c r="B121" s="2890"/>
      <c r="C121" s="2890"/>
      <c r="D121" s="2890"/>
      <c r="E121" s="2890"/>
      <c r="F121" s="2890"/>
      <c r="G121" s="2890"/>
      <c r="H121" s="2890"/>
      <c r="I121" s="2890"/>
      <c r="J121" s="2890"/>
      <c r="K121" s="2907"/>
      <c r="L121" s="11"/>
      <c r="M121" s="610"/>
      <c r="N121" s="610"/>
      <c r="O121" s="609"/>
    </row>
    <row r="122" spans="1:15" ht="19.5" customHeight="1" x14ac:dyDescent="0.2">
      <c r="A122" s="3102" t="s">
        <v>198</v>
      </c>
      <c r="B122" s="3103"/>
      <c r="C122" s="3103"/>
      <c r="D122" s="3103"/>
      <c r="E122" s="3103"/>
      <c r="F122" s="3103"/>
      <c r="G122" s="3103"/>
      <c r="H122" s="3103"/>
      <c r="I122" s="3103"/>
      <c r="J122" s="3103"/>
      <c r="K122" s="3104"/>
      <c r="L122" s="11"/>
      <c r="M122" s="610"/>
      <c r="N122" s="610"/>
      <c r="O122" s="609"/>
    </row>
    <row r="123" spans="1:15" ht="19.5" customHeight="1" x14ac:dyDescent="0.2">
      <c r="A123" s="3061" t="s">
        <v>197</v>
      </c>
      <c r="B123" s="3062"/>
      <c r="C123" s="3062"/>
      <c r="D123" s="3062"/>
      <c r="E123" s="3062"/>
      <c r="F123" s="3062"/>
      <c r="G123" s="3062"/>
      <c r="H123" s="3062"/>
      <c r="I123" s="3062"/>
      <c r="J123" s="3062"/>
      <c r="K123" s="3063"/>
      <c r="L123" s="11"/>
      <c r="M123" s="610"/>
      <c r="N123" s="610"/>
      <c r="O123" s="609"/>
    </row>
    <row r="124" spans="1:15" ht="19.5" customHeight="1" x14ac:dyDescent="0.2">
      <c r="A124" s="2889" t="s">
        <v>11</v>
      </c>
      <c r="B124" s="2890"/>
      <c r="C124" s="2890"/>
      <c r="D124" s="2890"/>
      <c r="E124" s="2891"/>
      <c r="F124" s="2891"/>
      <c r="G124" s="2891"/>
      <c r="H124" s="2891"/>
      <c r="I124" s="2891"/>
      <c r="J124" s="2891"/>
      <c r="K124" s="2892"/>
      <c r="L124" s="11"/>
      <c r="M124" s="610"/>
      <c r="N124" s="610"/>
      <c r="O124" s="609"/>
    </row>
    <row r="125" spans="1:15" ht="19.5" customHeight="1" x14ac:dyDescent="0.2">
      <c r="A125" s="2889" t="s">
        <v>357</v>
      </c>
      <c r="B125" s="2890"/>
      <c r="C125" s="2890"/>
      <c r="D125" s="2890"/>
      <c r="E125" s="2891"/>
      <c r="F125" s="2891"/>
      <c r="G125" s="2891"/>
      <c r="H125" s="2891"/>
      <c r="I125" s="2891"/>
      <c r="J125" s="2891"/>
      <c r="K125" s="2892"/>
      <c r="L125" s="11"/>
      <c r="M125" s="610"/>
      <c r="N125" s="610"/>
      <c r="O125" s="609"/>
    </row>
    <row r="126" spans="1:15" ht="19.5" customHeight="1" thickBot="1" x14ac:dyDescent="0.25">
      <c r="A126" s="2889" t="s">
        <v>195</v>
      </c>
      <c r="B126" s="2890"/>
      <c r="C126" s="2890"/>
      <c r="D126" s="2890"/>
      <c r="E126" s="2890"/>
      <c r="F126" s="2890"/>
      <c r="G126" s="2890"/>
      <c r="H126" s="2890"/>
      <c r="I126" s="2890"/>
      <c r="J126" s="2890"/>
      <c r="K126" s="2907"/>
      <c r="L126" s="11"/>
      <c r="M126" s="610"/>
      <c r="N126" s="610"/>
      <c r="O126" s="609"/>
    </row>
    <row r="127" spans="1:15" ht="19.5" customHeight="1" thickBot="1" x14ac:dyDescent="0.25">
      <c r="A127" s="3591" t="s">
        <v>8</v>
      </c>
      <c r="B127" s="3592"/>
      <c r="C127" s="3592"/>
      <c r="D127" s="3592"/>
      <c r="E127" s="3592"/>
      <c r="F127" s="3592"/>
      <c r="G127" s="3592"/>
      <c r="H127" s="3592"/>
      <c r="I127" s="3592"/>
      <c r="J127" s="3592"/>
      <c r="K127" s="3593"/>
      <c r="L127" s="12">
        <f>L128</f>
        <v>0</v>
      </c>
      <c r="M127" s="610"/>
      <c r="N127" s="610"/>
      <c r="O127" s="609"/>
    </row>
    <row r="128" spans="1:15" ht="19.5" customHeight="1" x14ac:dyDescent="0.2">
      <c r="A128" s="3527" t="s">
        <v>299</v>
      </c>
      <c r="B128" s="3528"/>
      <c r="C128" s="3528"/>
      <c r="D128" s="3528"/>
      <c r="E128" s="3529"/>
      <c r="F128" s="3529"/>
      <c r="G128" s="3529"/>
      <c r="H128" s="3529"/>
      <c r="I128" s="3529"/>
      <c r="J128" s="3529"/>
      <c r="K128" s="3530"/>
      <c r="L128" s="611">
        <v>0</v>
      </c>
      <c r="M128" s="610"/>
      <c r="N128" s="610"/>
      <c r="O128" s="609"/>
    </row>
    <row r="129" spans="1:15" ht="19.5" customHeight="1" x14ac:dyDescent="0.2">
      <c r="A129" s="3050" t="s">
        <v>6</v>
      </c>
      <c r="B129" s="3051"/>
      <c r="C129" s="3051"/>
      <c r="D129" s="3051"/>
      <c r="E129" s="3051"/>
      <c r="F129" s="3051"/>
      <c r="G129" s="3051"/>
      <c r="H129" s="3051"/>
      <c r="I129" s="3051"/>
      <c r="J129" s="3051"/>
      <c r="K129" s="3052"/>
      <c r="L129" s="11"/>
      <c r="M129" s="610"/>
      <c r="N129" s="610"/>
      <c r="O129" s="609"/>
    </row>
    <row r="130" spans="1:15" ht="19.5" customHeight="1" x14ac:dyDescent="0.2">
      <c r="A130" s="3114" t="s">
        <v>193</v>
      </c>
      <c r="B130" s="3115"/>
      <c r="C130" s="3115"/>
      <c r="D130" s="3115"/>
      <c r="E130" s="3115"/>
      <c r="F130" s="3115"/>
      <c r="G130" s="3115"/>
      <c r="H130" s="3115"/>
      <c r="I130" s="3115"/>
      <c r="J130" s="3115"/>
      <c r="K130" s="3116"/>
      <c r="L130" s="11"/>
      <c r="M130" s="610"/>
      <c r="N130" s="610"/>
      <c r="O130" s="609"/>
    </row>
    <row r="131" spans="1:15" ht="19.5" customHeight="1" x14ac:dyDescent="0.2">
      <c r="A131" s="3096" t="s">
        <v>192</v>
      </c>
      <c r="B131" s="3097"/>
      <c r="C131" s="3097"/>
      <c r="D131" s="3097"/>
      <c r="E131" s="3097"/>
      <c r="F131" s="3097"/>
      <c r="G131" s="3097"/>
      <c r="H131" s="3097"/>
      <c r="I131" s="3097"/>
      <c r="J131" s="3097"/>
      <c r="K131" s="3098"/>
      <c r="L131" s="11"/>
      <c r="M131" s="610"/>
      <c r="N131" s="610"/>
      <c r="O131" s="609"/>
    </row>
    <row r="132" spans="1:15" ht="19.5" customHeight="1" thickBot="1" x14ac:dyDescent="0.25">
      <c r="A132" s="3099" t="s">
        <v>3</v>
      </c>
      <c r="B132" s="3100"/>
      <c r="C132" s="3100"/>
      <c r="D132" s="3100"/>
      <c r="E132" s="3100"/>
      <c r="F132" s="3100"/>
      <c r="G132" s="3100"/>
      <c r="H132" s="3100"/>
      <c r="I132" s="3100"/>
      <c r="J132" s="3100"/>
      <c r="K132" s="3101"/>
      <c r="L132" s="353"/>
      <c r="M132" s="610"/>
      <c r="N132" s="610"/>
      <c r="O132" s="609"/>
    </row>
    <row r="133" spans="1:15" ht="19.5" customHeight="1" thickBot="1" x14ac:dyDescent="0.25">
      <c r="A133" s="3619" t="s">
        <v>355</v>
      </c>
      <c r="B133" s="3620"/>
      <c r="C133" s="3620"/>
      <c r="D133" s="3620"/>
      <c r="E133" s="3620"/>
      <c r="F133" s="3620"/>
      <c r="G133" s="3620"/>
      <c r="H133" s="3620"/>
      <c r="I133" s="3620"/>
      <c r="J133" s="3620"/>
      <c r="K133" s="3621"/>
      <c r="L133" s="1825">
        <f>L108+L127</f>
        <v>323.10000000000002</v>
      </c>
      <c r="M133" s="610"/>
      <c r="N133" s="610"/>
      <c r="O133" s="609"/>
    </row>
    <row r="134" spans="1:15" ht="19.5" customHeight="1" x14ac:dyDescent="0.2">
      <c r="A134" s="3622" t="s">
        <v>1</v>
      </c>
      <c r="B134" s="3623"/>
      <c r="C134" s="3623"/>
      <c r="D134" s="3623"/>
      <c r="E134" s="3623"/>
      <c r="F134" s="3623"/>
      <c r="G134" s="3623"/>
      <c r="H134" s="3623"/>
      <c r="I134" s="3623"/>
      <c r="J134" s="3623"/>
      <c r="K134" s="3624"/>
      <c r="L134" s="611"/>
      <c r="M134" s="610"/>
      <c r="N134" s="610"/>
      <c r="O134" s="609"/>
    </row>
    <row r="135" spans="1:15" ht="19.5" customHeight="1" thickBot="1" x14ac:dyDescent="0.25">
      <c r="A135" s="3531" t="s">
        <v>0</v>
      </c>
      <c r="B135" s="3532"/>
      <c r="C135" s="3532"/>
      <c r="D135" s="3532"/>
      <c r="E135" s="3532"/>
      <c r="F135" s="3532"/>
      <c r="G135" s="3532"/>
      <c r="H135" s="3532"/>
      <c r="I135" s="3532"/>
      <c r="J135" s="3532"/>
      <c r="K135" s="3533"/>
      <c r="L135" s="353">
        <v>120.6</v>
      </c>
      <c r="M135" s="610"/>
      <c r="N135" s="610"/>
      <c r="O135" s="609"/>
    </row>
    <row r="136" spans="1:15" ht="19.5" customHeight="1" x14ac:dyDescent="0.2">
      <c r="A136" s="610"/>
      <c r="B136" s="610"/>
      <c r="C136" s="610"/>
      <c r="D136" s="610"/>
      <c r="E136" s="610"/>
      <c r="F136" s="610"/>
      <c r="G136" s="610"/>
      <c r="H136" s="1824"/>
      <c r="I136" s="610"/>
      <c r="J136" s="610"/>
      <c r="K136" s="610"/>
      <c r="L136" s="610"/>
      <c r="M136" s="610"/>
      <c r="N136" s="610"/>
      <c r="O136" s="609"/>
    </row>
    <row r="137" spans="1:15" ht="19.5" customHeight="1" x14ac:dyDescent="0.2">
      <c r="A137" s="610"/>
      <c r="B137" s="610"/>
      <c r="C137" s="610"/>
      <c r="D137" s="610"/>
      <c r="E137" s="610"/>
      <c r="F137" s="610"/>
      <c r="G137" s="610"/>
      <c r="H137" s="1659"/>
    </row>
    <row r="138" spans="1:15" ht="28.5" customHeight="1" x14ac:dyDescent="0.2">
      <c r="A138" s="1651"/>
      <c r="B138" s="1653"/>
      <c r="C138" s="1653"/>
      <c r="D138" s="1653"/>
      <c r="E138" s="1653"/>
      <c r="F138" s="1656"/>
      <c r="G138" s="1656"/>
      <c r="H138" s="1822"/>
    </row>
    <row r="139" spans="1:15" ht="40.5" customHeight="1" x14ac:dyDescent="0.2">
      <c r="A139" s="1651"/>
      <c r="B139" s="1653"/>
      <c r="C139" s="1653"/>
      <c r="D139" s="1653"/>
      <c r="E139" s="1653"/>
      <c r="F139" s="1651"/>
      <c r="G139" s="1651"/>
      <c r="H139" s="1822"/>
    </row>
    <row r="140" spans="1:15" x14ac:dyDescent="0.2">
      <c r="A140" s="1651"/>
      <c r="B140" s="1653"/>
      <c r="C140" s="1653"/>
      <c r="D140" s="1653"/>
      <c r="E140" s="1653"/>
      <c r="F140" s="1655"/>
      <c r="G140" s="1651"/>
      <c r="H140" s="1822"/>
    </row>
    <row r="141" spans="1:15" x14ac:dyDescent="0.2">
      <c r="A141" s="1651"/>
      <c r="B141" s="1653"/>
      <c r="C141" s="1653"/>
      <c r="D141" s="1653"/>
      <c r="E141" s="1653"/>
      <c r="F141" s="1651"/>
      <c r="G141" s="1651"/>
      <c r="H141" s="1822"/>
    </row>
    <row r="142" spans="1:15" x14ac:dyDescent="0.2">
      <c r="A142" s="1651"/>
      <c r="B142" s="1653"/>
      <c r="C142" s="1653"/>
      <c r="D142" s="1653"/>
      <c r="E142" s="1653"/>
      <c r="F142" s="1651"/>
      <c r="G142" s="1651"/>
      <c r="H142" s="1822"/>
    </row>
    <row r="143" spans="1:15" x14ac:dyDescent="0.2">
      <c r="A143" s="1651"/>
      <c r="B143" s="1653"/>
      <c r="C143" s="1653"/>
      <c r="D143" s="1653"/>
      <c r="E143" s="1653"/>
      <c r="F143" s="1651"/>
      <c r="G143" s="1651"/>
      <c r="H143" s="1822"/>
    </row>
    <row r="144" spans="1:15" x14ac:dyDescent="0.2">
      <c r="A144" s="1651"/>
      <c r="B144" s="1653"/>
      <c r="C144" s="1653"/>
      <c r="D144" s="1653"/>
      <c r="E144" s="1653"/>
      <c r="F144" s="1651"/>
      <c r="G144" s="1651"/>
      <c r="H144" s="1822"/>
    </row>
    <row r="145" spans="1:8" x14ac:dyDescent="0.2">
      <c r="A145" s="1651"/>
      <c r="B145" s="1653"/>
      <c r="C145" s="1653"/>
      <c r="D145" s="1653"/>
      <c r="E145" s="1653"/>
      <c r="F145" s="1651"/>
      <c r="G145" s="1651"/>
      <c r="H145" s="1822"/>
    </row>
    <row r="146" spans="1:8" x14ac:dyDescent="0.2">
      <c r="A146" s="1651"/>
      <c r="B146" s="1653"/>
      <c r="C146" s="1653"/>
      <c r="D146" s="1653"/>
      <c r="E146" s="1653"/>
      <c r="F146" s="1651"/>
      <c r="G146" s="1651"/>
      <c r="H146" s="1822"/>
    </row>
    <row r="147" spans="1:8" x14ac:dyDescent="0.2">
      <c r="A147" s="1651"/>
      <c r="B147" s="1653"/>
      <c r="C147" s="1653"/>
      <c r="D147" s="1653"/>
      <c r="E147" s="1653"/>
      <c r="F147" s="1651"/>
      <c r="G147" s="1651"/>
      <c r="H147" s="1823"/>
    </row>
    <row r="148" spans="1:8" x14ac:dyDescent="0.2">
      <c r="A148" s="1651"/>
      <c r="B148" s="1653"/>
      <c r="C148" s="1653"/>
      <c r="D148" s="1653"/>
      <c r="E148" s="1653"/>
      <c r="F148" s="1651"/>
      <c r="G148" s="1651"/>
      <c r="H148" s="1822"/>
    </row>
    <row r="149" spans="1:8" x14ac:dyDescent="0.2">
      <c r="A149" s="1651"/>
      <c r="B149" s="1653"/>
      <c r="C149" s="1653"/>
      <c r="D149" s="1653"/>
      <c r="E149" s="1653"/>
      <c r="F149" s="1651"/>
      <c r="G149" s="1651"/>
      <c r="H149" s="1822"/>
    </row>
    <row r="150" spans="1:8" x14ac:dyDescent="0.2">
      <c r="A150" s="1651"/>
      <c r="B150" s="1653"/>
      <c r="C150" s="1653"/>
      <c r="D150" s="1653"/>
      <c r="E150" s="1653"/>
      <c r="F150" s="1651"/>
      <c r="G150" s="1651"/>
      <c r="H150" s="1822"/>
    </row>
    <row r="151" spans="1:8" x14ac:dyDescent="0.2">
      <c r="F151" s="1651"/>
      <c r="G151" s="1651"/>
      <c r="H151" s="602"/>
    </row>
    <row r="152" spans="1:8" x14ac:dyDescent="0.2">
      <c r="F152" s="1651"/>
      <c r="G152" s="1651"/>
      <c r="H152" s="602"/>
    </row>
    <row r="153" spans="1:8" x14ac:dyDescent="0.2">
      <c r="H153" s="602"/>
    </row>
    <row r="154" spans="1:8" x14ac:dyDescent="0.2">
      <c r="H154" s="602"/>
    </row>
    <row r="155" spans="1:8" x14ac:dyDescent="0.2">
      <c r="H155" s="602"/>
    </row>
  </sheetData>
  <mergeCells count="211">
    <mergeCell ref="P2:Q3"/>
    <mergeCell ref="G28:G31"/>
    <mergeCell ref="G32:G35"/>
    <mergeCell ref="J28:J47"/>
    <mergeCell ref="J16:J21"/>
    <mergeCell ref="H16:H21"/>
    <mergeCell ref="I16:I21"/>
    <mergeCell ref="J22:J27"/>
    <mergeCell ref="C16:C19"/>
    <mergeCell ref="F16:F19"/>
    <mergeCell ref="D25:D27"/>
    <mergeCell ref="C20:C21"/>
    <mergeCell ref="I96:I100"/>
    <mergeCell ref="J96:J100"/>
    <mergeCell ref="D52:F55"/>
    <mergeCell ref="D56:D58"/>
    <mergeCell ref="B34:B35"/>
    <mergeCell ref="C56:C58"/>
    <mergeCell ref="G40:G43"/>
    <mergeCell ref="G44:G47"/>
    <mergeCell ref="H52:H71"/>
    <mergeCell ref="B16:B19"/>
    <mergeCell ref="A22:A24"/>
    <mergeCell ref="B22:B24"/>
    <mergeCell ref="F36:F37"/>
    <mergeCell ref="F20:F21"/>
    <mergeCell ref="F25:F27"/>
    <mergeCell ref="A34:A35"/>
    <mergeCell ref="A38:A39"/>
    <mergeCell ref="F40:F41"/>
    <mergeCell ref="F34:F35"/>
    <mergeCell ref="D28:F31"/>
    <mergeCell ref="F38:F39"/>
    <mergeCell ref="A16:A19"/>
    <mergeCell ref="A32:A33"/>
    <mergeCell ref="B32:B33"/>
    <mergeCell ref="B28:B31"/>
    <mergeCell ref="A28:A31"/>
    <mergeCell ref="A25:A27"/>
    <mergeCell ref="B25:B27"/>
    <mergeCell ref="B38:B39"/>
    <mergeCell ref="A36:A37"/>
    <mergeCell ref="I22:I27"/>
    <mergeCell ref="J72:J79"/>
    <mergeCell ref="A86:A88"/>
    <mergeCell ref="F62:F63"/>
    <mergeCell ref="F64:F65"/>
    <mergeCell ref="A64:A65"/>
    <mergeCell ref="B64:B65"/>
    <mergeCell ref="B66:B67"/>
    <mergeCell ref="B36:B37"/>
    <mergeCell ref="B46:B47"/>
    <mergeCell ref="G36:G39"/>
    <mergeCell ref="J52:J61"/>
    <mergeCell ref="D59:D61"/>
    <mergeCell ref="I28:I47"/>
    <mergeCell ref="H28:H47"/>
    <mergeCell ref="F46:F47"/>
    <mergeCell ref="C59:C61"/>
    <mergeCell ref="C62:C63"/>
    <mergeCell ref="F42:F43"/>
    <mergeCell ref="F44:F45"/>
    <mergeCell ref="D66:D67"/>
    <mergeCell ref="C48:J48"/>
    <mergeCell ref="H91:H95"/>
    <mergeCell ref="F94:F95"/>
    <mergeCell ref="B80:B82"/>
    <mergeCell ref="G80:G88"/>
    <mergeCell ref="E83:E85"/>
    <mergeCell ref="D83:D85"/>
    <mergeCell ref="Q80:Q83"/>
    <mergeCell ref="F70:F71"/>
    <mergeCell ref="D78:D79"/>
    <mergeCell ref="G70:G71"/>
    <mergeCell ref="F78:F79"/>
    <mergeCell ref="E78:E79"/>
    <mergeCell ref="H72:H79"/>
    <mergeCell ref="I72:I79"/>
    <mergeCell ref="C78:C79"/>
    <mergeCell ref="D72:F77"/>
    <mergeCell ref="J80:J88"/>
    <mergeCell ref="I80:I88"/>
    <mergeCell ref="H80:H88"/>
    <mergeCell ref="D86:D88"/>
    <mergeCell ref="C86:C88"/>
    <mergeCell ref="C72:C77"/>
    <mergeCell ref="J62:J71"/>
    <mergeCell ref="I62:I71"/>
    <mergeCell ref="M2:O2"/>
    <mergeCell ref="F59:F61"/>
    <mergeCell ref="F68:F69"/>
    <mergeCell ref="G52:G55"/>
    <mergeCell ref="G56:G58"/>
    <mergeCell ref="G59:G61"/>
    <mergeCell ref="G62:G63"/>
    <mergeCell ref="A78:A79"/>
    <mergeCell ref="A72:A77"/>
    <mergeCell ref="B72:B77"/>
    <mergeCell ref="D62:D63"/>
    <mergeCell ref="D64:D65"/>
    <mergeCell ref="G64:G65"/>
    <mergeCell ref="F66:F67"/>
    <mergeCell ref="A40:A41"/>
    <mergeCell ref="H22:H27"/>
    <mergeCell ref="C66:C67"/>
    <mergeCell ref="A56:A58"/>
    <mergeCell ref="B59:B61"/>
    <mergeCell ref="G22:G27"/>
    <mergeCell ref="B62:B63"/>
    <mergeCell ref="A42:A43"/>
    <mergeCell ref="A50:A51"/>
    <mergeCell ref="B50:B51"/>
    <mergeCell ref="A3:O3"/>
    <mergeCell ref="A5:O5"/>
    <mergeCell ref="A4:O4"/>
    <mergeCell ref="D7:D9"/>
    <mergeCell ref="G7:G9"/>
    <mergeCell ref="J7:J9"/>
    <mergeCell ref="O8:O9"/>
    <mergeCell ref="A7:A9"/>
    <mergeCell ref="B7:B9"/>
    <mergeCell ref="M7:O7"/>
    <mergeCell ref="N8:N9"/>
    <mergeCell ref="I7:I9"/>
    <mergeCell ref="M8:M9"/>
    <mergeCell ref="K7:K9"/>
    <mergeCell ref="L7:L9"/>
    <mergeCell ref="C107:K107"/>
    <mergeCell ref="A108:K108"/>
    <mergeCell ref="A109:K109"/>
    <mergeCell ref="A110:K110"/>
    <mergeCell ref="A111:K111"/>
    <mergeCell ref="A113:K113"/>
    <mergeCell ref="D20:D21"/>
    <mergeCell ref="F22:F24"/>
    <mergeCell ref="C7:C9"/>
    <mergeCell ref="E7:E9"/>
    <mergeCell ref="F7:F9"/>
    <mergeCell ref="H7:H9"/>
    <mergeCell ref="C14:O14"/>
    <mergeCell ref="A80:A82"/>
    <mergeCell ref="A91:A93"/>
    <mergeCell ref="B78:B79"/>
    <mergeCell ref="F83:F85"/>
    <mergeCell ref="F86:F88"/>
    <mergeCell ref="C89:J89"/>
    <mergeCell ref="A83:A85"/>
    <mergeCell ref="B83:B85"/>
    <mergeCell ref="C83:C85"/>
    <mergeCell ref="C80:C82"/>
    <mergeCell ref="C90:O90"/>
    <mergeCell ref="A135:K135"/>
    <mergeCell ref="A117:K117"/>
    <mergeCell ref="A118:K118"/>
    <mergeCell ref="A119:K119"/>
    <mergeCell ref="A120:K120"/>
    <mergeCell ref="A122:K122"/>
    <mergeCell ref="A123:K123"/>
    <mergeCell ref="A124:K124"/>
    <mergeCell ref="A125:K125"/>
    <mergeCell ref="A126:K126"/>
    <mergeCell ref="A131:K131"/>
    <mergeCell ref="A130:K130"/>
    <mergeCell ref="A128:K128"/>
    <mergeCell ref="A129:K129"/>
    <mergeCell ref="A133:K133"/>
    <mergeCell ref="A134:K134"/>
    <mergeCell ref="A132:K132"/>
    <mergeCell ref="A127:K127"/>
    <mergeCell ref="A103:K103"/>
    <mergeCell ref="G16:G21"/>
    <mergeCell ref="G96:G100"/>
    <mergeCell ref="H96:H100"/>
    <mergeCell ref="D99:D100"/>
    <mergeCell ref="E99:E100"/>
    <mergeCell ref="F99:F100"/>
    <mergeCell ref="A121:K121"/>
    <mergeCell ref="D96:F98"/>
    <mergeCell ref="D94:D95"/>
    <mergeCell ref="B102:K102"/>
    <mergeCell ref="A112:K112"/>
    <mergeCell ref="A105:L105"/>
    <mergeCell ref="A114:K114"/>
    <mergeCell ref="A115:K115"/>
    <mergeCell ref="A116:K116"/>
    <mergeCell ref="G91:G95"/>
    <mergeCell ref="B91:B93"/>
    <mergeCell ref="C91:C93"/>
    <mergeCell ref="C101:J101"/>
    <mergeCell ref="I91:I95"/>
    <mergeCell ref="J91:J95"/>
    <mergeCell ref="A59:A61"/>
    <mergeCell ref="A62:A63"/>
    <mergeCell ref="B42:B43"/>
    <mergeCell ref="B56:B58"/>
    <mergeCell ref="B40:B41"/>
    <mergeCell ref="A94:A95"/>
    <mergeCell ref="E86:E88"/>
    <mergeCell ref="G72:G79"/>
    <mergeCell ref="G66:G67"/>
    <mergeCell ref="G68:G69"/>
    <mergeCell ref="C64:C65"/>
    <mergeCell ref="A66:A67"/>
    <mergeCell ref="B86:B88"/>
    <mergeCell ref="D91:F93"/>
    <mergeCell ref="D80:F82"/>
    <mergeCell ref="B94:B95"/>
    <mergeCell ref="C94:C95"/>
    <mergeCell ref="B44:B45"/>
    <mergeCell ref="A46:A47"/>
    <mergeCell ref="A44:A45"/>
  </mergeCells>
  <pageMargins left="0.70866141732283472" right="0.70866141732283472" top="0.74803149606299213" bottom="0.74803149606299213" header="0.31496062992125984" footer="0.31496062992125984"/>
  <pageSetup paperSize="9" scale="63" firstPageNumber="34" fitToHeight="0"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DA2B6-DA9B-496B-8E62-F322829B9DF4}">
  <sheetPr>
    <pageSetUpPr fitToPage="1"/>
  </sheetPr>
  <dimension ref="A1:AE197"/>
  <sheetViews>
    <sheetView view="pageBreakPreview" zoomScale="90" zoomScaleNormal="90" zoomScaleSheetLayoutView="90" workbookViewId="0">
      <selection activeCell="A2" sqref="A2:O2"/>
    </sheetView>
  </sheetViews>
  <sheetFormatPr defaultRowHeight="12.75" x14ac:dyDescent="0.2"/>
  <cols>
    <col min="1" max="1" width="3.5703125" style="2107" customWidth="1"/>
    <col min="2" max="2" width="3.42578125" style="2106" customWidth="1"/>
    <col min="3" max="4" width="3.7109375" style="2106" customWidth="1"/>
    <col min="5" max="5" width="3.5703125" style="2106" customWidth="1"/>
    <col min="6" max="6" width="39.42578125" style="2106" customWidth="1"/>
    <col min="7" max="7" width="6.85546875" style="2106" customWidth="1"/>
    <col min="8" max="8" width="7.85546875" style="2106" customWidth="1"/>
    <col min="9" max="9" width="5.85546875" style="2106" customWidth="1"/>
    <col min="10" max="10" width="31.7109375" style="2106" customWidth="1"/>
    <col min="11" max="11" width="7.28515625" style="2106" customWidth="1"/>
    <col min="12" max="12" width="10" style="2106" customWidth="1"/>
    <col min="13" max="13" width="41.28515625" style="2106" customWidth="1"/>
    <col min="14" max="14" width="11" style="2106" customWidth="1"/>
    <col min="15" max="15" width="11.28515625" style="2106" customWidth="1"/>
    <col min="16" max="16" width="1.28515625" style="2106" hidden="1" customWidth="1"/>
    <col min="17" max="17" width="0.85546875" style="2106" hidden="1" customWidth="1"/>
    <col min="18" max="22" width="9.140625" style="2106" hidden="1" customWidth="1"/>
    <col min="23" max="23" width="0.7109375" style="2106" hidden="1" customWidth="1"/>
    <col min="24" max="16384" width="9.140625" style="2106"/>
  </cols>
  <sheetData>
    <row r="1" spans="1:25" ht="67.5" customHeight="1" x14ac:dyDescent="0.2">
      <c r="M1" s="3913" t="s">
        <v>931</v>
      </c>
      <c r="N1" s="3913"/>
      <c r="O1" s="348"/>
    </row>
    <row r="2" spans="1:25" ht="22.5" customHeight="1" x14ac:dyDescent="0.2">
      <c r="A2" s="3755" t="s">
        <v>190</v>
      </c>
      <c r="B2" s="3755"/>
      <c r="C2" s="3755"/>
      <c r="D2" s="3755"/>
      <c r="E2" s="3755"/>
      <c r="F2" s="3755"/>
      <c r="G2" s="3755"/>
      <c r="H2" s="3755"/>
      <c r="I2" s="3755"/>
      <c r="J2" s="3755"/>
      <c r="K2" s="3755"/>
      <c r="L2" s="3755"/>
      <c r="M2" s="3755"/>
      <c r="N2" s="3755"/>
      <c r="O2" s="3755"/>
    </row>
    <row r="3" spans="1:25" ht="13.9" customHeight="1" x14ac:dyDescent="0.2">
      <c r="A3" s="3898" t="s">
        <v>929</v>
      </c>
      <c r="B3" s="3898"/>
      <c r="C3" s="3898"/>
      <c r="D3" s="3898"/>
      <c r="E3" s="3898"/>
      <c r="F3" s="3898"/>
      <c r="G3" s="3898"/>
      <c r="H3" s="3898"/>
      <c r="I3" s="3898"/>
      <c r="J3" s="3898"/>
      <c r="K3" s="3898"/>
      <c r="L3" s="3898"/>
      <c r="M3" s="3898"/>
      <c r="N3" s="3898"/>
      <c r="O3" s="3898"/>
    </row>
    <row r="4" spans="1:25" ht="14.25" x14ac:dyDescent="0.2">
      <c r="A4" s="3899" t="s">
        <v>188</v>
      </c>
      <c r="B4" s="3899"/>
      <c r="C4" s="3899"/>
      <c r="D4" s="3899"/>
      <c r="E4" s="3899"/>
      <c r="F4" s="3899"/>
      <c r="G4" s="3899"/>
      <c r="H4" s="3899"/>
      <c r="I4" s="3899"/>
      <c r="J4" s="3899"/>
      <c r="K4" s="3899"/>
      <c r="L4" s="3899"/>
      <c r="M4" s="3899"/>
      <c r="N4" s="3899"/>
      <c r="O4" s="3899"/>
    </row>
    <row r="5" spans="1:25" ht="16.5" thickBot="1" x14ac:dyDescent="0.25">
      <c r="A5" s="2433"/>
      <c r="B5" s="2432"/>
      <c r="C5" s="2432"/>
      <c r="D5" s="2432"/>
      <c r="E5" s="2432"/>
      <c r="F5" s="2432"/>
      <c r="G5" s="2432"/>
      <c r="H5" s="2432"/>
      <c r="I5" s="2432"/>
      <c r="J5" s="2432"/>
      <c r="K5" s="2432"/>
      <c r="L5" s="2432"/>
      <c r="M5" s="2431"/>
      <c r="N5" s="3871" t="s">
        <v>352</v>
      </c>
      <c r="O5" s="3871"/>
    </row>
    <row r="6" spans="1:25" ht="30.6" customHeight="1" thickBot="1" x14ac:dyDescent="0.25">
      <c r="A6" s="3812" t="s">
        <v>187</v>
      </c>
      <c r="B6" s="3815" t="s">
        <v>186</v>
      </c>
      <c r="C6" s="3818" t="s">
        <v>182</v>
      </c>
      <c r="D6" s="3835" t="s">
        <v>184</v>
      </c>
      <c r="E6" s="3829" t="s">
        <v>185</v>
      </c>
      <c r="F6" s="3832" t="s">
        <v>183</v>
      </c>
      <c r="G6" s="3838" t="s">
        <v>182</v>
      </c>
      <c r="H6" s="3825" t="s">
        <v>181</v>
      </c>
      <c r="I6" s="3843" t="s">
        <v>180</v>
      </c>
      <c r="J6" s="2518" t="s">
        <v>179</v>
      </c>
      <c r="K6" s="3825" t="s">
        <v>178</v>
      </c>
      <c r="L6" s="2518" t="s">
        <v>177</v>
      </c>
      <c r="M6" s="2520" t="s">
        <v>176</v>
      </c>
      <c r="N6" s="2521"/>
      <c r="O6" s="2522"/>
    </row>
    <row r="7" spans="1:25" x14ac:dyDescent="0.2">
      <c r="A7" s="3813"/>
      <c r="B7" s="3816"/>
      <c r="C7" s="3819"/>
      <c r="D7" s="3836"/>
      <c r="E7" s="3830"/>
      <c r="F7" s="3833"/>
      <c r="G7" s="3839"/>
      <c r="H7" s="3826"/>
      <c r="I7" s="3844"/>
      <c r="J7" s="2519"/>
      <c r="K7" s="3826"/>
      <c r="L7" s="2519"/>
      <c r="M7" s="3821" t="s">
        <v>175</v>
      </c>
      <c r="N7" s="3823" t="s">
        <v>174</v>
      </c>
      <c r="O7" s="3841" t="s">
        <v>173</v>
      </c>
    </row>
    <row r="8" spans="1:25" ht="133.15" customHeight="1" thickBot="1" x14ac:dyDescent="0.25">
      <c r="A8" s="3814"/>
      <c r="B8" s="3817"/>
      <c r="C8" s="3820"/>
      <c r="D8" s="3837"/>
      <c r="E8" s="3831"/>
      <c r="F8" s="3834"/>
      <c r="G8" s="3840"/>
      <c r="H8" s="3827"/>
      <c r="I8" s="3845"/>
      <c r="J8" s="3578"/>
      <c r="K8" s="3827"/>
      <c r="L8" s="3578"/>
      <c r="M8" s="3822"/>
      <c r="N8" s="3824"/>
      <c r="O8" s="3842"/>
    </row>
    <row r="9" spans="1:25" ht="13.5" thickBot="1" x14ac:dyDescent="0.25">
      <c r="A9" s="2430" t="s">
        <v>37</v>
      </c>
      <c r="B9" s="2429" t="s">
        <v>928</v>
      </c>
      <c r="C9" s="2428"/>
      <c r="D9" s="2428"/>
      <c r="E9" s="2428"/>
      <c r="F9" s="2428"/>
      <c r="G9" s="2428"/>
      <c r="H9" s="2427"/>
      <c r="I9" s="2427"/>
      <c r="J9" s="2427"/>
      <c r="K9" s="2427"/>
      <c r="L9" s="2427"/>
      <c r="M9" s="2426"/>
      <c r="N9" s="2425"/>
      <c r="O9" s="2424"/>
      <c r="P9" s="2107"/>
      <c r="Q9" s="2107"/>
      <c r="R9" s="2107"/>
      <c r="S9" s="2107"/>
      <c r="T9" s="2107"/>
      <c r="U9" s="2107"/>
      <c r="V9" s="2107"/>
      <c r="W9" s="2107"/>
      <c r="X9" s="2107"/>
      <c r="Y9" s="2107"/>
    </row>
    <row r="10" spans="1:25" ht="24.75" customHeight="1" thickBot="1" x14ac:dyDescent="0.25">
      <c r="A10" s="2423"/>
      <c r="B10" s="2216"/>
      <c r="C10" s="2421"/>
      <c r="D10" s="2421"/>
      <c r="E10" s="2421"/>
      <c r="F10" s="2422"/>
      <c r="G10" s="2422"/>
      <c r="H10" s="2421"/>
      <c r="I10" s="2421"/>
      <c r="J10" s="2421"/>
      <c r="K10" s="2421"/>
      <c r="L10" s="2421"/>
      <c r="M10" s="2420" t="s">
        <v>927</v>
      </c>
      <c r="N10" s="2211" t="s">
        <v>79</v>
      </c>
      <c r="O10" s="2419">
        <v>97</v>
      </c>
      <c r="P10" s="2107"/>
      <c r="Q10" s="2107"/>
      <c r="R10" s="2107"/>
      <c r="S10" s="2107"/>
      <c r="T10" s="2107"/>
      <c r="U10" s="2107"/>
      <c r="V10" s="2107"/>
      <c r="W10" s="2107"/>
      <c r="X10" s="2107"/>
      <c r="Y10" s="2107"/>
    </row>
    <row r="11" spans="1:25" ht="22.5" customHeight="1" thickBot="1" x14ac:dyDescent="0.25">
      <c r="A11" s="2137" t="s">
        <v>37</v>
      </c>
      <c r="B11" s="2145" t="s">
        <v>37</v>
      </c>
      <c r="C11" s="2222" t="s">
        <v>926</v>
      </c>
      <c r="D11" s="2418"/>
      <c r="E11" s="2418"/>
      <c r="F11" s="2418"/>
      <c r="G11" s="2418"/>
      <c r="H11" s="2418"/>
      <c r="I11" s="2418"/>
      <c r="J11" s="2418"/>
      <c r="K11" s="2418"/>
      <c r="L11" s="2418"/>
      <c r="M11" s="2418"/>
      <c r="N11" s="2418"/>
      <c r="O11" s="2417"/>
      <c r="P11" s="2107"/>
      <c r="Q11" s="2107"/>
      <c r="R11" s="2107"/>
      <c r="S11" s="2107"/>
      <c r="T11" s="2107"/>
      <c r="U11" s="2107"/>
      <c r="V11" s="2107"/>
      <c r="W11" s="2107"/>
      <c r="X11" s="2107"/>
      <c r="Y11" s="2107"/>
    </row>
    <row r="12" spans="1:25" ht="39" thickBot="1" x14ac:dyDescent="0.25">
      <c r="A12" s="2146"/>
      <c r="B12" s="2158"/>
      <c r="C12" s="2416"/>
      <c r="D12" s="2415"/>
      <c r="E12" s="2415"/>
      <c r="F12" s="2415"/>
      <c r="G12" s="2415"/>
      <c r="H12" s="2415"/>
      <c r="I12" s="2415"/>
      <c r="J12" s="2415"/>
      <c r="K12" s="2415"/>
      <c r="L12" s="2415"/>
      <c r="M12" s="2414" t="s">
        <v>925</v>
      </c>
      <c r="N12" s="2211" t="s">
        <v>79</v>
      </c>
      <c r="O12" s="2227">
        <v>80</v>
      </c>
      <c r="P12" s="2107"/>
      <c r="Q12" s="2107"/>
      <c r="R12" s="2107"/>
      <c r="S12" s="2107"/>
      <c r="T12" s="2107"/>
      <c r="U12" s="2107"/>
      <c r="V12" s="2107"/>
      <c r="W12" s="2107"/>
      <c r="X12" s="2107"/>
      <c r="Y12" s="2107"/>
    </row>
    <row r="13" spans="1:25" ht="21" customHeight="1" x14ac:dyDescent="0.2">
      <c r="A13" s="3739" t="s">
        <v>37</v>
      </c>
      <c r="B13" s="3756" t="s">
        <v>37</v>
      </c>
      <c r="C13" s="2189" t="s">
        <v>37</v>
      </c>
      <c r="D13" s="3789" t="s">
        <v>924</v>
      </c>
      <c r="E13" s="3790"/>
      <c r="F13" s="3791"/>
      <c r="G13" s="3732" t="s">
        <v>163</v>
      </c>
      <c r="H13" s="3774" t="s">
        <v>44</v>
      </c>
      <c r="I13" s="3846" t="s">
        <v>899</v>
      </c>
      <c r="J13" s="2274" t="s">
        <v>98</v>
      </c>
      <c r="K13" s="2195" t="s">
        <v>40</v>
      </c>
      <c r="L13" s="2194">
        <f>L17+L29+L31+L34</f>
        <v>2965.2</v>
      </c>
      <c r="M13" s="3848"/>
      <c r="N13" s="3828"/>
      <c r="O13" s="3688"/>
      <c r="P13" s="2107"/>
      <c r="Q13" s="2120"/>
      <c r="R13" s="2305"/>
      <c r="S13" s="2107"/>
      <c r="T13" s="2107"/>
      <c r="U13" s="2107"/>
      <c r="V13" s="2107"/>
      <c r="W13" s="2107"/>
      <c r="X13" s="2107"/>
      <c r="Y13" s="2107"/>
    </row>
    <row r="14" spans="1:25" ht="22.5" customHeight="1" x14ac:dyDescent="0.2">
      <c r="A14" s="3740"/>
      <c r="B14" s="3757"/>
      <c r="C14" s="2189"/>
      <c r="D14" s="3792"/>
      <c r="E14" s="3793"/>
      <c r="F14" s="3794"/>
      <c r="G14" s="3733"/>
      <c r="H14" s="3773"/>
      <c r="I14" s="3847"/>
      <c r="J14" s="2155" t="s">
        <v>61</v>
      </c>
      <c r="K14" s="2271" t="s">
        <v>902</v>
      </c>
      <c r="L14" s="2349">
        <f>L19+L21+L23+L25+L36</f>
        <v>35531.5</v>
      </c>
      <c r="M14" s="3849"/>
      <c r="N14" s="3761"/>
      <c r="O14" s="3689"/>
      <c r="P14" s="2107"/>
      <c r="Q14" s="2190"/>
      <c r="R14" s="2305"/>
      <c r="S14" s="2107"/>
      <c r="T14" s="2107"/>
      <c r="U14" s="2107"/>
      <c r="V14" s="2107"/>
      <c r="W14" s="2107"/>
      <c r="X14" s="2107"/>
      <c r="Y14" s="2107"/>
    </row>
    <row r="15" spans="1:25" ht="21" customHeight="1" thickBot="1" x14ac:dyDescent="0.25">
      <c r="A15" s="3740"/>
      <c r="B15" s="3757"/>
      <c r="C15" s="2189"/>
      <c r="D15" s="3792"/>
      <c r="E15" s="3793"/>
      <c r="F15" s="3794"/>
      <c r="G15" s="3733"/>
      <c r="H15" s="3773"/>
      <c r="I15" s="3847"/>
      <c r="J15" s="2175"/>
      <c r="K15" s="2345" t="s">
        <v>140</v>
      </c>
      <c r="L15" s="2344">
        <f>L27+L32+L37</f>
        <v>7.3</v>
      </c>
      <c r="M15" s="3849"/>
      <c r="N15" s="3761"/>
      <c r="O15" s="3689"/>
      <c r="P15" s="2107"/>
      <c r="Q15" s="2190"/>
      <c r="R15" s="2305"/>
      <c r="S15" s="2107"/>
      <c r="T15" s="2107"/>
      <c r="U15" s="2107"/>
      <c r="V15" s="2107"/>
      <c r="W15" s="2107"/>
      <c r="X15" s="2107"/>
      <c r="Y15" s="2159"/>
    </row>
    <row r="16" spans="1:25" ht="25.5" customHeight="1" thickBot="1" x14ac:dyDescent="0.25">
      <c r="A16" s="3741"/>
      <c r="B16" s="3758"/>
      <c r="C16" s="2413"/>
      <c r="D16" s="3795"/>
      <c r="E16" s="3796"/>
      <c r="F16" s="3797"/>
      <c r="G16" s="3734"/>
      <c r="H16" s="3775"/>
      <c r="I16" s="3847"/>
      <c r="J16" s="2170"/>
      <c r="K16" s="2412" t="s">
        <v>33</v>
      </c>
      <c r="L16" s="2411">
        <f>SUM(L13:L15)</f>
        <v>38504</v>
      </c>
      <c r="M16" s="3849"/>
      <c r="N16" s="3761"/>
      <c r="O16" s="3689"/>
      <c r="P16" s="2107"/>
      <c r="Q16" s="2182"/>
      <c r="R16" s="2297"/>
      <c r="S16" s="2107"/>
      <c r="T16" s="2107"/>
      <c r="U16" s="2107"/>
      <c r="V16" s="2107"/>
      <c r="W16" s="2107"/>
      <c r="X16" s="2107"/>
      <c r="Y16" s="2107"/>
    </row>
    <row r="17" spans="1:26" ht="19.5" customHeight="1" x14ac:dyDescent="0.2">
      <c r="A17" s="3739" t="s">
        <v>37</v>
      </c>
      <c r="B17" s="3748" t="s">
        <v>37</v>
      </c>
      <c r="C17" s="3753" t="s">
        <v>37</v>
      </c>
      <c r="D17" s="3810" t="s">
        <v>37</v>
      </c>
      <c r="E17" s="2180"/>
      <c r="F17" s="3780" t="s">
        <v>923</v>
      </c>
      <c r="G17" s="3732" t="s">
        <v>163</v>
      </c>
      <c r="H17" s="3769" t="s">
        <v>44</v>
      </c>
      <c r="I17" s="2166" t="s">
        <v>826</v>
      </c>
      <c r="J17" s="2251" t="s">
        <v>61</v>
      </c>
      <c r="K17" s="2410" t="s">
        <v>40</v>
      </c>
      <c r="L17" s="2163">
        <v>806.6</v>
      </c>
      <c r="M17" s="2400" t="s">
        <v>922</v>
      </c>
      <c r="N17" s="2409" t="s">
        <v>430</v>
      </c>
      <c r="O17" s="2398" t="s">
        <v>921</v>
      </c>
      <c r="P17" s="2107"/>
      <c r="Q17" s="2107"/>
      <c r="R17" s="2159"/>
      <c r="S17" s="2107"/>
      <c r="T17" s="2107"/>
      <c r="U17" s="2107"/>
      <c r="V17" s="2107"/>
      <c r="W17" s="2394"/>
      <c r="X17" s="2107"/>
      <c r="Y17" s="2107"/>
    </row>
    <row r="18" spans="1:26" ht="16.5" customHeight="1" thickBot="1" x14ac:dyDescent="0.25">
      <c r="A18" s="3741"/>
      <c r="B18" s="3750"/>
      <c r="C18" s="3754"/>
      <c r="D18" s="3811"/>
      <c r="E18" s="2144"/>
      <c r="F18" s="3782"/>
      <c r="G18" s="3733"/>
      <c r="H18" s="3770"/>
      <c r="I18" s="2143"/>
      <c r="J18" s="2170"/>
      <c r="K18" s="2142" t="s">
        <v>33</v>
      </c>
      <c r="L18" s="2141">
        <f>SUM(L17)</f>
        <v>806.6</v>
      </c>
      <c r="M18" s="2408"/>
      <c r="N18" s="2407"/>
      <c r="O18" s="2355"/>
      <c r="P18" s="2107"/>
      <c r="Q18" s="2107"/>
      <c r="R18" s="2107"/>
      <c r="S18" s="2107"/>
      <c r="T18" s="2107"/>
      <c r="U18" s="2107"/>
      <c r="V18" s="2107"/>
      <c r="W18" s="2394"/>
      <c r="X18" s="2107"/>
      <c r="Y18" s="2107"/>
    </row>
    <row r="19" spans="1:26" ht="24" customHeight="1" x14ac:dyDescent="0.2">
      <c r="A19" s="3739" t="s">
        <v>37</v>
      </c>
      <c r="B19" s="3748" t="s">
        <v>37</v>
      </c>
      <c r="C19" s="3753" t="s">
        <v>37</v>
      </c>
      <c r="D19" s="3786" t="s">
        <v>39</v>
      </c>
      <c r="E19" s="2387"/>
      <c r="F19" s="3807" t="s">
        <v>920</v>
      </c>
      <c r="G19" s="3733"/>
      <c r="H19" s="3770"/>
      <c r="I19" s="2236"/>
      <c r="J19" s="2274"/>
      <c r="K19" s="2405" t="s">
        <v>902</v>
      </c>
      <c r="L19" s="2406">
        <v>10553</v>
      </c>
      <c r="M19" s="3759" t="s">
        <v>842</v>
      </c>
      <c r="N19" s="3828" t="s">
        <v>430</v>
      </c>
      <c r="O19" s="3679" t="s">
        <v>919</v>
      </c>
      <c r="P19" s="2107"/>
      <c r="Q19" s="2107"/>
      <c r="R19" s="2107"/>
      <c r="S19" s="2107"/>
      <c r="T19" s="2107"/>
      <c r="U19" s="2107"/>
      <c r="V19" s="2107"/>
      <c r="W19" s="2394"/>
      <c r="X19" s="2107"/>
      <c r="Y19" s="2107"/>
    </row>
    <row r="20" spans="1:26" ht="26.25" customHeight="1" thickBot="1" x14ac:dyDescent="0.25">
      <c r="A20" s="3741"/>
      <c r="B20" s="3750"/>
      <c r="C20" s="3754"/>
      <c r="D20" s="3788"/>
      <c r="E20" s="2378"/>
      <c r="F20" s="3808"/>
      <c r="G20" s="3733"/>
      <c r="H20" s="3770"/>
      <c r="I20" s="2231" t="s">
        <v>826</v>
      </c>
      <c r="J20" s="2155" t="s">
        <v>61</v>
      </c>
      <c r="K20" s="2142" t="s">
        <v>33</v>
      </c>
      <c r="L20" s="2141">
        <f>SUM(L19)</f>
        <v>10553</v>
      </c>
      <c r="M20" s="3760"/>
      <c r="N20" s="3762"/>
      <c r="O20" s="3681"/>
      <c r="P20" s="2107"/>
      <c r="Q20" s="2107"/>
      <c r="R20" s="2107"/>
      <c r="S20" s="2107"/>
      <c r="T20" s="2107"/>
      <c r="U20" s="2107"/>
      <c r="V20" s="2107"/>
      <c r="W20" s="2394"/>
      <c r="X20" s="2107"/>
      <c r="Y20" s="2107"/>
    </row>
    <row r="21" spans="1:26" ht="18.75" customHeight="1" x14ac:dyDescent="0.2">
      <c r="A21" s="3739" t="s">
        <v>37</v>
      </c>
      <c r="B21" s="3748" t="s">
        <v>37</v>
      </c>
      <c r="C21" s="3753" t="s">
        <v>37</v>
      </c>
      <c r="D21" s="3786" t="s">
        <v>109</v>
      </c>
      <c r="E21" s="2180"/>
      <c r="F21" s="3798" t="s">
        <v>918</v>
      </c>
      <c r="G21" s="3732" t="s">
        <v>163</v>
      </c>
      <c r="H21" s="3770"/>
      <c r="I21" s="2236" t="s">
        <v>704</v>
      </c>
      <c r="J21" s="2274" t="s">
        <v>98</v>
      </c>
      <c r="K21" s="2405" t="s">
        <v>902</v>
      </c>
      <c r="L21" s="2163">
        <v>78.900000000000006</v>
      </c>
      <c r="M21" s="2282" t="s">
        <v>917</v>
      </c>
      <c r="N21" s="2281" t="s">
        <v>430</v>
      </c>
      <c r="O21" s="2280" t="s">
        <v>423</v>
      </c>
      <c r="P21" s="2107"/>
      <c r="Q21" s="2107"/>
      <c r="R21" s="2107"/>
      <c r="S21" s="2107"/>
      <c r="T21" s="2107"/>
      <c r="U21" s="2107"/>
      <c r="V21" s="2107"/>
      <c r="W21" s="3879"/>
      <c r="X21" s="2107"/>
      <c r="Y21" s="2107"/>
      <c r="Z21" s="2107"/>
    </row>
    <row r="22" spans="1:26" ht="15.75" customHeight="1" thickBot="1" x14ac:dyDescent="0.25">
      <c r="A22" s="3741"/>
      <c r="B22" s="3750"/>
      <c r="C22" s="3754"/>
      <c r="D22" s="3788"/>
      <c r="E22" s="2144"/>
      <c r="F22" s="3800"/>
      <c r="G22" s="3733"/>
      <c r="H22" s="3770"/>
      <c r="I22" s="2231"/>
      <c r="J22" s="2279"/>
      <c r="K22" s="2142" t="s">
        <v>33</v>
      </c>
      <c r="L22" s="2141">
        <f>SUM(L21)</f>
        <v>78.900000000000006</v>
      </c>
      <c r="M22" s="2373"/>
      <c r="N22" s="2376"/>
      <c r="O22" s="2355"/>
      <c r="P22" s="2107"/>
      <c r="Q22" s="2107"/>
      <c r="R22" s="2107"/>
      <c r="S22" s="2107"/>
      <c r="T22" s="2107"/>
      <c r="U22" s="2107"/>
      <c r="V22" s="2107"/>
      <c r="W22" s="3879"/>
      <c r="X22" s="2107"/>
      <c r="Y22" s="2107"/>
    </row>
    <row r="23" spans="1:26" ht="21" customHeight="1" x14ac:dyDescent="0.2">
      <c r="A23" s="3739" t="s">
        <v>37</v>
      </c>
      <c r="B23" s="3748" t="s">
        <v>37</v>
      </c>
      <c r="C23" s="3753" t="s">
        <v>37</v>
      </c>
      <c r="D23" s="3786" t="s">
        <v>107</v>
      </c>
      <c r="E23" s="2387"/>
      <c r="F23" s="3798" t="s">
        <v>916</v>
      </c>
      <c r="G23" s="3733"/>
      <c r="H23" s="3770"/>
      <c r="I23" s="2236"/>
      <c r="J23" s="2274"/>
      <c r="K23" s="2405" t="s">
        <v>902</v>
      </c>
      <c r="L23" s="2163">
        <v>24899.599999999999</v>
      </c>
      <c r="M23" s="3759" t="s">
        <v>842</v>
      </c>
      <c r="N23" s="3828" t="s">
        <v>430</v>
      </c>
      <c r="O23" s="3679" t="s">
        <v>915</v>
      </c>
      <c r="P23" s="2147"/>
      <c r="Q23" s="2107"/>
      <c r="R23" s="2107"/>
      <c r="S23" s="2107"/>
      <c r="T23" s="2107"/>
      <c r="U23" s="2107"/>
      <c r="V23" s="2107"/>
      <c r="W23" s="2394"/>
      <c r="X23" s="2107"/>
      <c r="Y23" s="2107"/>
    </row>
    <row r="24" spans="1:26" ht="24" customHeight="1" thickBot="1" x14ac:dyDescent="0.25">
      <c r="A24" s="3741"/>
      <c r="B24" s="3750"/>
      <c r="C24" s="3754"/>
      <c r="D24" s="3788"/>
      <c r="E24" s="2378"/>
      <c r="F24" s="3800"/>
      <c r="G24" s="3733"/>
      <c r="H24" s="3770"/>
      <c r="I24" s="2231" t="s">
        <v>826</v>
      </c>
      <c r="J24" s="2155" t="s">
        <v>61</v>
      </c>
      <c r="K24" s="2142" t="s">
        <v>33</v>
      </c>
      <c r="L24" s="2141">
        <f>SUM(L23)</f>
        <v>24899.599999999999</v>
      </c>
      <c r="M24" s="3760"/>
      <c r="N24" s="3762"/>
      <c r="O24" s="3681"/>
      <c r="P24" s="2107"/>
      <c r="Q24" s="2107"/>
      <c r="R24" s="2107"/>
      <c r="S24" s="2107"/>
      <c r="T24" s="2107"/>
      <c r="U24" s="2107"/>
      <c r="V24" s="2107"/>
      <c r="W24" s="2394"/>
      <c r="X24" s="2107"/>
      <c r="Y24" s="2107"/>
    </row>
    <row r="25" spans="1:26" ht="21.75" customHeight="1" x14ac:dyDescent="0.2">
      <c r="A25" s="3739" t="s">
        <v>37</v>
      </c>
      <c r="B25" s="3748" t="s">
        <v>37</v>
      </c>
      <c r="C25" s="3753" t="s">
        <v>37</v>
      </c>
      <c r="D25" s="3786" t="s">
        <v>102</v>
      </c>
      <c r="E25" s="2387"/>
      <c r="F25" s="3807" t="s">
        <v>914</v>
      </c>
      <c r="G25" s="3732" t="s">
        <v>163</v>
      </c>
      <c r="H25" s="3770"/>
      <c r="I25" s="2236" t="s">
        <v>826</v>
      </c>
      <c r="J25" s="2251" t="s">
        <v>61</v>
      </c>
      <c r="K25" s="2405" t="s">
        <v>902</v>
      </c>
      <c r="L25" s="2163">
        <v>0</v>
      </c>
      <c r="M25" s="3759" t="s">
        <v>842</v>
      </c>
      <c r="N25" s="3828" t="s">
        <v>430</v>
      </c>
      <c r="O25" s="3679" t="s">
        <v>43</v>
      </c>
      <c r="P25" s="2107"/>
      <c r="Q25" s="2107"/>
      <c r="R25" s="2107"/>
      <c r="S25" s="2107"/>
      <c r="T25" s="2107"/>
      <c r="U25" s="2107"/>
      <c r="V25" s="2107"/>
      <c r="W25" s="2394"/>
      <c r="X25" s="2107"/>
      <c r="Y25" s="2107"/>
    </row>
    <row r="26" spans="1:26" ht="16.5" customHeight="1" thickBot="1" x14ac:dyDescent="0.25">
      <c r="A26" s="3741"/>
      <c r="B26" s="3750"/>
      <c r="C26" s="3754"/>
      <c r="D26" s="3788"/>
      <c r="E26" s="2378"/>
      <c r="F26" s="3809"/>
      <c r="G26" s="3733"/>
      <c r="H26" s="3770"/>
      <c r="I26" s="2231"/>
      <c r="J26" s="2279"/>
      <c r="K26" s="2142" t="s">
        <v>33</v>
      </c>
      <c r="L26" s="2141">
        <f>SUM(L25)</f>
        <v>0</v>
      </c>
      <c r="M26" s="3760"/>
      <c r="N26" s="3762"/>
      <c r="O26" s="3681"/>
      <c r="P26" s="2107"/>
      <c r="Q26" s="2107"/>
      <c r="R26" s="2107"/>
      <c r="S26" s="2107"/>
      <c r="T26" s="2107"/>
      <c r="U26" s="2107"/>
      <c r="V26" s="2107"/>
      <c r="W26" s="2394"/>
      <c r="X26" s="2107"/>
      <c r="Y26" s="2107"/>
    </row>
    <row r="27" spans="1:26" ht="25.5" customHeight="1" thickBot="1" x14ac:dyDescent="0.25">
      <c r="A27" s="3739" t="s">
        <v>37</v>
      </c>
      <c r="B27" s="3748" t="s">
        <v>37</v>
      </c>
      <c r="C27" s="3753" t="s">
        <v>37</v>
      </c>
      <c r="D27" s="3786" t="s">
        <v>96</v>
      </c>
      <c r="E27" s="2180"/>
      <c r="F27" s="3807" t="s">
        <v>913</v>
      </c>
      <c r="G27" s="3733"/>
      <c r="H27" s="3770"/>
      <c r="I27" s="2166" t="s">
        <v>826</v>
      </c>
      <c r="J27" s="2251" t="s">
        <v>61</v>
      </c>
      <c r="K27" s="2404" t="s">
        <v>140</v>
      </c>
      <c r="L27" s="2163">
        <v>0.2</v>
      </c>
      <c r="M27" s="3759" t="s">
        <v>842</v>
      </c>
      <c r="N27" s="3828" t="s">
        <v>430</v>
      </c>
      <c r="O27" s="3679" t="s">
        <v>704</v>
      </c>
      <c r="P27" s="2107"/>
      <c r="Q27" s="2107"/>
      <c r="R27" s="2107"/>
      <c r="S27" s="2107"/>
      <c r="T27" s="2107"/>
      <c r="U27" s="2107"/>
      <c r="V27" s="2107"/>
      <c r="W27" s="2394"/>
      <c r="X27" s="2107"/>
      <c r="Y27" s="2107"/>
    </row>
    <row r="28" spans="1:26" ht="25.5" customHeight="1" thickBot="1" x14ac:dyDescent="0.25">
      <c r="A28" s="3741"/>
      <c r="B28" s="3750"/>
      <c r="C28" s="3754"/>
      <c r="D28" s="3788"/>
      <c r="E28" s="2144"/>
      <c r="F28" s="3808"/>
      <c r="G28" s="3733"/>
      <c r="H28" s="3770"/>
      <c r="I28" s="2143"/>
      <c r="J28" s="2279"/>
      <c r="K28" s="2142" t="s">
        <v>33</v>
      </c>
      <c r="L28" s="2141">
        <f>SUM(L27)</f>
        <v>0.2</v>
      </c>
      <c r="M28" s="3760"/>
      <c r="N28" s="3762"/>
      <c r="O28" s="3681"/>
      <c r="P28" s="2107"/>
      <c r="Q28" s="2107"/>
      <c r="R28" s="2107"/>
      <c r="S28" s="2107"/>
      <c r="T28" s="2107"/>
      <c r="U28" s="2107"/>
      <c r="V28" s="2107"/>
      <c r="W28" s="2394"/>
      <c r="X28" s="2107"/>
      <c r="Y28" s="2107"/>
    </row>
    <row r="29" spans="1:26" ht="26.25" customHeight="1" x14ac:dyDescent="0.2">
      <c r="A29" s="3739" t="s">
        <v>37</v>
      </c>
      <c r="B29" s="3748" t="s">
        <v>37</v>
      </c>
      <c r="C29" s="3753" t="s">
        <v>37</v>
      </c>
      <c r="D29" s="3786" t="s">
        <v>92</v>
      </c>
      <c r="E29" s="2180"/>
      <c r="F29" s="3807" t="s">
        <v>912</v>
      </c>
      <c r="G29" s="3732" t="s">
        <v>163</v>
      </c>
      <c r="H29" s="3770"/>
      <c r="I29" s="2166" t="s">
        <v>826</v>
      </c>
      <c r="J29" s="2251" t="s">
        <v>61</v>
      </c>
      <c r="K29" s="2393" t="s">
        <v>40</v>
      </c>
      <c r="L29" s="2163">
        <v>1.1000000000000001</v>
      </c>
      <c r="M29" s="3759" t="s">
        <v>842</v>
      </c>
      <c r="N29" s="3828" t="s">
        <v>430</v>
      </c>
      <c r="O29" s="3679" t="s">
        <v>911</v>
      </c>
      <c r="P29" s="2107"/>
      <c r="Q29" s="2107"/>
      <c r="R29" s="2107"/>
      <c r="S29" s="2107"/>
      <c r="T29" s="2107"/>
      <c r="U29" s="2107"/>
      <c r="V29" s="2107"/>
      <c r="W29" s="2394"/>
      <c r="X29" s="2107"/>
      <c r="Y29" s="2107"/>
    </row>
    <row r="30" spans="1:26" ht="21.75" customHeight="1" thickBot="1" x14ac:dyDescent="0.25">
      <c r="A30" s="3741"/>
      <c r="B30" s="3750"/>
      <c r="C30" s="3754"/>
      <c r="D30" s="3788"/>
      <c r="E30" s="2144"/>
      <c r="F30" s="3809"/>
      <c r="G30" s="3733"/>
      <c r="H30" s="3770"/>
      <c r="I30" s="2143"/>
      <c r="J30" s="2403"/>
      <c r="K30" s="2357" t="s">
        <v>33</v>
      </c>
      <c r="L30" s="2356">
        <f>SUM(L29)</f>
        <v>1.1000000000000001</v>
      </c>
      <c r="M30" s="3760"/>
      <c r="N30" s="3762"/>
      <c r="O30" s="3681"/>
      <c r="P30" s="2107"/>
      <c r="Q30" s="2107"/>
      <c r="R30" s="2107"/>
      <c r="S30" s="2107"/>
      <c r="T30" s="2107"/>
      <c r="U30" s="2107"/>
      <c r="V30" s="2107"/>
      <c r="W30" s="2394"/>
      <c r="X30" s="2107"/>
      <c r="Y30" s="2107"/>
    </row>
    <row r="31" spans="1:26" ht="26.25" customHeight="1" x14ac:dyDescent="0.2">
      <c r="A31" s="3739" t="s">
        <v>37</v>
      </c>
      <c r="B31" s="3748" t="s">
        <v>37</v>
      </c>
      <c r="C31" s="3753" t="s">
        <v>37</v>
      </c>
      <c r="D31" s="3786" t="s">
        <v>87</v>
      </c>
      <c r="E31" s="2384"/>
      <c r="F31" s="3807" t="s">
        <v>910</v>
      </c>
      <c r="G31" s="3733"/>
      <c r="H31" s="3770"/>
      <c r="I31" s="2402" t="s">
        <v>826</v>
      </c>
      <c r="J31" s="2386" t="s">
        <v>61</v>
      </c>
      <c r="K31" s="2385" t="s">
        <v>40</v>
      </c>
      <c r="L31" s="2401">
        <v>160.30000000000001</v>
      </c>
      <c r="M31" s="2400" t="s">
        <v>909</v>
      </c>
      <c r="N31" s="2399" t="s">
        <v>430</v>
      </c>
      <c r="O31" s="2398" t="s">
        <v>908</v>
      </c>
      <c r="P31" s="2159"/>
      <c r="Q31" s="2159"/>
      <c r="R31" s="2159"/>
      <c r="S31" s="2107"/>
      <c r="T31" s="2107"/>
      <c r="U31" s="2107"/>
      <c r="V31" s="2107"/>
      <c r="W31" s="2394"/>
      <c r="X31" s="2107"/>
      <c r="Y31" s="2107"/>
    </row>
    <row r="32" spans="1:26" ht="17.25" customHeight="1" x14ac:dyDescent="0.2">
      <c r="A32" s="3740"/>
      <c r="B32" s="3749"/>
      <c r="C32" s="3806"/>
      <c r="D32" s="3787"/>
      <c r="E32" s="2384"/>
      <c r="F32" s="3808"/>
      <c r="G32" s="3733"/>
      <c r="H32" s="3770"/>
      <c r="I32" s="2383"/>
      <c r="J32" s="2397"/>
      <c r="K32" s="2381" t="s">
        <v>140</v>
      </c>
      <c r="L32" s="2247">
        <v>0</v>
      </c>
      <c r="M32" s="2168" t="s">
        <v>907</v>
      </c>
      <c r="N32" s="2139" t="s">
        <v>430</v>
      </c>
      <c r="O32" s="2396"/>
      <c r="P32" s="2159"/>
      <c r="Q32" s="2159"/>
      <c r="R32" s="2159"/>
      <c r="S32" s="2107"/>
      <c r="T32" s="2107"/>
      <c r="U32" s="2107"/>
      <c r="V32" s="2107"/>
      <c r="W32" s="2394"/>
      <c r="X32" s="2107"/>
      <c r="Y32" s="2107"/>
    </row>
    <row r="33" spans="1:31" ht="18.75" customHeight="1" thickBot="1" x14ac:dyDescent="0.25">
      <c r="A33" s="3741"/>
      <c r="B33" s="3750"/>
      <c r="C33" s="3754"/>
      <c r="D33" s="3788"/>
      <c r="E33" s="2384"/>
      <c r="F33" s="3809"/>
      <c r="G33" s="3733"/>
      <c r="H33" s="3770"/>
      <c r="I33" s="2143"/>
      <c r="J33" s="2279"/>
      <c r="K33" s="2395" t="s">
        <v>33</v>
      </c>
      <c r="L33" s="2289">
        <f>SUM(L31:L32)</f>
        <v>160.30000000000001</v>
      </c>
      <c r="M33" s="2288"/>
      <c r="N33" s="2287"/>
      <c r="O33" s="2359"/>
      <c r="P33" s="2107"/>
      <c r="Q33" s="2107"/>
      <c r="R33" s="2107"/>
      <c r="S33" s="2107"/>
      <c r="T33" s="2107"/>
      <c r="U33" s="2107"/>
      <c r="V33" s="2107"/>
      <c r="W33" s="2394"/>
      <c r="X33" s="2107"/>
      <c r="Y33" s="2107"/>
    </row>
    <row r="34" spans="1:31" ht="26.25" customHeight="1" thickBot="1" x14ac:dyDescent="0.25">
      <c r="A34" s="3739" t="s">
        <v>37</v>
      </c>
      <c r="B34" s="3748" t="s">
        <v>37</v>
      </c>
      <c r="C34" s="3753" t="s">
        <v>37</v>
      </c>
      <c r="D34" s="3786" t="s">
        <v>84</v>
      </c>
      <c r="E34" s="2180"/>
      <c r="F34" s="3807" t="s">
        <v>906</v>
      </c>
      <c r="G34" s="3732" t="s">
        <v>163</v>
      </c>
      <c r="H34" s="3770"/>
      <c r="I34" s="2166" t="s">
        <v>826</v>
      </c>
      <c r="J34" s="2251" t="s">
        <v>61</v>
      </c>
      <c r="K34" s="2393" t="s">
        <v>40</v>
      </c>
      <c r="L34" s="2163">
        <v>1997.2</v>
      </c>
      <c r="M34" s="2392" t="s">
        <v>905</v>
      </c>
      <c r="N34" s="2391" t="s">
        <v>430</v>
      </c>
      <c r="O34" s="2390" t="s">
        <v>904</v>
      </c>
      <c r="P34" s="2159"/>
      <c r="Q34" s="2107"/>
      <c r="R34" s="2159"/>
      <c r="S34" s="2107"/>
      <c r="T34" s="2107"/>
      <c r="U34" s="2107"/>
      <c r="V34" s="2107"/>
      <c r="W34" s="3879"/>
      <c r="X34" s="2107"/>
      <c r="Y34" s="2107"/>
    </row>
    <row r="35" spans="1:31" ht="21.75" customHeight="1" thickBot="1" x14ac:dyDescent="0.25">
      <c r="A35" s="3741"/>
      <c r="B35" s="3750"/>
      <c r="C35" s="3754"/>
      <c r="D35" s="3788"/>
      <c r="E35" s="2144"/>
      <c r="F35" s="3809"/>
      <c r="G35" s="3733"/>
      <c r="H35" s="3770"/>
      <c r="I35" s="2143"/>
      <c r="J35" s="2279"/>
      <c r="K35" s="2142" t="s">
        <v>33</v>
      </c>
      <c r="L35" s="2141">
        <f>SUM(L34)</f>
        <v>1997.2</v>
      </c>
      <c r="M35" s="2389"/>
      <c r="N35" s="2388"/>
      <c r="O35" s="2355"/>
      <c r="P35" s="2107"/>
      <c r="Q35" s="2107"/>
      <c r="R35" s="2107"/>
      <c r="S35" s="2107"/>
      <c r="T35" s="2107"/>
      <c r="U35" s="2107"/>
      <c r="V35" s="2107"/>
      <c r="W35" s="3879"/>
      <c r="X35" s="2107"/>
      <c r="Y35" s="2107"/>
    </row>
    <row r="36" spans="1:31" ht="17.25" customHeight="1" x14ac:dyDescent="0.2">
      <c r="A36" s="3739" t="s">
        <v>37</v>
      </c>
      <c r="B36" s="3748" t="s">
        <v>37</v>
      </c>
      <c r="C36" s="3753" t="s">
        <v>37</v>
      </c>
      <c r="D36" s="3786" t="s">
        <v>72</v>
      </c>
      <c r="E36" s="2387"/>
      <c r="F36" s="3807" t="s">
        <v>903</v>
      </c>
      <c r="G36" s="3732" t="s">
        <v>163</v>
      </c>
      <c r="H36" s="3770"/>
      <c r="I36" s="2383" t="s">
        <v>826</v>
      </c>
      <c r="J36" s="2386" t="s">
        <v>61</v>
      </c>
      <c r="K36" s="2385" t="s">
        <v>902</v>
      </c>
      <c r="L36" s="2163">
        <v>0</v>
      </c>
      <c r="M36" s="3764" t="s">
        <v>842</v>
      </c>
      <c r="N36" s="2281" t="s">
        <v>430</v>
      </c>
      <c r="O36" s="2296" t="s">
        <v>901</v>
      </c>
      <c r="P36" s="2107"/>
      <c r="Q36" s="2107"/>
      <c r="R36" s="2107"/>
      <c r="S36" s="2107"/>
      <c r="T36" s="2107"/>
      <c r="U36" s="2107"/>
      <c r="V36" s="2107"/>
      <c r="W36" s="2107"/>
      <c r="X36" s="2107"/>
      <c r="Y36" s="2107"/>
    </row>
    <row r="37" spans="1:31" ht="13.5" customHeight="1" x14ac:dyDescent="0.2">
      <c r="A37" s="3740"/>
      <c r="B37" s="3749"/>
      <c r="C37" s="3806"/>
      <c r="D37" s="3787"/>
      <c r="E37" s="2384"/>
      <c r="F37" s="3808"/>
      <c r="G37" s="3733"/>
      <c r="H37" s="3770"/>
      <c r="I37" s="2383"/>
      <c r="J37" s="2382"/>
      <c r="K37" s="2381" t="s">
        <v>140</v>
      </c>
      <c r="L37" s="2331">
        <v>7.1</v>
      </c>
      <c r="M37" s="3765"/>
      <c r="N37" s="2380"/>
      <c r="O37" s="2379"/>
      <c r="P37" s="2159"/>
      <c r="Q37" s="2107"/>
      <c r="R37" s="2107"/>
      <c r="S37" s="2107"/>
      <c r="T37" s="2107"/>
      <c r="U37" s="2107"/>
      <c r="V37" s="2107"/>
      <c r="W37" s="2107"/>
      <c r="X37" s="2107"/>
      <c r="Y37" s="2107"/>
    </row>
    <row r="38" spans="1:31" ht="15" customHeight="1" thickBot="1" x14ac:dyDescent="0.25">
      <c r="A38" s="3741"/>
      <c r="B38" s="3750"/>
      <c r="C38" s="3754"/>
      <c r="D38" s="3788"/>
      <c r="E38" s="2378"/>
      <c r="F38" s="3809"/>
      <c r="G38" s="3734"/>
      <c r="H38" s="3771"/>
      <c r="I38" s="2143"/>
      <c r="J38" s="2377"/>
      <c r="K38" s="2142" t="s">
        <v>33</v>
      </c>
      <c r="L38" s="2289">
        <f>SUM(L36:L37)</f>
        <v>7.1</v>
      </c>
      <c r="M38" s="3766"/>
      <c r="N38" s="2376"/>
      <c r="O38" s="2375"/>
      <c r="P38" s="2107"/>
      <c r="Q38" s="2107"/>
      <c r="R38" s="2107"/>
      <c r="S38" s="2107"/>
      <c r="T38" s="2107"/>
      <c r="U38" s="2107"/>
      <c r="V38" s="2107"/>
      <c r="W38" s="2107"/>
      <c r="X38" s="2107"/>
      <c r="Y38" s="2107"/>
    </row>
    <row r="39" spans="1:31" ht="19.5" customHeight="1" x14ac:dyDescent="0.2">
      <c r="A39" s="3745" t="s">
        <v>37</v>
      </c>
      <c r="B39" s="3742" t="s">
        <v>37</v>
      </c>
      <c r="C39" s="3751" t="s">
        <v>39</v>
      </c>
      <c r="D39" s="3790" t="s">
        <v>900</v>
      </c>
      <c r="E39" s="3790"/>
      <c r="F39" s="3791"/>
      <c r="G39" s="3732" t="s">
        <v>147</v>
      </c>
      <c r="H39" s="3735" t="s">
        <v>44</v>
      </c>
      <c r="I39" s="3846" t="s">
        <v>899</v>
      </c>
      <c r="J39" s="2274"/>
      <c r="K39" s="2195" t="s">
        <v>124</v>
      </c>
      <c r="L39" s="2353">
        <f>L43+L47+L51+L55+L58</f>
        <v>9643.7000000000007</v>
      </c>
      <c r="M39" s="3763"/>
      <c r="N39" s="3761"/>
      <c r="O39" s="3689"/>
      <c r="P39" s="2107"/>
      <c r="Q39" s="2190"/>
      <c r="R39" s="2181"/>
      <c r="S39" s="2107"/>
      <c r="T39" s="2107"/>
      <c r="U39" s="2107"/>
      <c r="V39" s="2107"/>
      <c r="W39" s="2107"/>
      <c r="X39" s="2107"/>
      <c r="Y39" s="2107"/>
    </row>
    <row r="40" spans="1:31" ht="15" customHeight="1" x14ac:dyDescent="0.2">
      <c r="A40" s="3746"/>
      <c r="B40" s="3743"/>
      <c r="C40" s="3751"/>
      <c r="D40" s="3793"/>
      <c r="E40" s="3793"/>
      <c r="F40" s="3794"/>
      <c r="G40" s="3733"/>
      <c r="H40" s="3736"/>
      <c r="I40" s="3847"/>
      <c r="J40" s="2155" t="s">
        <v>61</v>
      </c>
      <c r="K40" s="2271" t="s">
        <v>140</v>
      </c>
      <c r="L40" s="2300">
        <f>SUM(L48,L44,L52)</f>
        <v>71.2</v>
      </c>
      <c r="M40" s="3763"/>
      <c r="N40" s="3761"/>
      <c r="O40" s="3689"/>
      <c r="P40" s="2107"/>
      <c r="Q40" s="2190"/>
      <c r="R40" s="2181"/>
      <c r="S40" s="2107"/>
      <c r="T40" s="2107"/>
      <c r="U40" s="2107"/>
      <c r="V40" s="2107"/>
      <c r="W40" s="2107"/>
      <c r="X40" s="2107"/>
      <c r="Y40" s="2107"/>
    </row>
    <row r="41" spans="1:31" ht="17.25" customHeight="1" thickBot="1" x14ac:dyDescent="0.25">
      <c r="A41" s="3746"/>
      <c r="B41" s="3743"/>
      <c r="C41" s="3751"/>
      <c r="D41" s="3793"/>
      <c r="E41" s="3793"/>
      <c r="F41" s="3794"/>
      <c r="G41" s="3733"/>
      <c r="H41" s="3736"/>
      <c r="I41" s="3847"/>
      <c r="J41" s="2175"/>
      <c r="K41" s="2345" t="s">
        <v>141</v>
      </c>
      <c r="L41" s="2344">
        <f>L45+L49+L53+L56+L59</f>
        <v>0</v>
      </c>
      <c r="M41" s="3763"/>
      <c r="N41" s="3761"/>
      <c r="O41" s="3689"/>
      <c r="P41" s="2107"/>
      <c r="Q41" s="2190"/>
      <c r="R41" s="2181"/>
      <c r="S41" s="2107"/>
      <c r="T41" s="2107"/>
      <c r="U41" s="2107"/>
      <c r="V41" s="2107"/>
      <c r="W41" s="2107"/>
      <c r="X41" s="2107"/>
      <c r="Y41" s="2107"/>
    </row>
    <row r="42" spans="1:31" ht="15" customHeight="1" thickBot="1" x14ac:dyDescent="0.25">
      <c r="A42" s="3747"/>
      <c r="B42" s="3744"/>
      <c r="C42" s="3752"/>
      <c r="D42" s="3796"/>
      <c r="E42" s="3796"/>
      <c r="F42" s="3797"/>
      <c r="G42" s="3734"/>
      <c r="H42" s="3737"/>
      <c r="I42" s="3847"/>
      <c r="J42" s="2170"/>
      <c r="K42" s="2374" t="s">
        <v>33</v>
      </c>
      <c r="L42" s="2342">
        <f>SUM(L39:L41)</f>
        <v>9714.9000000000015</v>
      </c>
      <c r="M42" s="3760"/>
      <c r="N42" s="3762"/>
      <c r="O42" s="3690"/>
      <c r="P42" s="2107"/>
      <c r="Q42" s="2182"/>
      <c r="R42" s="2267"/>
      <c r="S42" s="2107"/>
      <c r="T42" s="2107"/>
      <c r="U42" s="2107"/>
      <c r="V42" s="2107"/>
      <c r="W42" s="2107"/>
      <c r="X42" s="2107"/>
      <c r="Y42" s="2107"/>
    </row>
    <row r="43" spans="1:31" ht="22.5" customHeight="1" x14ac:dyDescent="0.2">
      <c r="A43" s="3739" t="s">
        <v>37</v>
      </c>
      <c r="B43" s="3748" t="s">
        <v>37</v>
      </c>
      <c r="C43" s="3751" t="s">
        <v>39</v>
      </c>
      <c r="D43" s="3786" t="s">
        <v>37</v>
      </c>
      <c r="E43" s="2180"/>
      <c r="F43" s="3780" t="s">
        <v>898</v>
      </c>
      <c r="G43" s="3732" t="s">
        <v>147</v>
      </c>
      <c r="H43" s="3735" t="s">
        <v>44</v>
      </c>
      <c r="I43" s="2341">
        <v>9</v>
      </c>
      <c r="J43" s="2251" t="s">
        <v>61</v>
      </c>
      <c r="K43" s="2263" t="s">
        <v>124</v>
      </c>
      <c r="L43" s="2163">
        <v>4002.3</v>
      </c>
      <c r="M43" s="3764" t="s">
        <v>842</v>
      </c>
      <c r="N43" s="3828" t="s">
        <v>897</v>
      </c>
      <c r="O43" s="3688" t="s">
        <v>896</v>
      </c>
      <c r="P43" s="3688" t="s">
        <v>896</v>
      </c>
      <c r="Q43" s="3688" t="s">
        <v>896</v>
      </c>
      <c r="R43" s="3688" t="s">
        <v>896</v>
      </c>
      <c r="S43" s="3688" t="s">
        <v>896</v>
      </c>
      <c r="T43" s="3688" t="s">
        <v>896</v>
      </c>
      <c r="U43" s="3688" t="s">
        <v>896</v>
      </c>
      <c r="V43" s="3688" t="s">
        <v>896</v>
      </c>
      <c r="W43" s="3691" t="s">
        <v>896</v>
      </c>
      <c r="X43" s="2370"/>
      <c r="Y43" s="2370"/>
      <c r="AC43" s="2370"/>
      <c r="AD43" s="2370"/>
    </row>
    <row r="44" spans="1:31" ht="22.5" customHeight="1" x14ac:dyDescent="0.2">
      <c r="A44" s="3740"/>
      <c r="B44" s="3749"/>
      <c r="C44" s="3751"/>
      <c r="D44" s="3787"/>
      <c r="E44" s="2157"/>
      <c r="F44" s="3781"/>
      <c r="G44" s="3733"/>
      <c r="H44" s="3736"/>
      <c r="I44" s="2364"/>
      <c r="J44" s="2248"/>
      <c r="K44" s="2372" t="s">
        <v>140</v>
      </c>
      <c r="L44" s="2371">
        <v>65.900000000000006</v>
      </c>
      <c r="M44" s="3765"/>
      <c r="N44" s="3761"/>
      <c r="O44" s="3689"/>
      <c r="P44" s="3689"/>
      <c r="Q44" s="3689"/>
      <c r="R44" s="3689"/>
      <c r="S44" s="3689"/>
      <c r="T44" s="3689"/>
      <c r="U44" s="3689"/>
      <c r="V44" s="3689"/>
      <c r="W44" s="3692"/>
      <c r="X44" s="2370"/>
      <c r="Y44" s="2370"/>
    </row>
    <row r="45" spans="1:31" ht="19.5" customHeight="1" thickBot="1" x14ac:dyDescent="0.25">
      <c r="A45" s="3740"/>
      <c r="B45" s="3749"/>
      <c r="C45" s="3751"/>
      <c r="D45" s="3787"/>
      <c r="E45" s="2157"/>
      <c r="F45" s="3781"/>
      <c r="G45" s="3733"/>
      <c r="H45" s="3736"/>
      <c r="I45" s="2156"/>
      <c r="J45" s="2175"/>
      <c r="K45" s="2261" t="s">
        <v>141</v>
      </c>
      <c r="L45" s="2247">
        <v>0</v>
      </c>
      <c r="M45" s="3765"/>
      <c r="N45" s="3761"/>
      <c r="O45" s="3689"/>
      <c r="P45" s="3689"/>
      <c r="Q45" s="3689"/>
      <c r="R45" s="3689"/>
      <c r="S45" s="3689"/>
      <c r="T45" s="3689"/>
      <c r="U45" s="3689"/>
      <c r="V45" s="3689"/>
      <c r="W45" s="3692"/>
      <c r="X45" s="2370"/>
      <c r="Y45" s="2370"/>
    </row>
    <row r="46" spans="1:31" ht="20.25" customHeight="1" thickBot="1" x14ac:dyDescent="0.25">
      <c r="A46" s="3741"/>
      <c r="B46" s="3750"/>
      <c r="C46" s="3752"/>
      <c r="D46" s="3788"/>
      <c r="E46" s="2144"/>
      <c r="F46" s="3782"/>
      <c r="G46" s="3734"/>
      <c r="H46" s="3737"/>
      <c r="I46" s="2143"/>
      <c r="J46" s="2170"/>
      <c r="K46" s="2142" t="s">
        <v>33</v>
      </c>
      <c r="L46" s="2141">
        <f>SUM(L43:L45)</f>
        <v>4068.2000000000003</v>
      </c>
      <c r="M46" s="3766"/>
      <c r="N46" s="3762"/>
      <c r="O46" s="3690"/>
      <c r="P46" s="3690"/>
      <c r="Q46" s="3690"/>
      <c r="R46" s="3690"/>
      <c r="S46" s="3690"/>
      <c r="T46" s="3690"/>
      <c r="U46" s="3690"/>
      <c r="V46" s="3690"/>
      <c r="W46" s="3693"/>
      <c r="X46" s="2370"/>
      <c r="Y46" s="2370"/>
    </row>
    <row r="47" spans="1:31" ht="20.25" customHeight="1" x14ac:dyDescent="0.2">
      <c r="A47" s="3739" t="s">
        <v>37</v>
      </c>
      <c r="B47" s="3748" t="s">
        <v>37</v>
      </c>
      <c r="C47" s="3751" t="s">
        <v>39</v>
      </c>
      <c r="D47" s="3786" t="s">
        <v>39</v>
      </c>
      <c r="E47" s="2180"/>
      <c r="F47" s="3783" t="s">
        <v>895</v>
      </c>
      <c r="G47" s="3732" t="s">
        <v>147</v>
      </c>
      <c r="H47" s="3735" t="s">
        <v>44</v>
      </c>
      <c r="I47" s="2341">
        <v>9</v>
      </c>
      <c r="J47" s="2251" t="s">
        <v>61</v>
      </c>
      <c r="K47" s="2263" t="s">
        <v>124</v>
      </c>
      <c r="L47" s="2163">
        <v>425</v>
      </c>
      <c r="M47" s="3764" t="s">
        <v>842</v>
      </c>
      <c r="N47" s="3828" t="s">
        <v>430</v>
      </c>
      <c r="O47" s="3679" t="s">
        <v>894</v>
      </c>
      <c r="P47" s="3679" t="s">
        <v>894</v>
      </c>
      <c r="Q47" s="3679" t="s">
        <v>894</v>
      </c>
      <c r="R47" s="3679" t="s">
        <v>894</v>
      </c>
      <c r="S47" s="3679" t="s">
        <v>894</v>
      </c>
      <c r="T47" s="3679" t="s">
        <v>894</v>
      </c>
      <c r="U47" s="3679" t="s">
        <v>894</v>
      </c>
      <c r="V47" s="3679" t="s">
        <v>894</v>
      </c>
      <c r="W47" s="3682" t="s">
        <v>894</v>
      </c>
      <c r="X47" s="3685"/>
      <c r="Y47" s="3685"/>
      <c r="AE47" s="3686"/>
    </row>
    <row r="48" spans="1:31" ht="20.25" customHeight="1" x14ac:dyDescent="0.2">
      <c r="A48" s="3740"/>
      <c r="B48" s="3749"/>
      <c r="C48" s="3751"/>
      <c r="D48" s="3787"/>
      <c r="E48" s="2157"/>
      <c r="F48" s="3784"/>
      <c r="G48" s="3733"/>
      <c r="H48" s="3736"/>
      <c r="I48" s="2364"/>
      <c r="J48" s="2248"/>
      <c r="K48" s="2295" t="s">
        <v>140</v>
      </c>
      <c r="L48" s="2363">
        <v>0</v>
      </c>
      <c r="M48" s="3765"/>
      <c r="N48" s="3761"/>
      <c r="O48" s="3680"/>
      <c r="P48" s="3680"/>
      <c r="Q48" s="3680"/>
      <c r="R48" s="3680"/>
      <c r="S48" s="3680"/>
      <c r="T48" s="3680"/>
      <c r="U48" s="3680"/>
      <c r="V48" s="3680"/>
      <c r="W48" s="3683"/>
      <c r="X48" s="3685"/>
      <c r="Y48" s="3685"/>
      <c r="AE48" s="3686"/>
    </row>
    <row r="49" spans="1:31" ht="17.25" customHeight="1" x14ac:dyDescent="0.2">
      <c r="A49" s="3740"/>
      <c r="B49" s="3749"/>
      <c r="C49" s="3751"/>
      <c r="D49" s="3787"/>
      <c r="E49" s="2157"/>
      <c r="F49" s="3784"/>
      <c r="G49" s="3733"/>
      <c r="H49" s="3736"/>
      <c r="I49" s="2156"/>
      <c r="J49" s="2175"/>
      <c r="K49" s="2295" t="s">
        <v>141</v>
      </c>
      <c r="L49" s="2247">
        <v>0</v>
      </c>
      <c r="M49" s="3765"/>
      <c r="N49" s="3761"/>
      <c r="O49" s="3680"/>
      <c r="P49" s="3680"/>
      <c r="Q49" s="3680"/>
      <c r="R49" s="3680"/>
      <c r="S49" s="3680"/>
      <c r="T49" s="3680"/>
      <c r="U49" s="3680"/>
      <c r="V49" s="3680"/>
      <c r="W49" s="3683"/>
      <c r="X49" s="3685"/>
      <c r="Y49" s="3685"/>
      <c r="AE49" s="3686"/>
    </row>
    <row r="50" spans="1:31" ht="19.5" customHeight="1" thickBot="1" x14ac:dyDescent="0.25">
      <c r="A50" s="3741"/>
      <c r="B50" s="3750"/>
      <c r="C50" s="3752"/>
      <c r="D50" s="3788"/>
      <c r="E50" s="2144"/>
      <c r="F50" s="3785"/>
      <c r="G50" s="3734"/>
      <c r="H50" s="3737"/>
      <c r="I50" s="2143"/>
      <c r="J50" s="2170"/>
      <c r="K50" s="2142" t="s">
        <v>33</v>
      </c>
      <c r="L50" s="2141">
        <f>SUM(L47:L49)</f>
        <v>425</v>
      </c>
      <c r="M50" s="3766"/>
      <c r="N50" s="3762"/>
      <c r="O50" s="3681"/>
      <c r="P50" s="3681"/>
      <c r="Q50" s="3681"/>
      <c r="R50" s="3681"/>
      <c r="S50" s="3681"/>
      <c r="T50" s="3681"/>
      <c r="U50" s="3681"/>
      <c r="V50" s="3681"/>
      <c r="W50" s="3684"/>
      <c r="X50" s="3685"/>
      <c r="Y50" s="3685"/>
      <c r="AE50" s="3686"/>
    </row>
    <row r="51" spans="1:31" ht="15.75" customHeight="1" x14ac:dyDescent="0.2">
      <c r="A51" s="3739" t="s">
        <v>37</v>
      </c>
      <c r="B51" s="3748" t="s">
        <v>37</v>
      </c>
      <c r="C51" s="3751" t="s">
        <v>39</v>
      </c>
      <c r="D51" s="3786" t="s">
        <v>109</v>
      </c>
      <c r="E51" s="2180"/>
      <c r="F51" s="3783" t="s">
        <v>893</v>
      </c>
      <c r="G51" s="3732" t="s">
        <v>147</v>
      </c>
      <c r="H51" s="3735" t="s">
        <v>44</v>
      </c>
      <c r="I51" s="2166" t="s">
        <v>826</v>
      </c>
      <c r="J51" s="2251" t="s">
        <v>61</v>
      </c>
      <c r="K51" s="2263" t="s">
        <v>124</v>
      </c>
      <c r="L51" s="2369">
        <v>2634.8</v>
      </c>
      <c r="M51" s="3764" t="s">
        <v>842</v>
      </c>
      <c r="N51" s="3761" t="s">
        <v>430</v>
      </c>
      <c r="O51" s="3679" t="s">
        <v>892</v>
      </c>
      <c r="P51" s="3679" t="s">
        <v>892</v>
      </c>
      <c r="Q51" s="3679" t="s">
        <v>892</v>
      </c>
      <c r="R51" s="3679" t="s">
        <v>892</v>
      </c>
      <c r="S51" s="3679" t="s">
        <v>892</v>
      </c>
      <c r="T51" s="3679" t="s">
        <v>892</v>
      </c>
      <c r="U51" s="3679" t="s">
        <v>892</v>
      </c>
      <c r="V51" s="3679" t="s">
        <v>892</v>
      </c>
      <c r="W51" s="3682" t="s">
        <v>892</v>
      </c>
      <c r="X51" s="2365"/>
      <c r="Y51" s="2365"/>
      <c r="AE51" s="2368"/>
    </row>
    <row r="52" spans="1:31" ht="19.5" customHeight="1" x14ac:dyDescent="0.2">
      <c r="A52" s="3740"/>
      <c r="B52" s="3749"/>
      <c r="C52" s="3751"/>
      <c r="D52" s="3787"/>
      <c r="E52" s="2157"/>
      <c r="F52" s="3784"/>
      <c r="G52" s="3733"/>
      <c r="H52" s="3736"/>
      <c r="I52" s="2156"/>
      <c r="J52" s="2175"/>
      <c r="K52" s="2295" t="s">
        <v>140</v>
      </c>
      <c r="L52" s="2247">
        <v>5.3</v>
      </c>
      <c r="M52" s="3765"/>
      <c r="N52" s="3761"/>
      <c r="O52" s="3680"/>
      <c r="P52" s="3680"/>
      <c r="Q52" s="3680"/>
      <c r="R52" s="3680"/>
      <c r="S52" s="3680"/>
      <c r="T52" s="3680"/>
      <c r="U52" s="3680"/>
      <c r="V52" s="3680"/>
      <c r="W52" s="3683"/>
      <c r="X52" s="2365"/>
      <c r="Y52" s="2365"/>
      <c r="AE52" s="2350"/>
    </row>
    <row r="53" spans="1:31" ht="21.75" customHeight="1" thickBot="1" x14ac:dyDescent="0.25">
      <c r="A53" s="3740"/>
      <c r="B53" s="3749"/>
      <c r="C53" s="3751"/>
      <c r="D53" s="3787"/>
      <c r="E53" s="2157"/>
      <c r="F53" s="3784"/>
      <c r="G53" s="3733"/>
      <c r="H53" s="3736"/>
      <c r="I53" s="2156"/>
      <c r="J53" s="2175"/>
      <c r="K53" s="2261" t="s">
        <v>141</v>
      </c>
      <c r="L53" s="2247">
        <v>0</v>
      </c>
      <c r="M53" s="3765"/>
      <c r="N53" s="3761"/>
      <c r="O53" s="3680"/>
      <c r="P53" s="3680"/>
      <c r="Q53" s="3680"/>
      <c r="R53" s="3680"/>
      <c r="S53" s="3680"/>
      <c r="T53" s="3680"/>
      <c r="U53" s="3680"/>
      <c r="V53" s="3680"/>
      <c r="W53" s="3683"/>
      <c r="X53" s="2365"/>
      <c r="Y53" s="2365"/>
      <c r="AE53" s="2350"/>
    </row>
    <row r="54" spans="1:31" ht="29.25" customHeight="1" thickBot="1" x14ac:dyDescent="0.25">
      <c r="A54" s="3741"/>
      <c r="B54" s="3750"/>
      <c r="C54" s="3752"/>
      <c r="D54" s="3788"/>
      <c r="E54" s="2144"/>
      <c r="F54" s="3785"/>
      <c r="G54" s="3734"/>
      <c r="H54" s="3737"/>
      <c r="I54" s="2143"/>
      <c r="J54" s="2170"/>
      <c r="K54" s="2142" t="s">
        <v>33</v>
      </c>
      <c r="L54" s="2367">
        <f>SUM(L51:L53)</f>
        <v>2640.1000000000004</v>
      </c>
      <c r="M54" s="3766"/>
      <c r="N54" s="3762"/>
      <c r="O54" s="3681"/>
      <c r="P54" s="3681"/>
      <c r="Q54" s="3681"/>
      <c r="R54" s="3681"/>
      <c r="S54" s="3681"/>
      <c r="T54" s="3681"/>
      <c r="U54" s="3681"/>
      <c r="V54" s="3681"/>
      <c r="W54" s="3684"/>
      <c r="X54" s="2365"/>
      <c r="Y54" s="2365"/>
      <c r="AE54" s="2350"/>
    </row>
    <row r="55" spans="1:31" ht="15.75" customHeight="1" x14ac:dyDescent="0.2">
      <c r="A55" s="3739" t="s">
        <v>37</v>
      </c>
      <c r="B55" s="3748" t="s">
        <v>37</v>
      </c>
      <c r="C55" s="3779" t="s">
        <v>39</v>
      </c>
      <c r="D55" s="3786" t="s">
        <v>107</v>
      </c>
      <c r="E55" s="2180"/>
      <c r="F55" s="3780" t="s">
        <v>891</v>
      </c>
      <c r="G55" s="3732" t="s">
        <v>147</v>
      </c>
      <c r="H55" s="3738" t="s">
        <v>44</v>
      </c>
      <c r="I55" s="2341">
        <v>9</v>
      </c>
      <c r="J55" s="2366" t="s">
        <v>61</v>
      </c>
      <c r="K55" s="2164" t="s">
        <v>124</v>
      </c>
      <c r="L55" s="2163">
        <v>981.6</v>
      </c>
      <c r="M55" s="3764" t="s">
        <v>842</v>
      </c>
      <c r="N55" s="3828" t="s">
        <v>430</v>
      </c>
      <c r="O55" s="3679" t="s">
        <v>890</v>
      </c>
      <c r="P55" s="3679" t="s">
        <v>890</v>
      </c>
      <c r="Q55" s="3679" t="s">
        <v>890</v>
      </c>
      <c r="R55" s="3679" t="s">
        <v>890</v>
      </c>
      <c r="S55" s="3679" t="s">
        <v>890</v>
      </c>
      <c r="T55" s="3679" t="s">
        <v>890</v>
      </c>
      <c r="U55" s="3679" t="s">
        <v>890</v>
      </c>
      <c r="V55" s="3679" t="s">
        <v>890</v>
      </c>
      <c r="W55" s="3682" t="s">
        <v>890</v>
      </c>
      <c r="X55" s="3685"/>
      <c r="Y55" s="3685"/>
      <c r="AE55" s="3687"/>
    </row>
    <row r="56" spans="1:31" ht="17.25" customHeight="1" x14ac:dyDescent="0.2">
      <c r="A56" s="3740"/>
      <c r="B56" s="3749"/>
      <c r="C56" s="3751"/>
      <c r="D56" s="3787"/>
      <c r="E56" s="2157"/>
      <c r="F56" s="3781"/>
      <c r="G56" s="3733"/>
      <c r="H56" s="3736"/>
      <c r="I56" s="2156"/>
      <c r="J56" s="2175"/>
      <c r="K56" s="2295" t="s">
        <v>141</v>
      </c>
      <c r="L56" s="2247">
        <v>0</v>
      </c>
      <c r="M56" s="3765"/>
      <c r="N56" s="3761"/>
      <c r="O56" s="3680"/>
      <c r="P56" s="3680"/>
      <c r="Q56" s="3680"/>
      <c r="R56" s="3680"/>
      <c r="S56" s="3680"/>
      <c r="T56" s="3680"/>
      <c r="U56" s="3680"/>
      <c r="V56" s="3680"/>
      <c r="W56" s="3683"/>
      <c r="X56" s="3685"/>
      <c r="Y56" s="3685"/>
      <c r="AE56" s="3687"/>
    </row>
    <row r="57" spans="1:31" ht="21" customHeight="1" thickBot="1" x14ac:dyDescent="0.25">
      <c r="A57" s="3741"/>
      <c r="B57" s="3750"/>
      <c r="C57" s="3752"/>
      <c r="D57" s="3788"/>
      <c r="E57" s="2144"/>
      <c r="F57" s="3782"/>
      <c r="G57" s="3734"/>
      <c r="H57" s="3737"/>
      <c r="I57" s="2143"/>
      <c r="J57" s="2170"/>
      <c r="K57" s="2142" t="s">
        <v>33</v>
      </c>
      <c r="L57" s="2141">
        <f>SUM(L55:L56)</f>
        <v>981.6</v>
      </c>
      <c r="M57" s="3766"/>
      <c r="N57" s="3762"/>
      <c r="O57" s="3681"/>
      <c r="P57" s="3681"/>
      <c r="Q57" s="3681"/>
      <c r="R57" s="3681"/>
      <c r="S57" s="3681"/>
      <c r="T57" s="3681"/>
      <c r="U57" s="3681"/>
      <c r="V57" s="3681"/>
      <c r="W57" s="3684"/>
      <c r="X57" s="3685"/>
      <c r="Y57" s="3685"/>
      <c r="AE57" s="3687"/>
    </row>
    <row r="58" spans="1:31" ht="20.25" customHeight="1" x14ac:dyDescent="0.2">
      <c r="A58" s="3739" t="s">
        <v>37</v>
      </c>
      <c r="B58" s="3748" t="s">
        <v>37</v>
      </c>
      <c r="C58" s="3751" t="s">
        <v>39</v>
      </c>
      <c r="D58" s="3786" t="s">
        <v>102</v>
      </c>
      <c r="E58" s="2180"/>
      <c r="F58" s="3783" t="s">
        <v>889</v>
      </c>
      <c r="G58" s="3732" t="s">
        <v>147</v>
      </c>
      <c r="H58" s="3735" t="s">
        <v>44</v>
      </c>
      <c r="I58" s="2364"/>
      <c r="J58" s="2207"/>
      <c r="K58" s="2263" t="s">
        <v>124</v>
      </c>
      <c r="L58" s="2363">
        <v>1600</v>
      </c>
      <c r="M58" s="2193" t="s">
        <v>888</v>
      </c>
      <c r="N58" s="2192" t="s">
        <v>887</v>
      </c>
      <c r="O58" s="2362">
        <v>1800</v>
      </c>
      <c r="P58" s="2107"/>
      <c r="Q58" s="3877"/>
      <c r="R58" s="2361"/>
      <c r="S58" s="3876"/>
      <c r="T58" s="2107"/>
      <c r="U58" s="2107"/>
      <c r="V58" s="2107"/>
      <c r="W58" s="2107"/>
      <c r="X58" s="2107"/>
      <c r="Y58" s="2107"/>
      <c r="Z58" s="2159"/>
      <c r="AE58" s="3687"/>
    </row>
    <row r="59" spans="1:31" ht="17.25" customHeight="1" x14ac:dyDescent="0.2">
      <c r="A59" s="3740"/>
      <c r="B59" s="3749"/>
      <c r="C59" s="3751"/>
      <c r="D59" s="3787"/>
      <c r="E59" s="2157"/>
      <c r="F59" s="3784"/>
      <c r="G59" s="3733"/>
      <c r="H59" s="3736"/>
      <c r="I59" s="2156" t="s">
        <v>221</v>
      </c>
      <c r="J59" s="2248" t="s">
        <v>220</v>
      </c>
      <c r="K59" s="2295" t="s">
        <v>141</v>
      </c>
      <c r="L59" s="2247">
        <v>0</v>
      </c>
      <c r="M59" s="2315"/>
      <c r="N59" s="2360"/>
      <c r="O59" s="2359"/>
      <c r="P59" s="2107"/>
      <c r="Q59" s="3877"/>
      <c r="R59" s="2354"/>
      <c r="S59" s="3876"/>
      <c r="T59" s="2107"/>
      <c r="U59" s="2358"/>
      <c r="V59" s="2107"/>
      <c r="W59" s="2107"/>
      <c r="X59" s="2107"/>
      <c r="Y59" s="2107"/>
      <c r="AE59" s="3687"/>
    </row>
    <row r="60" spans="1:31" ht="30" customHeight="1" thickBot="1" x14ac:dyDescent="0.25">
      <c r="A60" s="3741"/>
      <c r="B60" s="3750"/>
      <c r="C60" s="3752"/>
      <c r="D60" s="3788"/>
      <c r="E60" s="2144"/>
      <c r="F60" s="3785"/>
      <c r="G60" s="3734"/>
      <c r="H60" s="3737"/>
      <c r="I60" s="2143"/>
      <c r="J60" s="2170"/>
      <c r="K60" s="2357" t="s">
        <v>33</v>
      </c>
      <c r="L60" s="2356">
        <f>SUM(L58:L59)</f>
        <v>1600</v>
      </c>
      <c r="M60" s="2185"/>
      <c r="N60" s="2184"/>
      <c r="O60" s="2355"/>
      <c r="P60" s="2107"/>
      <c r="Q60" s="3877"/>
      <c r="R60" s="2354"/>
      <c r="S60" s="3876"/>
      <c r="T60" s="2107"/>
      <c r="U60" s="2107"/>
      <c r="V60" s="2107"/>
      <c r="W60" s="2107"/>
      <c r="X60" s="2107"/>
      <c r="Y60" s="2107"/>
      <c r="AE60" s="3687"/>
    </row>
    <row r="61" spans="1:31" ht="26.45" customHeight="1" x14ac:dyDescent="0.2">
      <c r="A61" s="3804" t="s">
        <v>37</v>
      </c>
      <c r="B61" s="3805" t="s">
        <v>37</v>
      </c>
      <c r="C61" s="3751" t="s">
        <v>92</v>
      </c>
      <c r="D61" s="3790" t="s">
        <v>886</v>
      </c>
      <c r="E61" s="3790"/>
      <c r="F61" s="3791"/>
      <c r="G61" s="3732" t="s">
        <v>873</v>
      </c>
      <c r="H61" s="3878" t="s">
        <v>44</v>
      </c>
      <c r="I61" s="3724" t="s">
        <v>885</v>
      </c>
      <c r="J61" s="2155" t="s">
        <v>61</v>
      </c>
      <c r="K61" s="2195" t="s">
        <v>124</v>
      </c>
      <c r="L61" s="2353">
        <f>L66+L69+L72+L76</f>
        <v>3001.6</v>
      </c>
      <c r="M61" s="2352"/>
      <c r="N61" s="2351"/>
      <c r="O61" s="2291"/>
      <c r="P61" s="2107"/>
      <c r="Q61" s="2190"/>
      <c r="R61" s="2181"/>
      <c r="S61" s="2107"/>
      <c r="T61" s="2107"/>
      <c r="U61" s="2107"/>
      <c r="V61" s="2107"/>
      <c r="W61" s="2107"/>
      <c r="X61" s="2107"/>
      <c r="Y61" s="2107"/>
      <c r="AE61" s="3687"/>
    </row>
    <row r="62" spans="1:31" ht="38.25" x14ac:dyDescent="0.2">
      <c r="A62" s="3746"/>
      <c r="B62" s="3743"/>
      <c r="C62" s="3751"/>
      <c r="D62" s="3793"/>
      <c r="E62" s="3793"/>
      <c r="F62" s="3794"/>
      <c r="G62" s="3733"/>
      <c r="H62" s="3773"/>
      <c r="I62" s="3725"/>
      <c r="J62" s="2346"/>
      <c r="K62" s="2271" t="s">
        <v>140</v>
      </c>
      <c r="L62" s="2349">
        <f>L70+L77</f>
        <v>371.1</v>
      </c>
      <c r="M62" s="2348" t="s">
        <v>884</v>
      </c>
      <c r="N62" s="2161" t="s">
        <v>79</v>
      </c>
      <c r="O62" s="2167" t="s">
        <v>883</v>
      </c>
      <c r="P62" s="2107"/>
      <c r="Q62" s="2190"/>
      <c r="R62" s="2305"/>
      <c r="S62" s="2107"/>
      <c r="T62" s="2107"/>
      <c r="U62" s="2107"/>
      <c r="V62" s="2107"/>
      <c r="W62" s="2107"/>
      <c r="X62" s="2107"/>
      <c r="Y62" s="2107"/>
    </row>
    <row r="63" spans="1:31" x14ac:dyDescent="0.2">
      <c r="A63" s="3746"/>
      <c r="B63" s="3743"/>
      <c r="C63" s="3751"/>
      <c r="D63" s="3793"/>
      <c r="E63" s="3793"/>
      <c r="F63" s="3794"/>
      <c r="G63" s="3733"/>
      <c r="H63" s="3773"/>
      <c r="I63" s="3725"/>
      <c r="J63" s="2346"/>
      <c r="K63" s="2273" t="s">
        <v>40</v>
      </c>
      <c r="L63" s="2347">
        <f>L73</f>
        <v>0</v>
      </c>
      <c r="M63" s="2320"/>
      <c r="N63" s="2318"/>
      <c r="O63" s="2332"/>
      <c r="P63" s="2107"/>
      <c r="Q63" s="2190"/>
      <c r="R63" s="2305"/>
      <c r="S63" s="2107"/>
      <c r="T63" s="2107"/>
      <c r="U63" s="2107"/>
      <c r="V63" s="2107"/>
      <c r="W63" s="2107"/>
      <c r="X63" s="2107"/>
      <c r="Y63" s="2107"/>
    </row>
    <row r="64" spans="1:31" ht="13.15" customHeight="1" thickBot="1" x14ac:dyDescent="0.25">
      <c r="A64" s="3746"/>
      <c r="B64" s="3743"/>
      <c r="C64" s="3751"/>
      <c r="D64" s="3793"/>
      <c r="E64" s="3793"/>
      <c r="F64" s="3794"/>
      <c r="G64" s="3733"/>
      <c r="H64" s="3773"/>
      <c r="I64" s="3725"/>
      <c r="J64" s="2346"/>
      <c r="K64" s="2345" t="s">
        <v>141</v>
      </c>
      <c r="L64" s="2344">
        <f>L67+L74</f>
        <v>0</v>
      </c>
      <c r="M64" s="3727" t="s">
        <v>882</v>
      </c>
      <c r="N64" s="3729" t="s">
        <v>50</v>
      </c>
      <c r="O64" s="3731" t="s">
        <v>78</v>
      </c>
      <c r="P64" s="2107"/>
      <c r="Q64" s="2190"/>
      <c r="R64" s="2181"/>
      <c r="S64" s="2107"/>
      <c r="T64" s="2107"/>
      <c r="U64" s="2107"/>
      <c r="V64" s="2107"/>
      <c r="W64" s="2107"/>
      <c r="X64" s="2107"/>
      <c r="Y64" s="2107"/>
    </row>
    <row r="65" spans="1:26" ht="13.5" thickBot="1" x14ac:dyDescent="0.25">
      <c r="A65" s="3747"/>
      <c r="B65" s="3744"/>
      <c r="C65" s="3752"/>
      <c r="D65" s="3796"/>
      <c r="E65" s="3796"/>
      <c r="F65" s="3797"/>
      <c r="G65" s="3734"/>
      <c r="H65" s="3775"/>
      <c r="I65" s="3725"/>
      <c r="J65" s="2240"/>
      <c r="K65" s="2343" t="s">
        <v>33</v>
      </c>
      <c r="L65" s="2342">
        <f>SUM(L61:L64)</f>
        <v>3372.7</v>
      </c>
      <c r="M65" s="3728"/>
      <c r="N65" s="3730"/>
      <c r="O65" s="3681"/>
      <c r="P65" s="2107"/>
      <c r="Q65" s="2182"/>
      <c r="R65" s="2297"/>
      <c r="S65" s="2107"/>
      <c r="T65" s="2107"/>
      <c r="U65" s="2107"/>
      <c r="V65" s="2107"/>
      <c r="W65" s="2107"/>
      <c r="X65" s="2107"/>
      <c r="Y65" s="2107"/>
    </row>
    <row r="66" spans="1:26" ht="20.25" customHeight="1" x14ac:dyDescent="0.2">
      <c r="A66" s="3739" t="s">
        <v>37</v>
      </c>
      <c r="B66" s="3748" t="s">
        <v>37</v>
      </c>
      <c r="C66" s="3751" t="s">
        <v>92</v>
      </c>
      <c r="D66" s="3786" t="s">
        <v>37</v>
      </c>
      <c r="E66" s="2180"/>
      <c r="F66" s="3783" t="s">
        <v>881</v>
      </c>
      <c r="G66" s="3732" t="s">
        <v>873</v>
      </c>
      <c r="H66" s="3774" t="s">
        <v>44</v>
      </c>
      <c r="I66" s="2341">
        <v>9</v>
      </c>
      <c r="J66" s="2251" t="s">
        <v>61</v>
      </c>
      <c r="K66" s="2263" t="s">
        <v>124</v>
      </c>
      <c r="L66" s="2163">
        <v>6.7</v>
      </c>
      <c r="M66" s="2326" t="s">
        <v>880</v>
      </c>
      <c r="N66" s="2281" t="s">
        <v>50</v>
      </c>
      <c r="O66" s="2280" t="s">
        <v>423</v>
      </c>
      <c r="P66" s="2107"/>
      <c r="Q66" s="2107"/>
      <c r="R66" s="2107"/>
      <c r="S66" s="2107"/>
      <c r="T66" s="2107"/>
      <c r="U66" s="2107"/>
      <c r="V66" s="2107"/>
      <c r="W66" s="2107"/>
      <c r="X66" s="2107"/>
      <c r="Y66" s="2107"/>
    </row>
    <row r="67" spans="1:26" ht="20.25" customHeight="1" x14ac:dyDescent="0.2">
      <c r="A67" s="3740"/>
      <c r="B67" s="3749"/>
      <c r="C67" s="3751"/>
      <c r="D67" s="3787"/>
      <c r="E67" s="2157"/>
      <c r="F67" s="3784"/>
      <c r="G67" s="3733"/>
      <c r="H67" s="3773"/>
      <c r="I67" s="2156"/>
      <c r="J67" s="2175"/>
      <c r="K67" s="2295" t="s">
        <v>141</v>
      </c>
      <c r="L67" s="2247">
        <v>0</v>
      </c>
      <c r="M67" s="2168"/>
      <c r="N67" s="2139"/>
      <c r="O67" s="2138"/>
      <c r="P67" s="2107"/>
      <c r="Q67" s="2107"/>
      <c r="R67" s="2107"/>
      <c r="S67" s="2107"/>
      <c r="T67" s="2107"/>
      <c r="U67" s="2107"/>
      <c r="V67" s="2107"/>
      <c r="W67" s="2107"/>
      <c r="X67" s="2107"/>
      <c r="Y67" s="2107"/>
    </row>
    <row r="68" spans="1:26" ht="21.75" customHeight="1" thickBot="1" x14ac:dyDescent="0.25">
      <c r="A68" s="3741"/>
      <c r="B68" s="3750"/>
      <c r="C68" s="3752"/>
      <c r="D68" s="3788"/>
      <c r="E68" s="2144"/>
      <c r="F68" s="3785"/>
      <c r="G68" s="3734"/>
      <c r="H68" s="3775"/>
      <c r="I68" s="2143"/>
      <c r="J68" s="2170"/>
      <c r="K68" s="2142" t="s">
        <v>33</v>
      </c>
      <c r="L68" s="2141">
        <f>SUM(L66:L67)</f>
        <v>6.7</v>
      </c>
      <c r="M68" s="2277"/>
      <c r="N68" s="2139"/>
      <c r="O68" s="2138"/>
      <c r="P68" s="2107"/>
      <c r="Q68" s="2107"/>
      <c r="R68" s="2107"/>
      <c r="S68" s="2107"/>
      <c r="T68" s="2107"/>
      <c r="U68" s="2107"/>
      <c r="V68" s="2107"/>
      <c r="W68" s="2107"/>
      <c r="X68" s="2107"/>
      <c r="Y68" s="2107"/>
    </row>
    <row r="69" spans="1:26" ht="21" customHeight="1" x14ac:dyDescent="0.2">
      <c r="A69" s="3739" t="s">
        <v>37</v>
      </c>
      <c r="B69" s="3748" t="s">
        <v>37</v>
      </c>
      <c r="C69" s="3751" t="s">
        <v>92</v>
      </c>
      <c r="D69" s="3786" t="s">
        <v>39</v>
      </c>
      <c r="E69" s="2180"/>
      <c r="F69" s="3776" t="s">
        <v>879</v>
      </c>
      <c r="G69" s="3732" t="s">
        <v>873</v>
      </c>
      <c r="H69" s="3774" t="s">
        <v>44</v>
      </c>
      <c r="I69" s="2341">
        <v>9</v>
      </c>
      <c r="J69" s="2251" t="s">
        <v>61</v>
      </c>
      <c r="K69" s="2263" t="s">
        <v>124</v>
      </c>
      <c r="L69" s="2163">
        <v>195.5</v>
      </c>
      <c r="M69" s="2326" t="s">
        <v>842</v>
      </c>
      <c r="N69" s="2340" t="s">
        <v>430</v>
      </c>
      <c r="O69" s="2339" t="s">
        <v>878</v>
      </c>
      <c r="P69" s="2107"/>
      <c r="Q69" s="2107"/>
      <c r="R69" s="2107"/>
      <c r="S69" s="2107"/>
      <c r="T69" s="2107"/>
      <c r="U69" s="2107"/>
      <c r="V69" s="2107"/>
      <c r="W69" s="2107"/>
      <c r="X69" s="2107"/>
      <c r="Y69" s="2107"/>
    </row>
    <row r="70" spans="1:26" ht="17.25" customHeight="1" x14ac:dyDescent="0.2">
      <c r="A70" s="3740"/>
      <c r="B70" s="3749"/>
      <c r="C70" s="3751"/>
      <c r="D70" s="3787"/>
      <c r="E70" s="2157"/>
      <c r="F70" s="3777"/>
      <c r="G70" s="3733"/>
      <c r="H70" s="3773"/>
      <c r="I70" s="2156"/>
      <c r="J70" s="2175"/>
      <c r="K70" s="2295" t="s">
        <v>140</v>
      </c>
      <c r="L70" s="2247">
        <v>317.10000000000002</v>
      </c>
      <c r="M70" s="2168"/>
      <c r="N70" s="2338"/>
      <c r="O70" s="2337"/>
      <c r="P70" s="2107"/>
      <c r="Q70" s="2107"/>
      <c r="R70" s="2107"/>
      <c r="S70" s="2107"/>
      <c r="T70" s="2107"/>
      <c r="U70" s="2107"/>
      <c r="V70" s="2107"/>
      <c r="W70" s="2107"/>
      <c r="X70" s="2107"/>
      <c r="Y70" s="2107"/>
    </row>
    <row r="71" spans="1:26" ht="20.25" customHeight="1" thickBot="1" x14ac:dyDescent="0.25">
      <c r="A71" s="3741"/>
      <c r="B71" s="3750"/>
      <c r="C71" s="3752"/>
      <c r="D71" s="3788"/>
      <c r="E71" s="2144"/>
      <c r="F71" s="3778"/>
      <c r="G71" s="3734"/>
      <c r="H71" s="3775"/>
      <c r="I71" s="2143"/>
      <c r="J71" s="2170"/>
      <c r="K71" s="2142" t="s">
        <v>33</v>
      </c>
      <c r="L71" s="2141">
        <f>SUM(L69:L70)</f>
        <v>512.6</v>
      </c>
      <c r="M71" s="2336"/>
      <c r="N71" s="2335"/>
      <c r="O71" s="2334"/>
      <c r="P71" s="2107"/>
      <c r="Q71" s="2107"/>
      <c r="R71" s="2107"/>
      <c r="S71" s="2107"/>
      <c r="T71" s="2107"/>
      <c r="U71" s="2107"/>
      <c r="V71" s="2107"/>
      <c r="W71" s="2107"/>
      <c r="X71" s="2107"/>
      <c r="Y71" s="2107"/>
    </row>
    <row r="72" spans="1:26" ht="21" customHeight="1" x14ac:dyDescent="0.2">
      <c r="A72" s="3739" t="s">
        <v>37</v>
      </c>
      <c r="B72" s="3748" t="s">
        <v>37</v>
      </c>
      <c r="C72" s="3751" t="s">
        <v>92</v>
      </c>
      <c r="D72" s="3786" t="s">
        <v>109</v>
      </c>
      <c r="E72" s="2180"/>
      <c r="F72" s="3780" t="s">
        <v>877</v>
      </c>
      <c r="G72" s="3732" t="s">
        <v>873</v>
      </c>
      <c r="H72" s="3774" t="s">
        <v>44</v>
      </c>
      <c r="I72" s="2156" t="s">
        <v>826</v>
      </c>
      <c r="J72" s="2251" t="s">
        <v>61</v>
      </c>
      <c r="K72" s="2164" t="s">
        <v>124</v>
      </c>
      <c r="L72" s="2333">
        <v>2654.1</v>
      </c>
      <c r="M72" s="3727" t="s">
        <v>876</v>
      </c>
      <c r="N72" s="3729" t="s">
        <v>50</v>
      </c>
      <c r="O72" s="3731" t="s">
        <v>875</v>
      </c>
      <c r="P72" s="2147"/>
      <c r="Q72" s="2107"/>
      <c r="R72" s="2330"/>
      <c r="S72" s="2107"/>
      <c r="T72" s="2107"/>
      <c r="U72" s="2107"/>
      <c r="V72" s="2107"/>
      <c r="W72" s="2107"/>
      <c r="X72" s="2107"/>
      <c r="Y72" s="2107"/>
      <c r="Z72" s="2159"/>
    </row>
    <row r="73" spans="1:26" ht="21" customHeight="1" x14ac:dyDescent="0.2">
      <c r="A73" s="3740"/>
      <c r="B73" s="3749"/>
      <c r="C73" s="3751"/>
      <c r="D73" s="3787"/>
      <c r="E73" s="2157"/>
      <c r="F73" s="3781"/>
      <c r="G73" s="3733"/>
      <c r="H73" s="3773"/>
      <c r="I73" s="2156"/>
      <c r="J73" s="2248"/>
      <c r="K73" s="2263" t="s">
        <v>40</v>
      </c>
      <c r="L73" s="2331">
        <v>0</v>
      </c>
      <c r="M73" s="3767"/>
      <c r="N73" s="3873"/>
      <c r="O73" s="3680"/>
      <c r="P73" s="2147"/>
      <c r="Q73" s="2107"/>
      <c r="R73" s="2330"/>
      <c r="S73" s="2107"/>
      <c r="T73" s="2107"/>
      <c r="U73" s="2107"/>
      <c r="V73" s="2107"/>
      <c r="W73" s="2107"/>
      <c r="X73" s="2107"/>
      <c r="Y73" s="2107"/>
    </row>
    <row r="74" spans="1:26" ht="21" customHeight="1" x14ac:dyDescent="0.2">
      <c r="A74" s="3740"/>
      <c r="B74" s="3749"/>
      <c r="C74" s="3751"/>
      <c r="D74" s="3787"/>
      <c r="E74" s="2157"/>
      <c r="F74" s="3781"/>
      <c r="G74" s="3733"/>
      <c r="H74" s="3773"/>
      <c r="I74" s="2156"/>
      <c r="J74" s="2248"/>
      <c r="K74" s="2295" t="s">
        <v>141</v>
      </c>
      <c r="L74" s="2329">
        <v>0</v>
      </c>
      <c r="M74" s="3767"/>
      <c r="N74" s="3873"/>
      <c r="O74" s="3680"/>
      <c r="P74" s="2159"/>
      <c r="Q74" s="2107"/>
      <c r="R74" s="2107"/>
      <c r="S74" s="2107"/>
      <c r="T74" s="2107"/>
      <c r="U74" s="2107"/>
      <c r="V74" s="2107"/>
      <c r="W74" s="2107"/>
      <c r="X74" s="2107"/>
      <c r="Y74" s="2107"/>
    </row>
    <row r="75" spans="1:26" ht="21" customHeight="1" thickBot="1" x14ac:dyDescent="0.25">
      <c r="A75" s="3741"/>
      <c r="B75" s="3750"/>
      <c r="C75" s="3752"/>
      <c r="D75" s="3788"/>
      <c r="E75" s="2144"/>
      <c r="F75" s="3782"/>
      <c r="G75" s="3734"/>
      <c r="H75" s="3775"/>
      <c r="I75" s="2143"/>
      <c r="J75" s="2170"/>
      <c r="K75" s="2322" t="s">
        <v>33</v>
      </c>
      <c r="L75" s="2328">
        <f>SUM(L72:L74)</f>
        <v>2654.1</v>
      </c>
      <c r="M75" s="3768"/>
      <c r="N75" s="3730"/>
      <c r="O75" s="3681"/>
      <c r="P75" s="2159"/>
      <c r="Q75" s="2107"/>
      <c r="R75" s="2107"/>
      <c r="S75" s="2107"/>
      <c r="T75" s="2107"/>
      <c r="U75" s="2107"/>
      <c r="V75" s="2107"/>
      <c r="W75" s="2107"/>
      <c r="X75" s="2107"/>
      <c r="Y75" s="2107"/>
    </row>
    <row r="76" spans="1:26" ht="21" customHeight="1" x14ac:dyDescent="0.2">
      <c r="A76" s="3739" t="s">
        <v>37</v>
      </c>
      <c r="B76" s="3748" t="s">
        <v>37</v>
      </c>
      <c r="C76" s="3751" t="s">
        <v>92</v>
      </c>
      <c r="D76" s="3786" t="s">
        <v>107</v>
      </c>
      <c r="E76" s="2323"/>
      <c r="F76" s="3798" t="s">
        <v>874</v>
      </c>
      <c r="G76" s="3732" t="s">
        <v>873</v>
      </c>
      <c r="H76" s="3774" t="s">
        <v>44</v>
      </c>
      <c r="I76" s="2156" t="s">
        <v>826</v>
      </c>
      <c r="J76" s="2251" t="s">
        <v>61</v>
      </c>
      <c r="K76" s="2164" t="s">
        <v>124</v>
      </c>
      <c r="L76" s="2327">
        <v>145.30000000000001</v>
      </c>
      <c r="M76" s="2326" t="s">
        <v>842</v>
      </c>
      <c r="N76" s="2242" t="s">
        <v>430</v>
      </c>
      <c r="O76" s="2286" t="s">
        <v>78</v>
      </c>
      <c r="P76" s="2159"/>
      <c r="Q76" s="2107"/>
      <c r="R76" s="2107"/>
      <c r="S76" s="2107"/>
      <c r="T76" s="2107"/>
      <c r="U76" s="2107"/>
      <c r="V76" s="2107"/>
      <c r="W76" s="2107"/>
      <c r="X76" s="2107"/>
      <c r="Y76" s="2107"/>
    </row>
    <row r="77" spans="1:26" ht="21" customHeight="1" x14ac:dyDescent="0.2">
      <c r="A77" s="3740"/>
      <c r="B77" s="3749"/>
      <c r="C77" s="3751"/>
      <c r="D77" s="3787"/>
      <c r="E77" s="2323"/>
      <c r="F77" s="3799"/>
      <c r="G77" s="3733"/>
      <c r="H77" s="3773"/>
      <c r="I77" s="2156"/>
      <c r="J77" s="2175"/>
      <c r="K77" s="2263" t="s">
        <v>140</v>
      </c>
      <c r="L77" s="2325">
        <v>54</v>
      </c>
      <c r="M77" s="2320"/>
      <c r="N77" s="2242"/>
      <c r="O77" s="2286"/>
      <c r="P77" s="2159"/>
      <c r="Q77" s="2107"/>
      <c r="R77" s="2107"/>
      <c r="S77" s="2107"/>
      <c r="T77" s="2107"/>
      <c r="U77" s="2107"/>
      <c r="V77" s="2107"/>
      <c r="W77" s="2107"/>
      <c r="X77" s="2107"/>
      <c r="Y77" s="2107"/>
    </row>
    <row r="78" spans="1:26" ht="21" customHeight="1" x14ac:dyDescent="0.2">
      <c r="A78" s="3740"/>
      <c r="B78" s="3749"/>
      <c r="C78" s="3751"/>
      <c r="D78" s="3787"/>
      <c r="E78" s="2323"/>
      <c r="F78" s="3799"/>
      <c r="G78" s="3733"/>
      <c r="H78" s="3773"/>
      <c r="I78" s="2156"/>
      <c r="J78" s="2175"/>
      <c r="K78" s="2295" t="s">
        <v>141</v>
      </c>
      <c r="L78" s="2324">
        <v>0</v>
      </c>
      <c r="M78" s="2320"/>
      <c r="N78" s="2242"/>
      <c r="O78" s="2286"/>
      <c r="P78" s="2159"/>
      <c r="Q78" s="2107"/>
      <c r="R78" s="2107"/>
      <c r="S78" s="2107"/>
      <c r="T78" s="2107"/>
      <c r="U78" s="2107"/>
      <c r="V78" s="2107"/>
      <c r="W78" s="2107"/>
      <c r="X78" s="2107"/>
      <c r="Y78" s="2107"/>
    </row>
    <row r="79" spans="1:26" ht="21" customHeight="1" thickBot="1" x14ac:dyDescent="0.25">
      <c r="A79" s="3741"/>
      <c r="B79" s="3750"/>
      <c r="C79" s="3752"/>
      <c r="D79" s="3788"/>
      <c r="E79" s="2323"/>
      <c r="F79" s="3800"/>
      <c r="G79" s="3734"/>
      <c r="H79" s="3775"/>
      <c r="I79" s="2156"/>
      <c r="J79" s="2175"/>
      <c r="K79" s="2322" t="s">
        <v>33</v>
      </c>
      <c r="L79" s="2321">
        <f>SUM(L76:L78)</f>
        <v>199.3</v>
      </c>
      <c r="M79" s="2320"/>
      <c r="N79" s="2242"/>
      <c r="O79" s="2286"/>
      <c r="P79" s="2159"/>
      <c r="Q79" s="2107"/>
      <c r="R79" s="2107"/>
      <c r="S79" s="2107"/>
      <c r="T79" s="2107"/>
      <c r="U79" s="2107"/>
      <c r="V79" s="2107"/>
      <c r="W79" s="2107"/>
      <c r="X79" s="2107"/>
      <c r="Y79" s="2107"/>
    </row>
    <row r="80" spans="1:26" ht="27.75" customHeight="1" x14ac:dyDescent="0.2">
      <c r="A80" s="3804" t="s">
        <v>37</v>
      </c>
      <c r="B80" s="3805" t="s">
        <v>37</v>
      </c>
      <c r="C80" s="3779" t="s">
        <v>87</v>
      </c>
      <c r="D80" s="3789" t="s">
        <v>869</v>
      </c>
      <c r="E80" s="3790"/>
      <c r="F80" s="3791"/>
      <c r="G80" s="3732" t="s">
        <v>872</v>
      </c>
      <c r="H80" s="3769" t="s">
        <v>44</v>
      </c>
      <c r="I80" s="3724" t="s">
        <v>43</v>
      </c>
      <c r="J80" s="2494" t="s">
        <v>42</v>
      </c>
      <c r="K80" s="2195" t="s">
        <v>124</v>
      </c>
      <c r="L80" s="2194">
        <f>L85</f>
        <v>0</v>
      </c>
      <c r="M80" s="2303" t="s">
        <v>871</v>
      </c>
      <c r="N80" s="2205" t="s">
        <v>430</v>
      </c>
      <c r="O80" s="2319">
        <v>280</v>
      </c>
      <c r="P80" s="2107"/>
      <c r="Q80" s="2107"/>
      <c r="R80" s="2107"/>
      <c r="S80" s="2107"/>
      <c r="T80" s="2107"/>
      <c r="U80" s="2107"/>
      <c r="V80" s="2107"/>
      <c r="W80" s="2107"/>
      <c r="X80" s="2107"/>
      <c r="Y80" s="2107"/>
    </row>
    <row r="81" spans="1:31" ht="19.5" customHeight="1" x14ac:dyDescent="0.2">
      <c r="A81" s="3746"/>
      <c r="B81" s="3743"/>
      <c r="C81" s="3751"/>
      <c r="D81" s="3792"/>
      <c r="E81" s="3793"/>
      <c r="F81" s="3794"/>
      <c r="G81" s="3733"/>
      <c r="H81" s="3770"/>
      <c r="I81" s="3725"/>
      <c r="J81" s="3031"/>
      <c r="K81" s="2273" t="s">
        <v>40</v>
      </c>
      <c r="L81" s="2270">
        <f>L86</f>
        <v>0</v>
      </c>
      <c r="M81" s="3889" t="s">
        <v>870</v>
      </c>
      <c r="N81" s="3729" t="s">
        <v>50</v>
      </c>
      <c r="O81" s="3854">
        <v>1</v>
      </c>
      <c r="P81" s="2107"/>
      <c r="Q81" s="2107"/>
      <c r="R81" s="2107"/>
      <c r="S81" s="2107"/>
      <c r="T81" s="2107"/>
      <c r="U81" s="2107"/>
      <c r="V81" s="2107"/>
      <c r="W81" s="2107"/>
      <c r="X81" s="2107"/>
      <c r="Y81" s="2107"/>
    </row>
    <row r="82" spans="1:31" ht="19.5" customHeight="1" x14ac:dyDescent="0.2">
      <c r="A82" s="3746"/>
      <c r="B82" s="3743"/>
      <c r="C82" s="3751"/>
      <c r="D82" s="3792"/>
      <c r="E82" s="3793"/>
      <c r="F82" s="3794"/>
      <c r="G82" s="3733"/>
      <c r="H82" s="3770"/>
      <c r="I82" s="3725"/>
      <c r="J82" s="3031"/>
      <c r="K82" s="2273" t="s">
        <v>140</v>
      </c>
      <c r="L82" s="2270">
        <f>L87</f>
        <v>41.6</v>
      </c>
      <c r="M82" s="3890"/>
      <c r="N82" s="3873"/>
      <c r="O82" s="3855"/>
      <c r="P82" s="2107"/>
      <c r="Q82" s="2107"/>
      <c r="R82" s="2107"/>
      <c r="S82" s="2107"/>
      <c r="T82" s="2107"/>
      <c r="U82" s="2107"/>
      <c r="V82" s="2107"/>
      <c r="W82" s="2107"/>
      <c r="X82" s="2107"/>
      <c r="Y82" s="2107"/>
    </row>
    <row r="83" spans="1:31" ht="16.5" customHeight="1" x14ac:dyDescent="0.2">
      <c r="A83" s="3746"/>
      <c r="B83" s="3743"/>
      <c r="C83" s="3751"/>
      <c r="D83" s="3792"/>
      <c r="E83" s="3793"/>
      <c r="F83" s="3794"/>
      <c r="G83" s="3733"/>
      <c r="H83" s="3770"/>
      <c r="I83" s="3725"/>
      <c r="J83" s="3031"/>
      <c r="K83" s="2271" t="s">
        <v>141</v>
      </c>
      <c r="L83" s="2270">
        <f>L88</f>
        <v>0</v>
      </c>
      <c r="M83" s="3890"/>
      <c r="N83" s="3873"/>
      <c r="O83" s="3855"/>
      <c r="P83" s="2107"/>
      <c r="Q83" s="2107"/>
      <c r="R83" s="2107"/>
      <c r="S83" s="2107"/>
      <c r="T83" s="2107"/>
      <c r="U83" s="2107"/>
      <c r="V83" s="2107"/>
      <c r="W83" s="2107"/>
      <c r="X83" s="2107"/>
      <c r="Y83" s="2107"/>
    </row>
    <row r="84" spans="1:31" ht="24" customHeight="1" thickBot="1" x14ac:dyDescent="0.25">
      <c r="A84" s="3747"/>
      <c r="B84" s="3744"/>
      <c r="C84" s="3752"/>
      <c r="D84" s="3795"/>
      <c r="E84" s="3796"/>
      <c r="F84" s="3797"/>
      <c r="G84" s="3733"/>
      <c r="H84" s="3770"/>
      <c r="I84" s="3725"/>
      <c r="J84" s="3031"/>
      <c r="K84" s="2269" t="s">
        <v>33</v>
      </c>
      <c r="L84" s="2268">
        <f>SUM(L80:L83)</f>
        <v>41.6</v>
      </c>
      <c r="M84" s="3891"/>
      <c r="N84" s="3730"/>
      <c r="O84" s="3875"/>
      <c r="P84" s="2107"/>
      <c r="Q84" s="2107"/>
      <c r="R84" s="2107"/>
      <c r="S84" s="2107"/>
      <c r="T84" s="2107"/>
      <c r="U84" s="2107"/>
      <c r="V84" s="2107"/>
      <c r="W84" s="2107"/>
      <c r="X84" s="2107"/>
      <c r="Y84" s="2107"/>
    </row>
    <row r="85" spans="1:31" ht="17.25" customHeight="1" x14ac:dyDescent="0.2">
      <c r="A85" s="3804" t="s">
        <v>37</v>
      </c>
      <c r="B85" s="3805" t="s">
        <v>37</v>
      </c>
      <c r="C85" s="3779" t="s">
        <v>87</v>
      </c>
      <c r="D85" s="3786" t="s">
        <v>37</v>
      </c>
      <c r="E85" s="2180"/>
      <c r="F85" s="3801" t="s">
        <v>869</v>
      </c>
      <c r="G85" s="3733"/>
      <c r="H85" s="3770"/>
      <c r="I85" s="3725"/>
      <c r="J85" s="3031"/>
      <c r="K85" s="2164" t="s">
        <v>124</v>
      </c>
      <c r="L85" s="2163">
        <v>0</v>
      </c>
      <c r="M85" s="2315"/>
      <c r="N85" s="2242"/>
      <c r="O85" s="2314"/>
      <c r="P85" s="2159"/>
      <c r="Q85" s="2107"/>
      <c r="R85" s="2107"/>
      <c r="S85" s="2107"/>
      <c r="T85" s="2107"/>
      <c r="U85" s="2107"/>
      <c r="V85" s="2107"/>
      <c r="W85" s="2107"/>
      <c r="X85" s="2107"/>
      <c r="Y85" s="2107"/>
    </row>
    <row r="86" spans="1:31" ht="18.75" customHeight="1" x14ac:dyDescent="0.2">
      <c r="A86" s="3746"/>
      <c r="B86" s="3743"/>
      <c r="C86" s="3751"/>
      <c r="D86" s="3787"/>
      <c r="E86" s="2157"/>
      <c r="F86" s="3802"/>
      <c r="G86" s="3733"/>
      <c r="H86" s="3770"/>
      <c r="I86" s="3725"/>
      <c r="J86" s="3031"/>
      <c r="K86" s="2263" t="s">
        <v>40</v>
      </c>
      <c r="L86" s="2247">
        <v>0</v>
      </c>
      <c r="M86" s="2315"/>
      <c r="N86" s="2242"/>
      <c r="O86" s="2314"/>
      <c r="P86" s="2107"/>
      <c r="Q86" s="2107"/>
      <c r="R86" s="2107"/>
      <c r="S86" s="2107"/>
      <c r="T86" s="2107"/>
      <c r="U86" s="2107"/>
      <c r="V86" s="2107"/>
      <c r="W86" s="2107"/>
      <c r="X86" s="2107"/>
      <c r="Y86" s="2107"/>
    </row>
    <row r="87" spans="1:31" ht="21" customHeight="1" x14ac:dyDescent="0.2">
      <c r="A87" s="3746"/>
      <c r="B87" s="3743"/>
      <c r="C87" s="3751"/>
      <c r="D87" s="3787"/>
      <c r="E87" s="2157"/>
      <c r="F87" s="3802"/>
      <c r="G87" s="3733"/>
      <c r="H87" s="3770"/>
      <c r="I87" s="3725"/>
      <c r="J87" s="3031"/>
      <c r="K87" s="2263" t="s">
        <v>140</v>
      </c>
      <c r="L87" s="2247">
        <v>41.6</v>
      </c>
      <c r="M87" s="2315"/>
      <c r="N87" s="2242"/>
      <c r="O87" s="2314"/>
      <c r="P87" s="2107"/>
      <c r="Q87" s="2107"/>
      <c r="R87" s="2107"/>
      <c r="S87" s="2107"/>
      <c r="T87" s="2107"/>
      <c r="U87" s="2107"/>
      <c r="V87" s="2107"/>
      <c r="W87" s="2107"/>
      <c r="X87" s="2107"/>
      <c r="Y87" s="2107"/>
    </row>
    <row r="88" spans="1:31" ht="15" customHeight="1" x14ac:dyDescent="0.2">
      <c r="A88" s="3746"/>
      <c r="B88" s="3743"/>
      <c r="C88" s="3751"/>
      <c r="D88" s="3787"/>
      <c r="E88" s="2157"/>
      <c r="F88" s="3802"/>
      <c r="G88" s="3733"/>
      <c r="H88" s="3770"/>
      <c r="I88" s="3725"/>
      <c r="J88" s="3031"/>
      <c r="K88" s="2295" t="s">
        <v>141</v>
      </c>
      <c r="L88" s="2247">
        <v>0</v>
      </c>
      <c r="M88" s="2315"/>
      <c r="N88" s="2242"/>
      <c r="O88" s="2314"/>
      <c r="P88" s="2107"/>
      <c r="Q88" s="2107"/>
      <c r="R88" s="2107"/>
      <c r="S88" s="2107"/>
      <c r="T88" s="2107"/>
      <c r="U88" s="2107"/>
      <c r="V88" s="2107"/>
      <c r="W88" s="2107"/>
      <c r="X88" s="2107"/>
      <c r="Y88" s="2107"/>
    </row>
    <row r="89" spans="1:31" ht="15" customHeight="1" thickBot="1" x14ac:dyDescent="0.25">
      <c r="A89" s="3747"/>
      <c r="B89" s="3744"/>
      <c r="C89" s="3752"/>
      <c r="D89" s="3788"/>
      <c r="E89" s="2144"/>
      <c r="F89" s="3803"/>
      <c r="G89" s="3734"/>
      <c r="H89" s="3771"/>
      <c r="I89" s="3726"/>
      <c r="J89" s="2495"/>
      <c r="K89" s="2317" t="s">
        <v>33</v>
      </c>
      <c r="L89" s="2316">
        <f>SUM(L85:L88)</f>
        <v>41.6</v>
      </c>
      <c r="M89" s="2315"/>
      <c r="N89" s="2242"/>
      <c r="O89" s="2314"/>
      <c r="P89" s="2107"/>
      <c r="Q89" s="2107"/>
      <c r="R89" s="2107"/>
      <c r="S89" s="2107"/>
      <c r="T89" s="2107"/>
      <c r="U89" s="2107"/>
      <c r="V89" s="2107"/>
      <c r="W89" s="2107"/>
      <c r="X89" s="2107"/>
      <c r="Y89" s="2107"/>
    </row>
    <row r="90" spans="1:31" ht="36" customHeight="1" thickBot="1" x14ac:dyDescent="0.25">
      <c r="A90" s="3892" t="s">
        <v>37</v>
      </c>
      <c r="B90" s="3895" t="s">
        <v>37</v>
      </c>
      <c r="C90" s="2313" t="s">
        <v>84</v>
      </c>
      <c r="D90" s="3790" t="s">
        <v>868</v>
      </c>
      <c r="E90" s="3790"/>
      <c r="F90" s="3791"/>
      <c r="G90" s="3732" t="s">
        <v>851</v>
      </c>
      <c r="H90" s="3772" t="s">
        <v>44</v>
      </c>
      <c r="I90" s="2166" t="s">
        <v>221</v>
      </c>
      <c r="J90" s="2312" t="s">
        <v>220</v>
      </c>
      <c r="K90" s="2311" t="s">
        <v>124</v>
      </c>
      <c r="L90" s="2310">
        <f>L95+L102+L99+L111+L108</f>
        <v>315</v>
      </c>
      <c r="M90" s="2212" t="s">
        <v>867</v>
      </c>
      <c r="N90" s="2211" t="s">
        <v>79</v>
      </c>
      <c r="O90" s="2309">
        <v>94</v>
      </c>
      <c r="P90" s="2107"/>
      <c r="Q90" s="2190"/>
      <c r="R90" s="2181"/>
      <c r="S90" s="2107"/>
      <c r="T90" s="2107"/>
      <c r="U90" s="2107"/>
      <c r="V90" s="2107"/>
      <c r="W90" s="2107"/>
      <c r="X90" s="2107"/>
      <c r="Y90" s="2107"/>
    </row>
    <row r="91" spans="1:31" ht="51.75" thickBot="1" x14ac:dyDescent="0.25">
      <c r="A91" s="3893"/>
      <c r="B91" s="3896"/>
      <c r="C91" s="2301"/>
      <c r="D91" s="3793"/>
      <c r="E91" s="3793"/>
      <c r="F91" s="3794"/>
      <c r="G91" s="3733"/>
      <c r="H91" s="3773"/>
      <c r="I91" s="2156" t="s">
        <v>826</v>
      </c>
      <c r="J91" s="2248" t="s">
        <v>61</v>
      </c>
      <c r="K91" s="2308" t="s">
        <v>140</v>
      </c>
      <c r="L91" s="2307">
        <f>L96+L100</f>
        <v>503.3</v>
      </c>
      <c r="M91" s="2306" t="s">
        <v>866</v>
      </c>
      <c r="N91" s="2242" t="s">
        <v>79</v>
      </c>
      <c r="O91" s="2241">
        <v>74</v>
      </c>
      <c r="P91" s="2107"/>
      <c r="Q91" s="2190"/>
      <c r="R91" s="2305"/>
      <c r="S91" s="2107"/>
      <c r="T91" s="2107"/>
      <c r="U91" s="2107"/>
      <c r="V91" s="2107"/>
      <c r="W91" s="2107"/>
      <c r="X91" s="2107"/>
      <c r="Y91" s="2107"/>
    </row>
    <row r="92" spans="1:31" ht="15.75" customHeight="1" x14ac:dyDescent="0.2">
      <c r="A92" s="3893"/>
      <c r="B92" s="3896"/>
      <c r="C92" s="2301"/>
      <c r="D92" s="3793"/>
      <c r="E92" s="3793"/>
      <c r="F92" s="3794"/>
      <c r="G92" s="3733"/>
      <c r="H92" s="3773"/>
      <c r="I92" s="2166" t="s">
        <v>704</v>
      </c>
      <c r="J92" s="2304" t="s">
        <v>98</v>
      </c>
      <c r="K92" s="3881" t="s">
        <v>141</v>
      </c>
      <c r="L92" s="3883">
        <f>L97</f>
        <v>0</v>
      </c>
      <c r="M92" s="2303" t="s">
        <v>865</v>
      </c>
      <c r="N92" s="2265" t="s">
        <v>845</v>
      </c>
      <c r="O92" s="2302"/>
      <c r="P92" s="2107"/>
      <c r="Q92" s="3874"/>
      <c r="R92" s="3872"/>
      <c r="S92" s="2107"/>
      <c r="T92" s="2107"/>
      <c r="U92" s="2107"/>
      <c r="V92" s="2107"/>
      <c r="W92" s="2107"/>
      <c r="X92" s="2107"/>
      <c r="Y92" s="2107"/>
    </row>
    <row r="93" spans="1:31" ht="13.15" customHeight="1" x14ac:dyDescent="0.2">
      <c r="A93" s="3893"/>
      <c r="B93" s="3896"/>
      <c r="C93" s="2301"/>
      <c r="D93" s="3793"/>
      <c r="E93" s="3793"/>
      <c r="F93" s="3794"/>
      <c r="G93" s="3733"/>
      <c r="H93" s="3773"/>
      <c r="I93" s="2156"/>
      <c r="J93" s="2175"/>
      <c r="K93" s="3882"/>
      <c r="L93" s="3884"/>
      <c r="M93" s="3885" t="s">
        <v>864</v>
      </c>
      <c r="N93" s="3859" t="s">
        <v>845</v>
      </c>
      <c r="O93" s="3887">
        <v>1</v>
      </c>
      <c r="P93" s="2107"/>
      <c r="Q93" s="3874"/>
      <c r="R93" s="3872"/>
      <c r="S93" s="2107"/>
      <c r="T93" s="2107"/>
      <c r="U93" s="2107"/>
      <c r="V93" s="2107"/>
      <c r="W93" s="2107"/>
      <c r="X93" s="2107"/>
      <c r="Y93" s="2107"/>
    </row>
    <row r="94" spans="1:31" ht="22.5" customHeight="1" thickBot="1" x14ac:dyDescent="0.25">
      <c r="A94" s="3894"/>
      <c r="B94" s="3897"/>
      <c r="C94" s="2299"/>
      <c r="D94" s="3796"/>
      <c r="E94" s="3796"/>
      <c r="F94" s="3797"/>
      <c r="G94" s="3734"/>
      <c r="H94" s="3880"/>
      <c r="I94" s="2143"/>
      <c r="J94" s="2170"/>
      <c r="K94" s="2187" t="s">
        <v>33</v>
      </c>
      <c r="L94" s="2298">
        <f>SUM(L90:L93)</f>
        <v>818.3</v>
      </c>
      <c r="M94" s="3858"/>
      <c r="N94" s="3886"/>
      <c r="O94" s="3888"/>
      <c r="P94" s="2107"/>
      <c r="Q94" s="2182"/>
      <c r="R94" s="2297"/>
      <c r="S94" s="2107"/>
      <c r="T94" s="2107"/>
      <c r="U94" s="2107"/>
      <c r="V94" s="2107"/>
      <c r="W94" s="2107"/>
      <c r="X94" s="2107"/>
      <c r="Y94" s="2107"/>
    </row>
    <row r="95" spans="1:31" ht="12.75" customHeight="1" x14ac:dyDescent="0.2">
      <c r="A95" s="3739" t="s">
        <v>37</v>
      </c>
      <c r="B95" s="3748" t="s">
        <v>37</v>
      </c>
      <c r="C95" s="3751" t="s">
        <v>84</v>
      </c>
      <c r="D95" s="3786" t="s">
        <v>37</v>
      </c>
      <c r="E95" s="2180"/>
      <c r="F95" s="3850" t="s">
        <v>863</v>
      </c>
      <c r="G95" s="3732" t="s">
        <v>851</v>
      </c>
      <c r="H95" s="3772" t="s">
        <v>44</v>
      </c>
      <c r="I95" s="2166" t="s">
        <v>414</v>
      </c>
      <c r="J95" s="2248" t="s">
        <v>413</v>
      </c>
      <c r="K95" s="2263" t="s">
        <v>124</v>
      </c>
      <c r="L95" s="2179">
        <v>200</v>
      </c>
      <c r="M95" s="2282" t="s">
        <v>842</v>
      </c>
      <c r="N95" s="2281" t="s">
        <v>430</v>
      </c>
      <c r="O95" s="2296" t="s">
        <v>862</v>
      </c>
      <c r="P95" s="2107"/>
      <c r="Q95" s="2107"/>
      <c r="R95" s="2107"/>
      <c r="S95" s="2107"/>
      <c r="T95" s="2107"/>
      <c r="U95" s="2107"/>
      <c r="V95" s="2107"/>
      <c r="W95" s="2107"/>
      <c r="X95" s="2107"/>
      <c r="Y95" s="2107"/>
    </row>
    <row r="96" spans="1:31" ht="14.25" customHeight="1" x14ac:dyDescent="0.2">
      <c r="A96" s="3740"/>
      <c r="B96" s="3749"/>
      <c r="C96" s="3751"/>
      <c r="D96" s="3787"/>
      <c r="E96" s="2157"/>
      <c r="F96" s="3851"/>
      <c r="G96" s="3733"/>
      <c r="H96" s="3773"/>
      <c r="I96" s="2156" t="s">
        <v>826</v>
      </c>
      <c r="J96" s="2251" t="s">
        <v>61</v>
      </c>
      <c r="K96" s="2295" t="s">
        <v>140</v>
      </c>
      <c r="L96" s="2174">
        <v>219</v>
      </c>
      <c r="M96" s="2168"/>
      <c r="N96" s="2139"/>
      <c r="O96" s="2138"/>
      <c r="P96" s="2107"/>
      <c r="Q96" s="2107"/>
      <c r="R96" s="2107"/>
      <c r="S96" s="2107"/>
      <c r="T96" s="2107"/>
      <c r="U96" s="2107"/>
      <c r="V96" s="2107"/>
      <c r="W96" s="2107"/>
      <c r="X96" s="2107"/>
      <c r="Y96" s="2107"/>
      <c r="AB96" s="2159"/>
      <c r="AE96" s="2159"/>
    </row>
    <row r="97" spans="1:25" ht="14.25" customHeight="1" thickBot="1" x14ac:dyDescent="0.25">
      <c r="A97" s="3740"/>
      <c r="B97" s="3749"/>
      <c r="C97" s="3751"/>
      <c r="D97" s="3787"/>
      <c r="E97" s="2157"/>
      <c r="F97" s="3851"/>
      <c r="G97" s="3733"/>
      <c r="H97" s="3773"/>
      <c r="I97" s="2156"/>
      <c r="J97" s="2175"/>
      <c r="K97" s="2261" t="s">
        <v>141</v>
      </c>
      <c r="L97" s="2174">
        <v>0</v>
      </c>
      <c r="M97" s="2168"/>
      <c r="N97" s="2139"/>
      <c r="O97" s="2138"/>
      <c r="P97" s="2107"/>
      <c r="Q97" s="2107"/>
      <c r="R97" s="2107"/>
      <c r="S97" s="2107"/>
      <c r="T97" s="2107"/>
      <c r="U97" s="2107"/>
      <c r="V97" s="2107"/>
      <c r="W97" s="2107"/>
      <c r="X97" s="2107"/>
      <c r="Y97" s="2107"/>
    </row>
    <row r="98" spans="1:25" ht="20.25" customHeight="1" thickBot="1" x14ac:dyDescent="0.25">
      <c r="A98" s="3741"/>
      <c r="B98" s="3750"/>
      <c r="C98" s="3752"/>
      <c r="D98" s="3788"/>
      <c r="E98" s="2144"/>
      <c r="F98" s="3852"/>
      <c r="G98" s="3734"/>
      <c r="H98" s="3773"/>
      <c r="I98" s="2143"/>
      <c r="J98" s="2170"/>
      <c r="K98" s="2142" t="s">
        <v>33</v>
      </c>
      <c r="L98" s="2169">
        <f>SUM(L95:L97)</f>
        <v>419</v>
      </c>
      <c r="M98" s="2168"/>
      <c r="N98" s="2139"/>
      <c r="O98" s="2138"/>
      <c r="P98" s="2107"/>
      <c r="Q98" s="2107"/>
      <c r="R98" s="2107"/>
      <c r="S98" s="2107"/>
      <c r="T98" s="2107"/>
      <c r="U98" s="2107"/>
      <c r="V98" s="2107"/>
      <c r="W98" s="2107"/>
      <c r="X98" s="2107"/>
      <c r="Y98" s="2107"/>
    </row>
    <row r="99" spans="1:25" ht="18" customHeight="1" x14ac:dyDescent="0.2">
      <c r="A99" s="3739" t="s">
        <v>37</v>
      </c>
      <c r="B99" s="3748" t="s">
        <v>37</v>
      </c>
      <c r="C99" s="3751" t="s">
        <v>84</v>
      </c>
      <c r="D99" s="3786" t="s">
        <v>39</v>
      </c>
      <c r="E99" s="2180"/>
      <c r="F99" s="3780" t="s">
        <v>861</v>
      </c>
      <c r="G99" s="3732" t="s">
        <v>851</v>
      </c>
      <c r="H99" s="3773"/>
      <c r="I99" s="2166" t="s">
        <v>826</v>
      </c>
      <c r="J99" s="2251" t="s">
        <v>61</v>
      </c>
      <c r="K99" s="2263" t="s">
        <v>124</v>
      </c>
      <c r="L99" s="2179">
        <v>65</v>
      </c>
      <c r="M99" s="2282" t="s">
        <v>842</v>
      </c>
      <c r="N99" s="2281" t="s">
        <v>430</v>
      </c>
      <c r="O99" s="2280" t="s">
        <v>860</v>
      </c>
      <c r="P99" s="2107"/>
      <c r="Q99" s="2107"/>
      <c r="R99" s="2107"/>
      <c r="S99" s="2107"/>
      <c r="T99" s="2107"/>
      <c r="U99" s="2107"/>
      <c r="V99" s="2107"/>
      <c r="W99" s="2107"/>
      <c r="X99" s="2107"/>
      <c r="Y99" s="2107"/>
    </row>
    <row r="100" spans="1:25" ht="18" customHeight="1" x14ac:dyDescent="0.2">
      <c r="A100" s="3740"/>
      <c r="B100" s="3749"/>
      <c r="C100" s="3751"/>
      <c r="D100" s="3787"/>
      <c r="E100" s="2157"/>
      <c r="F100" s="3781"/>
      <c r="G100" s="3733"/>
      <c r="H100" s="3773"/>
      <c r="I100" s="2156"/>
      <c r="J100" s="2248"/>
      <c r="K100" s="2263" t="s">
        <v>140</v>
      </c>
      <c r="L100" s="2294">
        <v>284.3</v>
      </c>
      <c r="M100" s="2288"/>
      <c r="N100" s="2287"/>
      <c r="O100" s="2286"/>
      <c r="P100" s="2107"/>
      <c r="Q100" s="2107"/>
      <c r="R100" s="2107"/>
      <c r="S100" s="2107"/>
      <c r="T100" s="2107"/>
      <c r="U100" s="2107"/>
      <c r="V100" s="2107"/>
      <c r="W100" s="2107"/>
      <c r="X100" s="2107"/>
      <c r="Y100" s="2107"/>
    </row>
    <row r="101" spans="1:25" ht="14.25" customHeight="1" thickBot="1" x14ac:dyDescent="0.25">
      <c r="A101" s="3741"/>
      <c r="B101" s="3750"/>
      <c r="C101" s="3752"/>
      <c r="D101" s="3788"/>
      <c r="E101" s="2144"/>
      <c r="F101" s="3782"/>
      <c r="G101" s="3734"/>
      <c r="H101" s="3773"/>
      <c r="I101" s="2143"/>
      <c r="J101" s="2170"/>
      <c r="K101" s="2142" t="s">
        <v>33</v>
      </c>
      <c r="L101" s="2293">
        <f>SUM(L99:L100)</f>
        <v>349.3</v>
      </c>
      <c r="M101" s="2277"/>
      <c r="N101" s="2276"/>
      <c r="O101" s="2275"/>
      <c r="P101" s="2107"/>
      <c r="Q101" s="2107"/>
      <c r="R101" s="2107"/>
      <c r="S101" s="2107"/>
      <c r="T101" s="2107"/>
      <c r="U101" s="2107"/>
      <c r="V101" s="2107"/>
      <c r="W101" s="2107"/>
      <c r="X101" s="2107"/>
      <c r="Y101" s="2107"/>
    </row>
    <row r="102" spans="1:25" ht="27" customHeight="1" x14ac:dyDescent="0.2">
      <c r="A102" s="3739" t="s">
        <v>37</v>
      </c>
      <c r="B102" s="3748" t="s">
        <v>37</v>
      </c>
      <c r="C102" s="3751" t="s">
        <v>84</v>
      </c>
      <c r="D102" s="3786" t="s">
        <v>109</v>
      </c>
      <c r="E102" s="2157"/>
      <c r="F102" s="3807" t="s">
        <v>859</v>
      </c>
      <c r="G102" s="3732" t="s">
        <v>851</v>
      </c>
      <c r="H102" s="3773"/>
      <c r="I102" s="2166" t="s">
        <v>826</v>
      </c>
      <c r="J102" s="2251" t="s">
        <v>61</v>
      </c>
      <c r="K102" s="2263" t="s">
        <v>124</v>
      </c>
      <c r="L102" s="2163">
        <v>0</v>
      </c>
      <c r="M102" s="3867" t="s">
        <v>858</v>
      </c>
      <c r="N102" s="3869" t="s">
        <v>845</v>
      </c>
      <c r="O102" s="3865">
        <v>1</v>
      </c>
      <c r="P102" s="2147"/>
      <c r="Q102" s="2107"/>
      <c r="R102" s="2107"/>
      <c r="S102" s="2107"/>
      <c r="T102" s="2107"/>
      <c r="U102" s="2107"/>
      <c r="V102" s="2107"/>
      <c r="W102" s="2107"/>
      <c r="X102" s="2107"/>
      <c r="Y102" s="2107"/>
    </row>
    <row r="103" spans="1:25" ht="21.75" customHeight="1" thickBot="1" x14ac:dyDescent="0.25">
      <c r="A103" s="3741"/>
      <c r="B103" s="3750"/>
      <c r="C103" s="3752"/>
      <c r="D103" s="3788"/>
      <c r="E103" s="2157"/>
      <c r="F103" s="3808"/>
      <c r="G103" s="3734"/>
      <c r="H103" s="3773"/>
      <c r="I103" s="2143"/>
      <c r="J103" s="2279"/>
      <c r="K103" s="2142" t="s">
        <v>33</v>
      </c>
      <c r="L103" s="2289">
        <f>SUM(L102)</f>
        <v>0</v>
      </c>
      <c r="M103" s="3868"/>
      <c r="N103" s="3870"/>
      <c r="O103" s="3866"/>
      <c r="P103" s="2107"/>
      <c r="Q103" s="2107"/>
      <c r="R103" s="2107"/>
      <c r="S103" s="2107"/>
      <c r="T103" s="2107"/>
      <c r="U103" s="2107"/>
      <c r="V103" s="2107"/>
      <c r="W103" s="2107"/>
      <c r="X103" s="2107"/>
      <c r="Y103" s="2107"/>
    </row>
    <row r="104" spans="1:25" ht="15.75" hidden="1" customHeight="1" x14ac:dyDescent="0.2">
      <c r="A104" s="3739" t="s">
        <v>37</v>
      </c>
      <c r="B104" s="3748" t="s">
        <v>37</v>
      </c>
      <c r="C104" s="3751" t="s">
        <v>84</v>
      </c>
      <c r="D104" s="3786" t="s">
        <v>107</v>
      </c>
      <c r="E104" s="2157"/>
      <c r="F104" s="3798" t="s">
        <v>857</v>
      </c>
      <c r="G104" s="3732" t="s">
        <v>851</v>
      </c>
      <c r="H104" s="3769" t="s">
        <v>44</v>
      </c>
      <c r="I104" s="2166" t="s">
        <v>704</v>
      </c>
      <c r="J104" s="2274" t="s">
        <v>98</v>
      </c>
      <c r="K104" s="2263" t="s">
        <v>161</v>
      </c>
      <c r="L104" s="2163">
        <v>0</v>
      </c>
      <c r="M104" s="2290" t="s">
        <v>855</v>
      </c>
      <c r="N104" s="2292" t="s">
        <v>854</v>
      </c>
      <c r="O104" s="2291"/>
      <c r="P104" s="2107"/>
      <c r="Q104" s="2107"/>
      <c r="R104" s="2107"/>
      <c r="S104" s="2107"/>
      <c r="T104" s="2107"/>
      <c r="U104" s="2107"/>
      <c r="V104" s="2107"/>
      <c r="W104" s="2107"/>
      <c r="X104" s="2107"/>
      <c r="Y104" s="2107"/>
    </row>
    <row r="105" spans="1:25" ht="15.75" hidden="1" customHeight="1" thickBot="1" x14ac:dyDescent="0.25">
      <c r="A105" s="3741"/>
      <c r="B105" s="3750"/>
      <c r="C105" s="3752"/>
      <c r="D105" s="3788"/>
      <c r="E105" s="2157"/>
      <c r="F105" s="3800"/>
      <c r="G105" s="3734"/>
      <c r="H105" s="3770"/>
      <c r="I105" s="2143"/>
      <c r="J105" s="2170"/>
      <c r="K105" s="2142" t="s">
        <v>33</v>
      </c>
      <c r="L105" s="2289">
        <f>SUM(L104)</f>
        <v>0</v>
      </c>
      <c r="M105" s="2277"/>
      <c r="N105" s="2276"/>
      <c r="O105" s="2275"/>
      <c r="P105" s="2107"/>
      <c r="Q105" s="2107"/>
      <c r="R105" s="2107"/>
      <c r="S105" s="2107"/>
      <c r="T105" s="2107"/>
      <c r="U105" s="2107"/>
      <c r="V105" s="2107"/>
      <c r="W105" s="2107"/>
      <c r="X105" s="2107"/>
      <c r="Y105" s="2107"/>
    </row>
    <row r="106" spans="1:25" ht="19.5" hidden="1" customHeight="1" x14ac:dyDescent="0.2">
      <c r="A106" s="3739" t="s">
        <v>37</v>
      </c>
      <c r="B106" s="3748" t="s">
        <v>37</v>
      </c>
      <c r="C106" s="3751" t="s">
        <v>84</v>
      </c>
      <c r="D106" s="3786" t="s">
        <v>102</v>
      </c>
      <c r="E106" s="2180"/>
      <c r="F106" s="3780" t="s">
        <v>856</v>
      </c>
      <c r="G106" s="3732" t="s">
        <v>851</v>
      </c>
      <c r="H106" s="3770"/>
      <c r="I106" s="2156" t="s">
        <v>704</v>
      </c>
      <c r="J106" s="2274" t="s">
        <v>98</v>
      </c>
      <c r="K106" s="2263" t="s">
        <v>161</v>
      </c>
      <c r="L106" s="2163">
        <v>0</v>
      </c>
      <c r="M106" s="2290" t="s">
        <v>855</v>
      </c>
      <c r="N106" s="2287" t="s">
        <v>854</v>
      </c>
      <c r="O106" s="2286"/>
      <c r="P106" s="2107"/>
      <c r="Q106" s="2107"/>
      <c r="R106" s="2107"/>
      <c r="S106" s="2107"/>
      <c r="T106" s="2107"/>
      <c r="U106" s="2107"/>
      <c r="V106" s="2107"/>
      <c r="W106" s="2107"/>
      <c r="X106" s="2107"/>
      <c r="Y106" s="2107"/>
    </row>
    <row r="107" spans="1:25" ht="15.75" hidden="1" customHeight="1" thickBot="1" x14ac:dyDescent="0.25">
      <c r="A107" s="3741"/>
      <c r="B107" s="3750"/>
      <c r="C107" s="3752"/>
      <c r="D107" s="3788"/>
      <c r="E107" s="2144"/>
      <c r="F107" s="3782"/>
      <c r="G107" s="3734"/>
      <c r="H107" s="3770"/>
      <c r="I107" s="2156"/>
      <c r="J107" s="2175"/>
      <c r="K107" s="2142" t="s">
        <v>33</v>
      </c>
      <c r="L107" s="2289">
        <f>SUM(L106)</f>
        <v>0</v>
      </c>
      <c r="M107" s="2288"/>
      <c r="N107" s="2287"/>
      <c r="O107" s="2286"/>
      <c r="P107" s="2107"/>
      <c r="Q107" s="2107"/>
      <c r="R107" s="2107"/>
      <c r="S107" s="2107"/>
      <c r="T107" s="2107"/>
      <c r="U107" s="2107"/>
      <c r="V107" s="2107"/>
      <c r="W107" s="2107"/>
      <c r="X107" s="2107"/>
      <c r="Y107" s="2107"/>
    </row>
    <row r="108" spans="1:25" ht="15.75" customHeight="1" x14ac:dyDescent="0.2">
      <c r="A108" s="3739" t="s">
        <v>37</v>
      </c>
      <c r="B108" s="3748" t="s">
        <v>37</v>
      </c>
      <c r="C108" s="3751" t="s">
        <v>84</v>
      </c>
      <c r="D108" s="3786" t="s">
        <v>96</v>
      </c>
      <c r="E108" s="2180"/>
      <c r="F108" s="3780" t="s">
        <v>853</v>
      </c>
      <c r="G108" s="3732" t="s">
        <v>851</v>
      </c>
      <c r="H108" s="3770"/>
      <c r="I108" s="2166" t="s">
        <v>704</v>
      </c>
      <c r="J108" s="2274"/>
      <c r="K108" s="2263" t="s">
        <v>124</v>
      </c>
      <c r="L108" s="2285">
        <v>30</v>
      </c>
      <c r="M108" s="2282"/>
      <c r="N108" s="2281"/>
      <c r="O108" s="2280"/>
      <c r="P108" s="2107"/>
      <c r="Q108" s="2107"/>
      <c r="R108" s="2107"/>
      <c r="S108" s="2107"/>
      <c r="T108" s="2107"/>
      <c r="U108" s="2107"/>
      <c r="V108" s="2107"/>
      <c r="W108" s="2107"/>
      <c r="X108" s="2107"/>
      <c r="Y108" s="2107"/>
    </row>
    <row r="109" spans="1:25" ht="18" customHeight="1" thickBot="1" x14ac:dyDescent="0.25">
      <c r="A109" s="3741"/>
      <c r="B109" s="3750"/>
      <c r="C109" s="3752"/>
      <c r="D109" s="3788"/>
      <c r="E109" s="2144"/>
      <c r="F109" s="3782"/>
      <c r="G109" s="3734"/>
      <c r="H109" s="3770"/>
      <c r="I109" s="2143"/>
      <c r="J109" s="2279"/>
      <c r="K109" s="2142" t="s">
        <v>33</v>
      </c>
      <c r="L109" s="2284">
        <f>SUM(L108)</f>
        <v>30</v>
      </c>
      <c r="M109" s="2277"/>
      <c r="N109" s="2276"/>
      <c r="O109" s="2275"/>
      <c r="P109" s="2107"/>
      <c r="Q109" s="2107"/>
      <c r="R109" s="2107"/>
      <c r="S109" s="2107"/>
      <c r="T109" s="2107"/>
      <c r="U109" s="2107"/>
      <c r="V109" s="2107"/>
      <c r="W109" s="2107"/>
      <c r="X109" s="2107"/>
      <c r="Y109" s="2107"/>
    </row>
    <row r="110" spans="1:25" ht="12.75" customHeight="1" thickBot="1" x14ac:dyDescent="0.25">
      <c r="A110" s="3739" t="s">
        <v>37</v>
      </c>
      <c r="B110" s="3748" t="s">
        <v>37</v>
      </c>
      <c r="C110" s="3751" t="s">
        <v>84</v>
      </c>
      <c r="D110" s="3786" t="s">
        <v>92</v>
      </c>
      <c r="E110" s="2180"/>
      <c r="F110" s="3780" t="s">
        <v>852</v>
      </c>
      <c r="G110" s="3732" t="s">
        <v>851</v>
      </c>
      <c r="H110" s="3770"/>
      <c r="I110" s="2166" t="s">
        <v>826</v>
      </c>
      <c r="J110" s="2251" t="s">
        <v>61</v>
      </c>
      <c r="K110" s="2263" t="s">
        <v>124</v>
      </c>
      <c r="L110" s="2283">
        <v>20</v>
      </c>
      <c r="M110" s="2282"/>
      <c r="N110" s="2281"/>
      <c r="O110" s="2280"/>
      <c r="P110" s="2147"/>
      <c r="Q110" s="2107"/>
      <c r="R110" s="2107"/>
      <c r="S110" s="2107"/>
      <c r="T110" s="2107"/>
      <c r="U110" s="2107"/>
      <c r="V110" s="2107"/>
      <c r="W110" s="2107"/>
      <c r="X110" s="2107"/>
      <c r="Y110" s="2107"/>
    </row>
    <row r="111" spans="1:25" ht="18" customHeight="1" thickBot="1" x14ac:dyDescent="0.25">
      <c r="A111" s="3741"/>
      <c r="B111" s="3750"/>
      <c r="C111" s="3752"/>
      <c r="D111" s="3788"/>
      <c r="E111" s="2144"/>
      <c r="F111" s="3782"/>
      <c r="G111" s="3734"/>
      <c r="H111" s="3771"/>
      <c r="I111" s="2143"/>
      <c r="J111" s="2279"/>
      <c r="K111" s="2142" t="s">
        <v>33</v>
      </c>
      <c r="L111" s="2278">
        <f>SUM(L110)</f>
        <v>20</v>
      </c>
      <c r="M111" s="2277"/>
      <c r="N111" s="2276"/>
      <c r="O111" s="2275"/>
      <c r="P111" s="2107"/>
      <c r="Q111" s="2107"/>
      <c r="R111" s="2107"/>
      <c r="S111" s="2107"/>
      <c r="T111" s="2107"/>
      <c r="U111" s="2107"/>
      <c r="V111" s="2107"/>
      <c r="W111" s="2107"/>
      <c r="X111" s="2107"/>
      <c r="Y111" s="2107"/>
    </row>
    <row r="112" spans="1:25" ht="19.5" customHeight="1" x14ac:dyDescent="0.2">
      <c r="A112" s="3892" t="s">
        <v>37</v>
      </c>
      <c r="B112" s="3895" t="s">
        <v>37</v>
      </c>
      <c r="C112" s="2208" t="s">
        <v>72</v>
      </c>
      <c r="D112" s="3790" t="s">
        <v>850</v>
      </c>
      <c r="E112" s="3790"/>
      <c r="F112" s="3791"/>
      <c r="G112" s="3732" t="s">
        <v>836</v>
      </c>
      <c r="H112" s="3769" t="s">
        <v>44</v>
      </c>
      <c r="I112" s="2197" t="s">
        <v>849</v>
      </c>
      <c r="J112" s="2274"/>
      <c r="K112" s="2195" t="s">
        <v>124</v>
      </c>
      <c r="L112" s="2194">
        <f>L117+L121+L125+L127</f>
        <v>1351.8</v>
      </c>
      <c r="M112" s="3856" t="s">
        <v>848</v>
      </c>
      <c r="N112" s="2205" t="s">
        <v>79</v>
      </c>
      <c r="O112" s="2264">
        <v>99</v>
      </c>
      <c r="P112" s="2107"/>
      <c r="Q112" s="2190"/>
      <c r="R112" s="2181"/>
      <c r="S112" s="2107"/>
      <c r="T112" s="2107"/>
      <c r="U112" s="2107"/>
      <c r="V112" s="2107"/>
      <c r="W112" s="2107"/>
      <c r="X112" s="2107"/>
      <c r="Y112" s="2107"/>
    </row>
    <row r="113" spans="1:29" ht="20.25" customHeight="1" x14ac:dyDescent="0.2">
      <c r="A113" s="3893"/>
      <c r="B113" s="3896"/>
      <c r="C113" s="2189"/>
      <c r="D113" s="3793"/>
      <c r="E113" s="3793"/>
      <c r="F113" s="3794"/>
      <c r="G113" s="3733"/>
      <c r="H113" s="3770"/>
      <c r="I113" s="2272"/>
      <c r="J113" s="2251" t="s">
        <v>61</v>
      </c>
      <c r="K113" s="2271" t="s">
        <v>140</v>
      </c>
      <c r="L113" s="2270">
        <f>L123</f>
        <v>128.6</v>
      </c>
      <c r="M113" s="3857"/>
      <c r="N113" s="3859"/>
      <c r="O113" s="3854"/>
      <c r="P113" s="2107"/>
      <c r="Q113" s="2190"/>
      <c r="R113" s="2181"/>
      <c r="S113" s="2107"/>
      <c r="T113" s="2107"/>
      <c r="U113" s="2107"/>
      <c r="V113" s="2107"/>
      <c r="W113" s="2107"/>
      <c r="X113" s="2107"/>
      <c r="Y113" s="2107"/>
    </row>
    <row r="114" spans="1:29" ht="18.75" customHeight="1" x14ac:dyDescent="0.2">
      <c r="A114" s="3893"/>
      <c r="B114" s="3896"/>
      <c r="C114" s="2189"/>
      <c r="D114" s="3793"/>
      <c r="E114" s="3793"/>
      <c r="F114" s="3794"/>
      <c r="G114" s="3733"/>
      <c r="H114" s="3770"/>
      <c r="I114" s="2272"/>
      <c r="J114" s="2175"/>
      <c r="K114" s="2273" t="s">
        <v>40</v>
      </c>
      <c r="L114" s="2270">
        <f>L118</f>
        <v>4714.5</v>
      </c>
      <c r="M114" s="3857"/>
      <c r="N114" s="3860"/>
      <c r="O114" s="3855"/>
      <c r="P114" s="2107"/>
      <c r="Q114" s="2190"/>
      <c r="R114" s="2181"/>
      <c r="S114" s="2107"/>
      <c r="T114" s="2107"/>
      <c r="U114" s="2107"/>
      <c r="V114" s="2107"/>
      <c r="W114" s="2107"/>
      <c r="X114" s="2107"/>
      <c r="Y114" s="2107"/>
    </row>
    <row r="115" spans="1:29" ht="10.5" customHeight="1" x14ac:dyDescent="0.2">
      <c r="A115" s="3893"/>
      <c r="B115" s="3896"/>
      <c r="C115" s="2189"/>
      <c r="D115" s="3793"/>
      <c r="E115" s="3793"/>
      <c r="F115" s="3794"/>
      <c r="G115" s="3733"/>
      <c r="H115" s="3770"/>
      <c r="I115" s="2272"/>
      <c r="J115" s="2175"/>
      <c r="K115" s="2271" t="s">
        <v>141</v>
      </c>
      <c r="L115" s="2270">
        <f>L119+L122</f>
        <v>0</v>
      </c>
      <c r="M115" s="3857"/>
      <c r="N115" s="3860"/>
      <c r="O115" s="3855"/>
      <c r="P115" s="2107"/>
      <c r="Q115" s="2190"/>
      <c r="R115" s="2181"/>
      <c r="S115" s="2107"/>
      <c r="T115" s="2107"/>
      <c r="U115" s="2107"/>
      <c r="V115" s="2107"/>
      <c r="W115" s="2107"/>
      <c r="X115" s="2107"/>
      <c r="Y115" s="2107"/>
    </row>
    <row r="116" spans="1:29" ht="13.5" customHeight="1" thickBot="1" x14ac:dyDescent="0.25">
      <c r="A116" s="3894"/>
      <c r="B116" s="3897"/>
      <c r="C116" s="2233"/>
      <c r="D116" s="3796"/>
      <c r="E116" s="3796"/>
      <c r="F116" s="3797"/>
      <c r="G116" s="3734"/>
      <c r="H116" s="3770"/>
      <c r="I116" s="2188"/>
      <c r="J116" s="2170"/>
      <c r="K116" s="2269" t="s">
        <v>33</v>
      </c>
      <c r="L116" s="2268">
        <f>SUM(L112:L115)</f>
        <v>6194.9</v>
      </c>
      <c r="M116" s="3858"/>
      <c r="N116" s="3860"/>
      <c r="O116" s="3855"/>
      <c r="P116" s="2107"/>
      <c r="Q116" s="2182"/>
      <c r="R116" s="2267"/>
      <c r="S116" s="2107"/>
      <c r="T116" s="2107"/>
      <c r="U116" s="2107"/>
      <c r="V116" s="2107"/>
      <c r="W116" s="2107"/>
      <c r="X116" s="2107"/>
      <c r="Y116" s="2107"/>
    </row>
    <row r="117" spans="1:29" ht="23.25" customHeight="1" x14ac:dyDescent="0.2">
      <c r="A117" s="3892" t="s">
        <v>37</v>
      </c>
      <c r="B117" s="3895" t="s">
        <v>37</v>
      </c>
      <c r="C117" s="2208" t="s">
        <v>72</v>
      </c>
      <c r="D117" s="3786" t="s">
        <v>37</v>
      </c>
      <c r="E117" s="2237"/>
      <c r="F117" s="3807" t="s">
        <v>847</v>
      </c>
      <c r="G117" s="3732" t="s">
        <v>836</v>
      </c>
      <c r="H117" s="3770"/>
      <c r="I117" s="3724" t="s">
        <v>826</v>
      </c>
      <c r="J117" s="2494" t="s">
        <v>61</v>
      </c>
      <c r="K117" s="2164" t="s">
        <v>124</v>
      </c>
      <c r="L117" s="2179">
        <v>1190</v>
      </c>
      <c r="M117" s="2266" t="s">
        <v>846</v>
      </c>
      <c r="N117" s="2265" t="s">
        <v>845</v>
      </c>
      <c r="O117" s="2264">
        <v>31</v>
      </c>
      <c r="P117" s="2147"/>
      <c r="Q117" s="2107"/>
      <c r="R117" s="2147"/>
      <c r="S117" s="2107"/>
      <c r="T117" s="2107"/>
      <c r="U117" s="2107"/>
      <c r="V117" s="2107"/>
      <c r="W117" s="2107"/>
      <c r="X117" s="2107"/>
      <c r="Y117" s="2107"/>
    </row>
    <row r="118" spans="1:29" ht="22.5" customHeight="1" x14ac:dyDescent="0.2">
      <c r="A118" s="3893"/>
      <c r="B118" s="3896"/>
      <c r="C118" s="2189"/>
      <c r="D118" s="3787"/>
      <c r="E118" s="2237"/>
      <c r="F118" s="3808"/>
      <c r="G118" s="3733"/>
      <c r="H118" s="3770"/>
      <c r="I118" s="3725"/>
      <c r="J118" s="3031"/>
      <c r="K118" s="2263" t="s">
        <v>40</v>
      </c>
      <c r="L118" s="2174">
        <v>4714.5</v>
      </c>
      <c r="M118" s="2262" t="s">
        <v>844</v>
      </c>
      <c r="N118" s="2258" t="s">
        <v>430</v>
      </c>
      <c r="O118" s="2257">
        <v>550</v>
      </c>
      <c r="P118" s="2256"/>
      <c r="Q118" s="2107"/>
      <c r="R118" s="2159"/>
      <c r="S118" s="2107"/>
      <c r="T118" s="2107"/>
      <c r="U118" s="2107"/>
      <c r="V118" s="2107"/>
      <c r="W118" s="2107"/>
      <c r="X118" s="2107"/>
      <c r="Y118" s="2107"/>
      <c r="AC118" s="2159"/>
    </row>
    <row r="119" spans="1:29" ht="15.75" customHeight="1" thickBot="1" x14ac:dyDescent="0.25">
      <c r="A119" s="3893"/>
      <c r="B119" s="3896"/>
      <c r="C119" s="2189"/>
      <c r="D119" s="3787"/>
      <c r="E119" s="2237"/>
      <c r="F119" s="3808"/>
      <c r="G119" s="3733"/>
      <c r="H119" s="3770"/>
      <c r="I119" s="3725"/>
      <c r="J119" s="3031"/>
      <c r="K119" s="2261" t="s">
        <v>141</v>
      </c>
      <c r="L119" s="2260">
        <v>0</v>
      </c>
      <c r="M119" s="2259"/>
      <c r="N119" s="2258"/>
      <c r="O119" s="2257"/>
      <c r="P119" s="2256"/>
      <c r="Q119" s="2107"/>
      <c r="R119" s="2107"/>
      <c r="S119" s="2107"/>
      <c r="T119" s="2107"/>
      <c r="U119" s="2107"/>
      <c r="V119" s="2107"/>
      <c r="W119" s="2107"/>
      <c r="X119" s="2107"/>
      <c r="Y119" s="2107"/>
    </row>
    <row r="120" spans="1:29" ht="16.5" customHeight="1" thickBot="1" x14ac:dyDescent="0.25">
      <c r="A120" s="3894"/>
      <c r="B120" s="3897"/>
      <c r="C120" s="2233"/>
      <c r="D120" s="3788"/>
      <c r="E120" s="2237"/>
      <c r="F120" s="3809"/>
      <c r="G120" s="3734"/>
      <c r="H120" s="3770"/>
      <c r="I120" s="3726"/>
      <c r="J120" s="2495"/>
      <c r="K120" s="2255" t="s">
        <v>33</v>
      </c>
      <c r="L120" s="2229">
        <f>SUM(L117:L119)</f>
        <v>5904.5</v>
      </c>
      <c r="M120" s="2254"/>
      <c r="N120" s="2253"/>
      <c r="O120" s="2252"/>
      <c r="P120" s="2107"/>
      <c r="Q120" s="2107"/>
      <c r="R120" s="2107"/>
      <c r="S120" s="2107"/>
      <c r="T120" s="2107"/>
      <c r="U120" s="2107"/>
      <c r="V120" s="2107"/>
      <c r="W120" s="2107"/>
      <c r="X120" s="2107"/>
      <c r="Y120" s="2107"/>
    </row>
    <row r="121" spans="1:29" ht="21" customHeight="1" x14ac:dyDescent="0.2">
      <c r="A121" s="3892" t="s">
        <v>37</v>
      </c>
      <c r="B121" s="3895" t="s">
        <v>37</v>
      </c>
      <c r="C121" s="2208" t="s">
        <v>72</v>
      </c>
      <c r="D121" s="3786" t="s">
        <v>39</v>
      </c>
      <c r="E121" s="2237"/>
      <c r="F121" s="3807" t="s">
        <v>843</v>
      </c>
      <c r="G121" s="3732" t="s">
        <v>836</v>
      </c>
      <c r="H121" s="3770"/>
      <c r="I121" s="2236" t="s">
        <v>826</v>
      </c>
      <c r="J121" s="2251" t="s">
        <v>61</v>
      </c>
      <c r="K121" s="2250" t="s">
        <v>124</v>
      </c>
      <c r="L121" s="2163">
        <v>149.80000000000001</v>
      </c>
      <c r="M121" s="2249" t="s">
        <v>842</v>
      </c>
      <c r="N121" s="2239" t="s">
        <v>430</v>
      </c>
      <c r="O121" s="2238">
        <v>200</v>
      </c>
      <c r="P121" s="2159"/>
      <c r="Q121" s="2107"/>
      <c r="R121" s="2107"/>
      <c r="S121" s="2107"/>
      <c r="T121" s="2107"/>
      <c r="U121" s="2107"/>
      <c r="V121" s="2107"/>
      <c r="W121" s="2107"/>
      <c r="X121" s="2107"/>
      <c r="Y121" s="2107"/>
    </row>
    <row r="122" spans="1:29" ht="21" customHeight="1" x14ac:dyDescent="0.2">
      <c r="A122" s="3893"/>
      <c r="B122" s="3896"/>
      <c r="C122" s="2189"/>
      <c r="D122" s="3787"/>
      <c r="E122" s="2237"/>
      <c r="F122" s="3808"/>
      <c r="G122" s="3733"/>
      <c r="H122" s="3770"/>
      <c r="I122" s="2246"/>
      <c r="J122" s="2248"/>
      <c r="K122" s="2154" t="s">
        <v>141</v>
      </c>
      <c r="L122" s="2247">
        <v>0</v>
      </c>
      <c r="M122" s="2243"/>
      <c r="N122" s="2242"/>
      <c r="O122" s="2241"/>
      <c r="P122" s="2107"/>
      <c r="Q122" s="2107"/>
      <c r="R122" s="2107"/>
      <c r="S122" s="2107"/>
      <c r="T122" s="2107"/>
      <c r="U122" s="2107"/>
      <c r="V122" s="2107"/>
      <c r="W122" s="2107"/>
      <c r="X122" s="2107"/>
      <c r="Y122" s="2107"/>
    </row>
    <row r="123" spans="1:29" ht="21.75" customHeight="1" thickBot="1" x14ac:dyDescent="0.25">
      <c r="A123" s="3893"/>
      <c r="B123" s="3896"/>
      <c r="C123" s="2189"/>
      <c r="D123" s="3787"/>
      <c r="E123" s="2237"/>
      <c r="F123" s="3808"/>
      <c r="G123" s="3733"/>
      <c r="H123" s="3770"/>
      <c r="I123" s="2246"/>
      <c r="J123" s="2119"/>
      <c r="K123" s="2245" t="s">
        <v>140</v>
      </c>
      <c r="L123" s="2244">
        <v>128.6</v>
      </c>
      <c r="M123" s="2243"/>
      <c r="N123" s="2242"/>
      <c r="O123" s="2241"/>
      <c r="P123" s="2107"/>
      <c r="Q123" s="2107"/>
      <c r="R123" s="2107"/>
      <c r="S123" s="2107"/>
      <c r="T123" s="2107"/>
      <c r="U123" s="2107"/>
      <c r="V123" s="2107"/>
      <c r="W123" s="2107"/>
      <c r="X123" s="2107"/>
      <c r="Y123" s="2107"/>
    </row>
    <row r="124" spans="1:29" ht="14.25" customHeight="1" thickBot="1" x14ac:dyDescent="0.25">
      <c r="A124" s="3894"/>
      <c r="B124" s="3897"/>
      <c r="C124" s="2233"/>
      <c r="D124" s="3788"/>
      <c r="E124" s="2237"/>
      <c r="F124" s="3809"/>
      <c r="G124" s="3734"/>
      <c r="H124" s="3770"/>
      <c r="I124" s="2231"/>
      <c r="J124" s="2240"/>
      <c r="K124" s="2230" t="s">
        <v>33</v>
      </c>
      <c r="L124" s="2229">
        <f>SUM(L121:L123)</f>
        <v>278.39999999999998</v>
      </c>
      <c r="M124" s="2185"/>
      <c r="N124" s="2228"/>
      <c r="O124" s="2210"/>
      <c r="P124" s="2107"/>
      <c r="Q124" s="2107"/>
      <c r="R124" s="2107"/>
      <c r="S124" s="2107"/>
      <c r="T124" s="2107"/>
      <c r="U124" s="2107"/>
      <c r="V124" s="2107"/>
      <c r="W124" s="2107"/>
      <c r="X124" s="2107"/>
      <c r="Y124" s="2107"/>
    </row>
    <row r="125" spans="1:29" ht="20.25" customHeight="1" thickBot="1" x14ac:dyDescent="0.25">
      <c r="A125" s="3892" t="s">
        <v>37</v>
      </c>
      <c r="B125" s="3895" t="s">
        <v>37</v>
      </c>
      <c r="C125" s="2208" t="s">
        <v>72</v>
      </c>
      <c r="D125" s="3786" t="s">
        <v>109</v>
      </c>
      <c r="E125" s="2237"/>
      <c r="F125" s="3807" t="s">
        <v>841</v>
      </c>
      <c r="G125" s="3732" t="s">
        <v>836</v>
      </c>
      <c r="H125" s="3770"/>
      <c r="I125" s="3724" t="s">
        <v>840</v>
      </c>
      <c r="J125" s="2494" t="s">
        <v>839</v>
      </c>
      <c r="K125" s="2164" t="s">
        <v>124</v>
      </c>
      <c r="L125" s="2153">
        <v>11</v>
      </c>
      <c r="M125" s="2193" t="s">
        <v>838</v>
      </c>
      <c r="N125" s="2239" t="s">
        <v>50</v>
      </c>
      <c r="O125" s="2238">
        <v>3</v>
      </c>
      <c r="P125" s="2147"/>
      <c r="Q125" s="2107"/>
      <c r="R125" s="2107"/>
      <c r="S125" s="2107"/>
      <c r="T125" s="2107"/>
      <c r="U125" s="2107"/>
      <c r="V125" s="2107"/>
      <c r="W125" s="2107"/>
      <c r="X125" s="2107"/>
      <c r="Y125" s="2107"/>
      <c r="AC125" s="2159"/>
    </row>
    <row r="126" spans="1:29" ht="35.25" customHeight="1" thickBot="1" x14ac:dyDescent="0.25">
      <c r="A126" s="3894"/>
      <c r="B126" s="3897"/>
      <c r="C126" s="2233"/>
      <c r="D126" s="3788"/>
      <c r="E126" s="2237"/>
      <c r="F126" s="3809"/>
      <c r="G126" s="3734"/>
      <c r="H126" s="3770"/>
      <c r="I126" s="3726"/>
      <c r="J126" s="2495"/>
      <c r="K126" s="2230" t="s">
        <v>33</v>
      </c>
      <c r="L126" s="2229">
        <f>SUM(L125)</f>
        <v>11</v>
      </c>
      <c r="M126" s="2185"/>
      <c r="N126" s="2228"/>
      <c r="O126" s="2210"/>
      <c r="P126" s="2107"/>
      <c r="Q126" s="2107"/>
      <c r="R126" s="2107"/>
      <c r="S126" s="2107"/>
      <c r="T126" s="2107"/>
      <c r="U126" s="2107"/>
      <c r="V126" s="2107"/>
      <c r="W126" s="2107"/>
      <c r="X126" s="2107"/>
      <c r="Y126" s="2107"/>
    </row>
    <row r="127" spans="1:29" ht="36" customHeight="1" thickBot="1" x14ac:dyDescent="0.25">
      <c r="A127" s="3892" t="s">
        <v>37</v>
      </c>
      <c r="B127" s="3895" t="s">
        <v>37</v>
      </c>
      <c r="C127" s="2208" t="s">
        <v>72</v>
      </c>
      <c r="D127" s="3786" t="s">
        <v>107</v>
      </c>
      <c r="E127" s="2232"/>
      <c r="F127" s="3911" t="s">
        <v>837</v>
      </c>
      <c r="G127" s="3732" t="s">
        <v>836</v>
      </c>
      <c r="H127" s="3770"/>
      <c r="I127" s="2236" t="s">
        <v>43</v>
      </c>
      <c r="J127" s="2494" t="s">
        <v>835</v>
      </c>
      <c r="K127" s="2235" t="s">
        <v>124</v>
      </c>
      <c r="L127" s="2234">
        <v>1</v>
      </c>
      <c r="M127" s="2185" t="s">
        <v>834</v>
      </c>
      <c r="N127" s="2228" t="s">
        <v>430</v>
      </c>
      <c r="O127" s="2227">
        <v>10</v>
      </c>
      <c r="P127" s="2107"/>
      <c r="Q127" s="2107"/>
      <c r="R127" s="2107"/>
      <c r="S127" s="2107"/>
      <c r="T127" s="2107"/>
      <c r="U127" s="2107"/>
      <c r="V127" s="2107"/>
      <c r="W127" s="2107"/>
      <c r="X127" s="2107"/>
      <c r="Y127" s="2107"/>
    </row>
    <row r="128" spans="1:29" ht="17.25" customHeight="1" thickBot="1" x14ac:dyDescent="0.25">
      <c r="A128" s="3894"/>
      <c r="B128" s="3897"/>
      <c r="C128" s="2233"/>
      <c r="D128" s="3788"/>
      <c r="E128" s="2232"/>
      <c r="F128" s="3912"/>
      <c r="G128" s="3734"/>
      <c r="H128" s="3770"/>
      <c r="I128" s="2231"/>
      <c r="J128" s="2495"/>
      <c r="K128" s="2230" t="s">
        <v>33</v>
      </c>
      <c r="L128" s="2229"/>
      <c r="M128" s="2185"/>
      <c r="N128" s="2228"/>
      <c r="O128" s="2227"/>
      <c r="P128" s="2107"/>
      <c r="Q128" s="2107"/>
      <c r="R128" s="2107"/>
      <c r="S128" s="2107"/>
      <c r="T128" s="2107"/>
      <c r="U128" s="2107"/>
      <c r="V128" s="2107"/>
      <c r="W128" s="2107"/>
      <c r="X128" s="2107"/>
      <c r="Y128" s="2107"/>
    </row>
    <row r="129" spans="1:25" ht="24" customHeight="1" thickBot="1" x14ac:dyDescent="0.25">
      <c r="A129" s="2137" t="s">
        <v>37</v>
      </c>
      <c r="B129" s="2136" t="s">
        <v>37</v>
      </c>
      <c r="C129" s="3861" t="s">
        <v>38</v>
      </c>
      <c r="D129" s="3862"/>
      <c r="E129" s="3862"/>
      <c r="F129" s="3862"/>
      <c r="G129" s="3862"/>
      <c r="H129" s="3862"/>
      <c r="I129" s="3863"/>
      <c r="J129" s="3864"/>
      <c r="K129" s="2135" t="s">
        <v>33</v>
      </c>
      <c r="L129" s="2226">
        <f>SUM(L16,L42,L65,L84,L94,L116)</f>
        <v>58646.400000000001</v>
      </c>
      <c r="M129" s="2225"/>
      <c r="N129" s="2224"/>
      <c r="O129" s="2223"/>
      <c r="P129" s="2107"/>
      <c r="Q129" s="2107"/>
      <c r="R129" s="2107"/>
      <c r="S129" s="2107"/>
      <c r="T129" s="2107"/>
      <c r="U129" s="2107"/>
      <c r="V129" s="2107"/>
      <c r="W129" s="2107"/>
      <c r="X129" s="2107"/>
      <c r="Y129" s="2107"/>
    </row>
    <row r="130" spans="1:25" ht="21" customHeight="1" thickBot="1" x14ac:dyDescent="0.25">
      <c r="A130" s="2137" t="s">
        <v>37</v>
      </c>
      <c r="B130" s="2136" t="s">
        <v>39</v>
      </c>
      <c r="C130" s="2222" t="s">
        <v>833</v>
      </c>
      <c r="D130" s="2221"/>
      <c r="E130" s="2220"/>
      <c r="F130" s="2219"/>
      <c r="G130" s="2219"/>
      <c r="H130" s="2219"/>
      <c r="I130" s="2219"/>
      <c r="J130" s="2219"/>
      <c r="K130" s="2219"/>
      <c r="L130" s="2219"/>
      <c r="M130" s="2219"/>
      <c r="N130" s="2219"/>
      <c r="O130" s="2218"/>
      <c r="P130" s="2107"/>
      <c r="Q130" s="2107"/>
      <c r="R130" s="2107"/>
      <c r="S130" s="2107"/>
      <c r="T130" s="2107"/>
      <c r="U130" s="2107"/>
      <c r="V130" s="2107"/>
      <c r="W130" s="2107"/>
      <c r="X130" s="2107"/>
      <c r="Y130" s="2107"/>
    </row>
    <row r="131" spans="1:25" ht="39" thickBot="1" x14ac:dyDescent="0.25">
      <c r="A131" s="2217"/>
      <c r="B131" s="2209"/>
      <c r="C131" s="2216"/>
      <c r="D131" s="2215"/>
      <c r="E131" s="2214"/>
      <c r="F131" s="2213"/>
      <c r="G131" s="2213"/>
      <c r="H131" s="2213"/>
      <c r="I131" s="2213"/>
      <c r="J131" s="2213"/>
      <c r="K131" s="2213"/>
      <c r="L131" s="2213"/>
      <c r="M131" s="2212" t="s">
        <v>832</v>
      </c>
      <c r="N131" s="2211" t="s">
        <v>430</v>
      </c>
      <c r="O131" s="2210">
        <v>330</v>
      </c>
      <c r="P131" s="2107"/>
      <c r="Q131" s="2107"/>
      <c r="R131" s="2107"/>
      <c r="S131" s="2107"/>
      <c r="T131" s="2107"/>
      <c r="U131" s="2107"/>
      <c r="V131" s="2107"/>
      <c r="W131" s="2107"/>
      <c r="X131" s="2107"/>
      <c r="Y131" s="2107"/>
    </row>
    <row r="132" spans="1:25" ht="26.45" customHeight="1" x14ac:dyDescent="0.2">
      <c r="A132" s="3739" t="s">
        <v>37</v>
      </c>
      <c r="B132" s="3900" t="s">
        <v>39</v>
      </c>
      <c r="C132" s="2208" t="s">
        <v>37</v>
      </c>
      <c r="D132" s="3902" t="s">
        <v>831</v>
      </c>
      <c r="E132" s="3902"/>
      <c r="F132" s="3903"/>
      <c r="G132" s="3732" t="s">
        <v>121</v>
      </c>
      <c r="H132" s="3769" t="s">
        <v>44</v>
      </c>
      <c r="I132" s="2197"/>
      <c r="J132" s="2207"/>
      <c r="K132" s="2195" t="s">
        <v>124</v>
      </c>
      <c r="L132" s="2194">
        <f>L136</f>
        <v>200</v>
      </c>
      <c r="M132" s="2206"/>
      <c r="N132" s="2205"/>
      <c r="O132" s="2204"/>
      <c r="P132" s="2107"/>
      <c r="Q132" s="2190"/>
      <c r="R132" s="2181"/>
      <c r="S132" s="2107"/>
      <c r="T132" s="2107"/>
      <c r="U132" s="2107"/>
      <c r="V132" s="2107"/>
      <c r="W132" s="2107"/>
      <c r="X132" s="2107"/>
      <c r="Y132" s="2107"/>
    </row>
    <row r="133" spans="1:25" ht="23.25" customHeight="1" thickBot="1" x14ac:dyDescent="0.25">
      <c r="A133" s="3740"/>
      <c r="B133" s="3743"/>
      <c r="C133" s="2189"/>
      <c r="D133" s="3904"/>
      <c r="E133" s="3904"/>
      <c r="F133" s="3905"/>
      <c r="G133" s="3733"/>
      <c r="H133" s="3770"/>
      <c r="I133" s="2156" t="s">
        <v>826</v>
      </c>
      <c r="J133" s="2203" t="s">
        <v>61</v>
      </c>
      <c r="K133" s="2202" t="s">
        <v>40</v>
      </c>
      <c r="L133" s="2201">
        <f>L137+L140</f>
        <v>157.69999999999999</v>
      </c>
      <c r="M133" s="2200"/>
      <c r="N133" s="2199"/>
      <c r="O133" s="2198"/>
      <c r="P133" s="2107"/>
      <c r="Q133" s="2190"/>
      <c r="R133" s="2181"/>
      <c r="S133" s="2107"/>
      <c r="T133" s="2107"/>
      <c r="U133" s="2107"/>
      <c r="V133" s="2107"/>
      <c r="W133" s="2107"/>
      <c r="X133" s="2107"/>
      <c r="Y133" s="2107"/>
    </row>
    <row r="134" spans="1:25" ht="20.25" customHeight="1" x14ac:dyDescent="0.2">
      <c r="A134" s="3740"/>
      <c r="B134" s="3743"/>
      <c r="C134" s="2189"/>
      <c r="D134" s="3904"/>
      <c r="E134" s="3904"/>
      <c r="F134" s="3905"/>
      <c r="G134" s="3733"/>
      <c r="H134" s="3770"/>
      <c r="I134" s="2197"/>
      <c r="J134" s="2196"/>
      <c r="K134" s="2195" t="s">
        <v>161</v>
      </c>
      <c r="L134" s="2194">
        <f>L139</f>
        <v>0</v>
      </c>
      <c r="M134" s="2193"/>
      <c r="N134" s="2192"/>
      <c r="O134" s="2191"/>
      <c r="P134" s="2107"/>
      <c r="Q134" s="2190"/>
      <c r="R134" s="2181"/>
      <c r="S134" s="2107"/>
      <c r="T134" s="2107"/>
      <c r="U134" s="2107"/>
      <c r="V134" s="2107"/>
      <c r="W134" s="2107"/>
      <c r="X134" s="2107"/>
      <c r="Y134" s="2107"/>
    </row>
    <row r="135" spans="1:25" ht="24" customHeight="1" thickBot="1" x14ac:dyDescent="0.25">
      <c r="A135" s="3741"/>
      <c r="B135" s="3901"/>
      <c r="C135" s="2189"/>
      <c r="D135" s="3906"/>
      <c r="E135" s="3906"/>
      <c r="F135" s="3907"/>
      <c r="G135" s="3733"/>
      <c r="H135" s="3770"/>
      <c r="I135" s="2188"/>
      <c r="J135" s="2170"/>
      <c r="K135" s="2187" t="s">
        <v>33</v>
      </c>
      <c r="L135" s="2186">
        <f>SUM(L132:L134)</f>
        <v>357.7</v>
      </c>
      <c r="M135" s="2185"/>
      <c r="N135" s="2184"/>
      <c r="O135" s="2183"/>
      <c r="P135" s="2107"/>
      <c r="Q135" s="2182"/>
      <c r="R135" s="2181"/>
      <c r="S135" s="2107"/>
      <c r="T135" s="2107"/>
      <c r="U135" s="2107"/>
      <c r="V135" s="2107"/>
      <c r="W135" s="2107"/>
      <c r="X135" s="2107"/>
      <c r="Y135" s="2107"/>
    </row>
    <row r="136" spans="1:25" ht="21" customHeight="1" x14ac:dyDescent="0.2">
      <c r="A136" s="3739" t="s">
        <v>37</v>
      </c>
      <c r="B136" s="3748" t="s">
        <v>39</v>
      </c>
      <c r="C136" s="3753" t="s">
        <v>37</v>
      </c>
      <c r="D136" s="3786" t="s">
        <v>37</v>
      </c>
      <c r="E136" s="3908"/>
      <c r="F136" s="3783" t="s">
        <v>830</v>
      </c>
      <c r="G136" s="3733"/>
      <c r="H136" s="3770"/>
      <c r="I136" s="2166" t="s">
        <v>826</v>
      </c>
      <c r="J136" s="2155" t="s">
        <v>61</v>
      </c>
      <c r="K136" s="2164" t="s">
        <v>124</v>
      </c>
      <c r="L136" s="2179">
        <v>200</v>
      </c>
      <c r="M136" s="2178"/>
      <c r="N136" s="2177"/>
      <c r="O136" s="2176"/>
      <c r="P136" s="2147"/>
      <c r="Q136" s="2107"/>
      <c r="R136" s="2107"/>
      <c r="S136" s="2107"/>
      <c r="T136" s="2107"/>
      <c r="U136" s="2107"/>
      <c r="V136" s="2107"/>
      <c r="W136" s="2107"/>
      <c r="X136" s="2107"/>
      <c r="Y136" s="2107"/>
    </row>
    <row r="137" spans="1:25" ht="20.25" customHeight="1" x14ac:dyDescent="0.2">
      <c r="A137" s="3740"/>
      <c r="B137" s="3749"/>
      <c r="C137" s="3806"/>
      <c r="D137" s="3787"/>
      <c r="E137" s="3909"/>
      <c r="F137" s="3784"/>
      <c r="G137" s="3733"/>
      <c r="H137" s="3770"/>
      <c r="I137" s="2156"/>
      <c r="J137" s="2175"/>
      <c r="K137" s="2154" t="s">
        <v>40</v>
      </c>
      <c r="L137" s="2174">
        <v>109.4</v>
      </c>
      <c r="M137" s="2173" t="s">
        <v>829</v>
      </c>
      <c r="N137" s="2172" t="s">
        <v>430</v>
      </c>
      <c r="O137" s="2171">
        <v>34</v>
      </c>
      <c r="P137" s="2147"/>
      <c r="Q137" s="2107"/>
      <c r="R137" s="2107"/>
      <c r="S137" s="2107"/>
      <c r="T137" s="2107"/>
      <c r="U137" s="2107"/>
      <c r="V137" s="2107"/>
      <c r="W137" s="2107"/>
      <c r="X137" s="2107"/>
      <c r="Y137" s="2107"/>
    </row>
    <row r="138" spans="1:25" ht="20.25" customHeight="1" thickBot="1" x14ac:dyDescent="0.25">
      <c r="A138" s="3741"/>
      <c r="B138" s="3750"/>
      <c r="C138" s="3853"/>
      <c r="D138" s="3788"/>
      <c r="E138" s="3909"/>
      <c r="F138" s="3785"/>
      <c r="G138" s="3733"/>
      <c r="H138" s="3770"/>
      <c r="I138" s="2143"/>
      <c r="J138" s="2170"/>
      <c r="K138" s="2142" t="s">
        <v>33</v>
      </c>
      <c r="L138" s="2169">
        <f>SUM(L136:L137)</f>
        <v>309.39999999999998</v>
      </c>
      <c r="M138" s="2168"/>
      <c r="N138" s="2139"/>
      <c r="O138" s="2167"/>
      <c r="P138" s="2107"/>
      <c r="Q138" s="2107"/>
      <c r="R138" s="2107"/>
      <c r="S138" s="2107"/>
      <c r="T138" s="2107"/>
      <c r="U138" s="2107"/>
      <c r="V138" s="2107"/>
      <c r="W138" s="2107"/>
      <c r="X138" s="2107"/>
      <c r="Y138" s="2107"/>
    </row>
    <row r="139" spans="1:25" ht="27" customHeight="1" x14ac:dyDescent="0.2">
      <c r="A139" s="3739" t="s">
        <v>37</v>
      </c>
      <c r="B139" s="3748" t="s">
        <v>39</v>
      </c>
      <c r="C139" s="3751" t="s">
        <v>37</v>
      </c>
      <c r="D139" s="3786" t="s">
        <v>39</v>
      </c>
      <c r="E139" s="3909"/>
      <c r="F139" s="3783" t="s">
        <v>828</v>
      </c>
      <c r="G139" s="3733"/>
      <c r="H139" s="3770"/>
      <c r="I139" s="2166"/>
      <c r="J139" s="2165"/>
      <c r="K139" s="2164" t="s">
        <v>161</v>
      </c>
      <c r="L139" s="2163">
        <v>0</v>
      </c>
      <c r="M139" s="2162" t="s">
        <v>827</v>
      </c>
      <c r="N139" s="2161" t="s">
        <v>430</v>
      </c>
      <c r="O139" s="2160">
        <v>672</v>
      </c>
      <c r="P139" s="2159"/>
      <c r="Q139" s="2107"/>
      <c r="R139" s="2107"/>
      <c r="S139" s="2107"/>
      <c r="T139" s="2107"/>
      <c r="U139" s="2107"/>
      <c r="V139" s="2107"/>
      <c r="W139" s="2107"/>
      <c r="X139" s="2107"/>
      <c r="Y139" s="2107"/>
    </row>
    <row r="140" spans="1:25" ht="51" customHeight="1" thickBot="1" x14ac:dyDescent="0.25">
      <c r="A140" s="3740"/>
      <c r="B140" s="3749"/>
      <c r="C140" s="3751"/>
      <c r="D140" s="3787"/>
      <c r="E140" s="3909"/>
      <c r="F140" s="3784"/>
      <c r="G140" s="3733"/>
      <c r="H140" s="3770"/>
      <c r="I140" s="2156" t="s">
        <v>826</v>
      </c>
      <c r="J140" s="2155" t="s">
        <v>61</v>
      </c>
      <c r="K140" s="2154" t="s">
        <v>40</v>
      </c>
      <c r="L140" s="2153">
        <v>48.3</v>
      </c>
      <c r="M140" s="2152" t="s">
        <v>825</v>
      </c>
      <c r="N140" s="2151" t="s">
        <v>637</v>
      </c>
      <c r="O140" s="2150" t="s">
        <v>824</v>
      </c>
      <c r="P140" s="2149"/>
      <c r="Q140" s="2148"/>
      <c r="R140" s="2148"/>
      <c r="S140" s="2148"/>
      <c r="T140" s="2148"/>
      <c r="U140" s="2148"/>
      <c r="V140" s="2148"/>
      <c r="W140" s="2107"/>
      <c r="X140" s="2147"/>
      <c r="Y140" s="2107"/>
    </row>
    <row r="141" spans="1:25" ht="23.25" customHeight="1" thickBot="1" x14ac:dyDescent="0.25">
      <c r="A141" s="3741"/>
      <c r="B141" s="3750"/>
      <c r="C141" s="3752"/>
      <c r="D141" s="3788"/>
      <c r="E141" s="3910"/>
      <c r="F141" s="3785"/>
      <c r="G141" s="3734"/>
      <c r="H141" s="3770"/>
      <c r="I141" s="2143"/>
      <c r="J141" s="2107"/>
      <c r="K141" s="2142" t="s">
        <v>33</v>
      </c>
      <c r="L141" s="2141">
        <f>SUM(L139+L140)</f>
        <v>48.3</v>
      </c>
      <c r="M141" s="2140"/>
      <c r="N141" s="2139"/>
      <c r="O141" s="2138"/>
      <c r="P141" s="2107"/>
      <c r="Q141" s="2107"/>
      <c r="R141" s="2107"/>
      <c r="S141" s="2107"/>
      <c r="T141" s="2107"/>
      <c r="U141" s="2107"/>
      <c r="V141" s="2107"/>
      <c r="W141" s="2107"/>
      <c r="X141" s="2107"/>
      <c r="Y141" s="2107"/>
    </row>
    <row r="142" spans="1:25" ht="23.25" customHeight="1" thickBot="1" x14ac:dyDescent="0.25">
      <c r="A142" s="2137" t="s">
        <v>37</v>
      </c>
      <c r="B142" s="2136" t="s">
        <v>39</v>
      </c>
      <c r="C142" s="3861" t="s">
        <v>38</v>
      </c>
      <c r="D142" s="3862"/>
      <c r="E142" s="3862"/>
      <c r="F142" s="3862"/>
      <c r="G142" s="3862"/>
      <c r="H142" s="3862"/>
      <c r="I142" s="3863"/>
      <c r="J142" s="3864"/>
      <c r="K142" s="2135" t="s">
        <v>33</v>
      </c>
      <c r="L142" s="2134">
        <f>L135</f>
        <v>357.7</v>
      </c>
      <c r="M142" s="2133"/>
      <c r="N142" s="2132"/>
      <c r="O142" s="2131"/>
      <c r="P142" s="2107"/>
      <c r="Q142" s="2107"/>
      <c r="R142" s="2107"/>
      <c r="S142" s="2107"/>
      <c r="T142" s="2107"/>
      <c r="U142" s="2107"/>
      <c r="V142" s="2107"/>
      <c r="W142" s="2107"/>
      <c r="X142" s="2107"/>
      <c r="Y142" s="2107"/>
    </row>
    <row r="143" spans="1:25" ht="21" customHeight="1" thickBot="1" x14ac:dyDescent="0.25">
      <c r="A143" s="2130" t="s">
        <v>37</v>
      </c>
      <c r="B143" s="3562" t="s">
        <v>213</v>
      </c>
      <c r="C143" s="3563"/>
      <c r="D143" s="3563"/>
      <c r="E143" s="3563"/>
      <c r="F143" s="3563"/>
      <c r="G143" s="3563"/>
      <c r="H143" s="3563"/>
      <c r="I143" s="3563"/>
      <c r="J143" s="3563"/>
      <c r="K143" s="3564"/>
      <c r="L143" s="1666">
        <f>SUM(L129,L142)</f>
        <v>59004.1</v>
      </c>
      <c r="M143" s="2129"/>
      <c r="N143" s="1665"/>
      <c r="O143" s="1664"/>
      <c r="P143" s="2107"/>
      <c r="Q143" s="2107"/>
      <c r="R143" s="2107"/>
      <c r="S143" s="2107"/>
      <c r="T143" s="2107"/>
      <c r="U143" s="2107"/>
      <c r="V143" s="2107"/>
      <c r="W143" s="2107"/>
      <c r="X143" s="2107"/>
      <c r="Y143" s="2107"/>
    </row>
    <row r="144" spans="1:25" ht="19.5" customHeight="1" thickBot="1" x14ac:dyDescent="0.25">
      <c r="A144" s="3703" t="s">
        <v>34</v>
      </c>
      <c r="B144" s="3704"/>
      <c r="C144" s="3704"/>
      <c r="D144" s="3704"/>
      <c r="E144" s="3704"/>
      <c r="F144" s="3704"/>
      <c r="G144" s="3704"/>
      <c r="H144" s="3704"/>
      <c r="I144" s="3704"/>
      <c r="J144" s="3704"/>
      <c r="K144" s="3705"/>
      <c r="L144" s="2128">
        <f>SUM(L143)</f>
        <v>59004.1</v>
      </c>
      <c r="M144" s="2127"/>
      <c r="N144" s="2126"/>
      <c r="O144" s="2125"/>
      <c r="P144" s="2107"/>
      <c r="Q144" s="2107"/>
      <c r="R144" s="2107"/>
      <c r="S144" s="2107"/>
      <c r="T144" s="2107"/>
      <c r="U144" s="2107"/>
      <c r="V144" s="2107"/>
      <c r="W144" s="2107"/>
      <c r="X144" s="2107"/>
      <c r="Y144" s="2107"/>
    </row>
    <row r="145" spans="1:25" x14ac:dyDescent="0.2">
      <c r="A145" s="2123" t="s">
        <v>32</v>
      </c>
      <c r="B145" s="2123"/>
      <c r="C145" s="2123"/>
      <c r="D145" s="2123"/>
      <c r="E145" s="2123"/>
      <c r="F145" s="2123"/>
      <c r="G145" s="2123"/>
      <c r="H145" s="2124"/>
      <c r="I145" s="2123"/>
      <c r="J145" s="2123"/>
      <c r="K145" s="2123"/>
      <c r="L145" s="2123"/>
      <c r="M145" s="2123"/>
      <c r="N145" s="2119"/>
      <c r="O145" s="2120"/>
      <c r="P145" s="2107"/>
      <c r="Q145" s="2107"/>
      <c r="R145" s="2107"/>
      <c r="S145" s="2107"/>
      <c r="T145" s="2107"/>
      <c r="U145" s="2107"/>
      <c r="V145" s="2107"/>
      <c r="W145" s="2107"/>
      <c r="X145" s="2107"/>
      <c r="Y145" s="2107"/>
    </row>
    <row r="146" spans="1:25" ht="12.75" customHeight="1" x14ac:dyDescent="0.2">
      <c r="A146" s="2119"/>
      <c r="B146" s="2119"/>
      <c r="C146" s="2119"/>
      <c r="D146" s="2119"/>
      <c r="E146" s="2119"/>
      <c r="F146" s="2119"/>
      <c r="G146" s="2119"/>
      <c r="H146" s="2119"/>
      <c r="I146" s="2119"/>
      <c r="J146" s="2119"/>
      <c r="K146" s="2119"/>
      <c r="L146" s="2119"/>
      <c r="M146" s="2119"/>
      <c r="N146" s="2119"/>
      <c r="O146" s="2120"/>
      <c r="P146" s="2107"/>
      <c r="Q146" s="2107"/>
      <c r="R146" s="2107"/>
      <c r="S146" s="2107"/>
      <c r="T146" s="2107"/>
      <c r="U146" s="2107"/>
      <c r="V146" s="2107"/>
      <c r="W146" s="2107"/>
      <c r="X146" s="2107"/>
      <c r="Y146" s="2107"/>
    </row>
    <row r="147" spans="1:25" ht="32.25" hidden="1" customHeight="1" x14ac:dyDescent="0.2">
      <c r="A147" s="2119"/>
      <c r="B147" s="2119"/>
      <c r="C147" s="2119"/>
      <c r="D147" s="2119"/>
      <c r="E147" s="2119"/>
      <c r="F147" s="2119"/>
      <c r="G147" s="2119"/>
      <c r="H147" s="2119"/>
      <c r="I147" s="2119"/>
      <c r="J147" s="2119"/>
      <c r="K147" s="2119"/>
      <c r="L147" s="2119"/>
      <c r="M147" s="2119"/>
      <c r="N147" s="2119"/>
      <c r="O147" s="2120"/>
      <c r="P147" s="2107"/>
      <c r="Q147" s="2107"/>
      <c r="R147" s="2107"/>
      <c r="S147" s="2107"/>
      <c r="T147" s="2107"/>
      <c r="U147" s="2107"/>
      <c r="V147" s="2107"/>
      <c r="W147" s="2107"/>
      <c r="X147" s="2107"/>
      <c r="Y147" s="2107"/>
    </row>
    <row r="148" spans="1:25" ht="16.5" customHeight="1" x14ac:dyDescent="0.2">
      <c r="A148" s="2493" t="s">
        <v>31</v>
      </c>
      <c r="B148" s="2493"/>
      <c r="C148" s="2493"/>
      <c r="D148" s="2493"/>
      <c r="E148" s="2493"/>
      <c r="F148" s="2493"/>
      <c r="G148" s="2493"/>
      <c r="H148" s="2493"/>
      <c r="I148" s="2493"/>
      <c r="J148" s="2493"/>
      <c r="K148" s="2493"/>
      <c r="L148" s="2493"/>
      <c r="M148" s="2119"/>
      <c r="N148" s="2119"/>
      <c r="O148" s="2120"/>
      <c r="P148" s="2107"/>
      <c r="Q148" s="2107"/>
      <c r="R148" s="2107"/>
      <c r="S148" s="2107"/>
      <c r="T148" s="2107"/>
      <c r="U148" s="2107"/>
      <c r="V148" s="2107"/>
      <c r="W148" s="2107"/>
      <c r="X148" s="2107"/>
      <c r="Y148" s="2107"/>
    </row>
    <row r="149" spans="1:25" ht="16.5" customHeight="1" thickBot="1" x14ac:dyDescent="0.25">
      <c r="A149" s="28"/>
      <c r="B149" s="26"/>
      <c r="C149" s="26"/>
      <c r="D149" s="26"/>
      <c r="E149" s="26"/>
      <c r="F149" s="26"/>
      <c r="G149" s="26"/>
      <c r="H149" s="26"/>
      <c r="I149" s="26"/>
      <c r="J149" s="26"/>
      <c r="K149" s="17"/>
      <c r="L149" s="24" t="s">
        <v>30</v>
      </c>
      <c r="M149" s="2119"/>
      <c r="N149" s="2119"/>
      <c r="O149" s="2120"/>
      <c r="P149" s="2107"/>
      <c r="Q149" s="2107"/>
      <c r="R149" s="2107"/>
      <c r="S149" s="2107"/>
      <c r="T149" s="2107"/>
      <c r="U149" s="2107"/>
      <c r="V149" s="2107"/>
      <c r="W149" s="2107"/>
      <c r="X149" s="2107"/>
      <c r="Y149" s="2107"/>
    </row>
    <row r="150" spans="1:25" ht="42" customHeight="1" thickBot="1" x14ac:dyDescent="0.25">
      <c r="A150" s="22"/>
      <c r="B150" s="21"/>
      <c r="C150" s="2471" t="s">
        <v>823</v>
      </c>
      <c r="D150" s="2471"/>
      <c r="E150" s="2471"/>
      <c r="F150" s="2471"/>
      <c r="G150" s="2471"/>
      <c r="H150" s="2471"/>
      <c r="I150" s="2471"/>
      <c r="J150" s="2471"/>
      <c r="K150" s="2471"/>
      <c r="L150" s="20" t="s">
        <v>28</v>
      </c>
      <c r="M150" s="2119"/>
      <c r="N150" s="2119"/>
      <c r="O150" s="2120"/>
      <c r="P150" s="2107"/>
      <c r="Q150" s="2107"/>
      <c r="R150" s="2107"/>
      <c r="S150" s="2107"/>
      <c r="T150" s="2107"/>
      <c r="U150" s="2107"/>
      <c r="V150" s="2107"/>
      <c r="W150" s="2107"/>
      <c r="X150" s="2107"/>
      <c r="Y150" s="2107"/>
    </row>
    <row r="151" spans="1:25" ht="16.5" customHeight="1" x14ac:dyDescent="0.2">
      <c r="A151" s="2904" t="s">
        <v>27</v>
      </c>
      <c r="B151" s="2905"/>
      <c r="C151" s="2905"/>
      <c r="D151" s="2905"/>
      <c r="E151" s="2905"/>
      <c r="F151" s="2905"/>
      <c r="G151" s="2905"/>
      <c r="H151" s="2905"/>
      <c r="I151" s="2905"/>
      <c r="J151" s="2905"/>
      <c r="K151" s="2906"/>
      <c r="L151" s="853">
        <f>L152+L156</f>
        <v>23472.6</v>
      </c>
      <c r="M151" s="2119"/>
      <c r="N151" s="2119"/>
      <c r="O151" s="2120"/>
      <c r="P151" s="2107"/>
      <c r="Q151" s="2107"/>
      <c r="R151" s="2107"/>
      <c r="S151" s="2107"/>
      <c r="T151" s="2107"/>
      <c r="U151" s="2107"/>
      <c r="V151" s="2107"/>
      <c r="W151" s="2107"/>
      <c r="X151" s="2107"/>
      <c r="Y151" s="2107"/>
    </row>
    <row r="152" spans="1:25" ht="16.5" customHeight="1" x14ac:dyDescent="0.2">
      <c r="A152" s="2889" t="s">
        <v>303</v>
      </c>
      <c r="B152" s="2890"/>
      <c r="C152" s="2890"/>
      <c r="D152" s="2890"/>
      <c r="E152" s="2890"/>
      <c r="F152" s="2890"/>
      <c r="G152" s="2890"/>
      <c r="H152" s="2890"/>
      <c r="I152" s="2890"/>
      <c r="J152" s="2890"/>
      <c r="K152" s="2907"/>
      <c r="L152" s="11">
        <f>L153</f>
        <v>14512.1</v>
      </c>
      <c r="M152" s="2119"/>
      <c r="N152" s="2119"/>
      <c r="O152" s="2120"/>
      <c r="P152" s="2107"/>
      <c r="Q152" s="2107"/>
      <c r="R152" s="2107"/>
      <c r="S152" s="2107"/>
      <c r="T152" s="2107"/>
      <c r="U152" s="2107"/>
      <c r="V152" s="2107"/>
      <c r="W152" s="2107"/>
      <c r="X152" s="2107"/>
      <c r="Y152" s="2107"/>
    </row>
    <row r="153" spans="1:25" ht="16.5" customHeight="1" x14ac:dyDescent="0.2">
      <c r="A153" s="3715" t="s">
        <v>208</v>
      </c>
      <c r="B153" s="3716"/>
      <c r="C153" s="3716"/>
      <c r="D153" s="3716"/>
      <c r="E153" s="3716"/>
      <c r="F153" s="3716"/>
      <c r="G153" s="3716"/>
      <c r="H153" s="3716"/>
      <c r="I153" s="3716"/>
      <c r="J153" s="3716"/>
      <c r="K153" s="3717"/>
      <c r="L153" s="11">
        <f>L39+L61+L80+L90+L112+L132</f>
        <v>14512.1</v>
      </c>
      <c r="M153" s="2119"/>
      <c r="N153" s="2119"/>
      <c r="O153" s="2120"/>
      <c r="P153" s="2107"/>
      <c r="Q153" s="2107"/>
      <c r="R153" s="2107"/>
      <c r="S153" s="2107"/>
      <c r="T153" s="2107"/>
      <c r="U153" s="2107"/>
      <c r="V153" s="2107"/>
      <c r="W153" s="2107"/>
      <c r="X153" s="2107"/>
      <c r="Y153" s="2107"/>
    </row>
    <row r="154" spans="1:25" ht="16.5" customHeight="1" x14ac:dyDescent="0.2">
      <c r="A154" s="2889" t="s">
        <v>207</v>
      </c>
      <c r="B154" s="2890"/>
      <c r="C154" s="2890"/>
      <c r="D154" s="2890"/>
      <c r="E154" s="2891"/>
      <c r="F154" s="2891"/>
      <c r="G154" s="2891"/>
      <c r="H154" s="2891"/>
      <c r="I154" s="2891"/>
      <c r="J154" s="2891"/>
      <c r="K154" s="2892"/>
      <c r="L154" s="11"/>
      <c r="M154" s="2119"/>
      <c r="N154" s="2119"/>
      <c r="O154" s="2120"/>
      <c r="P154" s="2107"/>
      <c r="Q154" s="2107"/>
      <c r="R154" s="2107"/>
      <c r="S154" s="2107"/>
      <c r="T154" s="2107"/>
      <c r="U154" s="2107"/>
      <c r="V154" s="2107"/>
      <c r="W154" s="2107"/>
      <c r="X154" s="2107"/>
      <c r="Y154" s="2107"/>
    </row>
    <row r="155" spans="1:25" ht="29.25" customHeight="1" x14ac:dyDescent="0.2">
      <c r="A155" s="2889" t="s">
        <v>206</v>
      </c>
      <c r="B155" s="2890"/>
      <c r="C155" s="2890"/>
      <c r="D155" s="2890"/>
      <c r="E155" s="2890"/>
      <c r="F155" s="2890"/>
      <c r="G155" s="2890"/>
      <c r="H155" s="2890"/>
      <c r="I155" s="2890"/>
      <c r="J155" s="2890"/>
      <c r="K155" s="2907"/>
      <c r="L155" s="11"/>
      <c r="M155" s="2119"/>
      <c r="N155" s="2119"/>
      <c r="O155" s="2120"/>
      <c r="P155" s="2107"/>
      <c r="Q155" s="2107"/>
      <c r="R155" s="2107"/>
      <c r="S155" s="2107"/>
      <c r="T155" s="2107"/>
      <c r="U155" s="2107"/>
      <c r="V155" s="2107"/>
      <c r="W155" s="2107"/>
      <c r="X155" s="2107"/>
      <c r="Y155" s="2107"/>
    </row>
    <row r="156" spans="1:25" ht="16.5" customHeight="1" x14ac:dyDescent="0.2">
      <c r="A156" s="3715" t="s">
        <v>22</v>
      </c>
      <c r="B156" s="3716"/>
      <c r="C156" s="3716"/>
      <c r="D156" s="3716"/>
      <c r="E156" s="3716"/>
      <c r="F156" s="3716"/>
      <c r="G156" s="3716"/>
      <c r="H156" s="3716"/>
      <c r="I156" s="3716"/>
      <c r="J156" s="3716"/>
      <c r="K156" s="3717"/>
      <c r="L156" s="13">
        <f>L157+L158</f>
        <v>8960.5</v>
      </c>
      <c r="M156" s="2119"/>
      <c r="N156" s="2119"/>
      <c r="O156" s="2120"/>
      <c r="P156" s="2107"/>
      <c r="Q156" s="2107"/>
      <c r="R156" s="2107"/>
      <c r="S156" s="2107"/>
      <c r="T156" s="2107"/>
      <c r="U156" s="2107"/>
      <c r="V156" s="2107"/>
      <c r="W156" s="2107"/>
      <c r="X156" s="2107"/>
      <c r="Y156" s="2107"/>
    </row>
    <row r="157" spans="1:25" ht="16.5" customHeight="1" x14ac:dyDescent="0.2">
      <c r="A157" s="2889" t="s">
        <v>205</v>
      </c>
      <c r="B157" s="2890"/>
      <c r="C157" s="2890"/>
      <c r="D157" s="2890"/>
      <c r="E157" s="2891"/>
      <c r="F157" s="2891"/>
      <c r="G157" s="2891"/>
      <c r="H157" s="2891"/>
      <c r="I157" s="2891"/>
      <c r="J157" s="2891"/>
      <c r="K157" s="2892"/>
      <c r="L157" s="13">
        <f>L15+L40+L62+L82+L91+L113</f>
        <v>1123.0999999999999</v>
      </c>
      <c r="M157" s="2119"/>
      <c r="N157" s="2119"/>
      <c r="O157" s="2120"/>
      <c r="P157" s="2107"/>
      <c r="Q157" s="2107"/>
      <c r="R157" s="2107"/>
      <c r="S157" s="2107"/>
      <c r="T157" s="2107"/>
      <c r="U157" s="2107"/>
      <c r="V157" s="2107"/>
      <c r="W157" s="2107"/>
      <c r="X157" s="2107"/>
      <c r="Y157" s="2107"/>
    </row>
    <row r="158" spans="1:25" ht="16.5" customHeight="1" x14ac:dyDescent="0.2">
      <c r="A158" s="2889" t="s">
        <v>204</v>
      </c>
      <c r="B158" s="2890"/>
      <c r="C158" s="2890"/>
      <c r="D158" s="2890"/>
      <c r="E158" s="2891"/>
      <c r="F158" s="2891"/>
      <c r="G158" s="2891"/>
      <c r="H158" s="2891"/>
      <c r="I158" s="2891"/>
      <c r="J158" s="2891"/>
      <c r="K158" s="2892"/>
      <c r="L158" s="11">
        <f>L13+L63+L81+L114+L133</f>
        <v>7837.4</v>
      </c>
      <c r="M158" s="2119"/>
      <c r="N158" s="2119"/>
      <c r="O158" s="2120"/>
      <c r="P158" s="2107"/>
      <c r="Q158" s="2107"/>
      <c r="R158" s="2107"/>
      <c r="S158" s="2107"/>
      <c r="T158" s="2107"/>
      <c r="U158" s="2107"/>
      <c r="V158" s="2107"/>
      <c r="W158" s="2107"/>
      <c r="X158" s="2107"/>
      <c r="Y158" s="2107"/>
    </row>
    <row r="159" spans="1:25" ht="16.5" customHeight="1" x14ac:dyDescent="0.2">
      <c r="A159" s="2889" t="s">
        <v>203</v>
      </c>
      <c r="B159" s="2890"/>
      <c r="C159" s="2890"/>
      <c r="D159" s="2890"/>
      <c r="E159" s="2891"/>
      <c r="F159" s="2891"/>
      <c r="G159" s="2891"/>
      <c r="H159" s="2891"/>
      <c r="I159" s="2891"/>
      <c r="J159" s="2891"/>
      <c r="K159" s="2892"/>
      <c r="L159" s="11"/>
      <c r="M159" s="2119"/>
      <c r="N159" s="2119"/>
      <c r="O159" s="2120"/>
      <c r="P159" s="2107"/>
      <c r="Q159" s="2107"/>
      <c r="R159" s="2107"/>
      <c r="S159" s="2107"/>
      <c r="T159" s="2107"/>
      <c r="U159" s="2107"/>
      <c r="V159" s="2107"/>
      <c r="W159" s="2107"/>
      <c r="X159" s="2107"/>
      <c r="Y159" s="2107"/>
    </row>
    <row r="160" spans="1:25" ht="16.5" customHeight="1" x14ac:dyDescent="0.2">
      <c r="A160" s="2889" t="s">
        <v>691</v>
      </c>
      <c r="B160" s="2890"/>
      <c r="C160" s="2890"/>
      <c r="D160" s="2890"/>
      <c r="E160" s="2890"/>
      <c r="F160" s="2890"/>
      <c r="G160" s="2890"/>
      <c r="H160" s="2890"/>
      <c r="I160" s="2890"/>
      <c r="J160" s="2890"/>
      <c r="K160" s="2907"/>
      <c r="L160" s="11"/>
      <c r="M160" s="2119"/>
      <c r="N160" s="2119"/>
      <c r="O160" s="2120"/>
      <c r="P160" s="2107"/>
      <c r="Q160" s="2107"/>
      <c r="R160" s="2107"/>
      <c r="S160" s="2107"/>
      <c r="T160" s="2107"/>
      <c r="U160" s="2107"/>
      <c r="V160" s="2107"/>
      <c r="W160" s="2107"/>
      <c r="X160" s="2107"/>
      <c r="Y160" s="2107"/>
    </row>
    <row r="161" spans="1:25" ht="16.5" customHeight="1" x14ac:dyDescent="0.2">
      <c r="A161" s="2889" t="s">
        <v>201</v>
      </c>
      <c r="B161" s="2890"/>
      <c r="C161" s="2890"/>
      <c r="D161" s="2890"/>
      <c r="E161" s="2891"/>
      <c r="F161" s="2891"/>
      <c r="G161" s="2891"/>
      <c r="H161" s="2891"/>
      <c r="I161" s="2891"/>
      <c r="J161" s="2891"/>
      <c r="K161" s="2892"/>
      <c r="L161" s="11"/>
      <c r="M161" s="2119"/>
      <c r="N161" s="2119"/>
      <c r="O161" s="2120"/>
      <c r="P161" s="2107"/>
      <c r="Q161" s="2107"/>
      <c r="R161" s="2107"/>
      <c r="S161" s="2107"/>
      <c r="T161" s="2107"/>
      <c r="U161" s="2107"/>
      <c r="V161" s="2107"/>
      <c r="W161" s="2107"/>
      <c r="X161" s="2107"/>
      <c r="Y161" s="2107"/>
    </row>
    <row r="162" spans="1:25" ht="16.5" customHeight="1" x14ac:dyDescent="0.2">
      <c r="A162" s="2912" t="s">
        <v>200</v>
      </c>
      <c r="B162" s="2913"/>
      <c r="C162" s="2913"/>
      <c r="D162" s="2913"/>
      <c r="E162" s="2891"/>
      <c r="F162" s="2891"/>
      <c r="G162" s="2891"/>
      <c r="H162" s="2891"/>
      <c r="I162" s="2891"/>
      <c r="J162" s="2891"/>
      <c r="K162" s="2892"/>
      <c r="L162" s="11"/>
      <c r="M162" s="2119"/>
      <c r="N162" s="2119"/>
      <c r="O162" s="2120"/>
      <c r="P162" s="2107"/>
      <c r="Q162" s="2107"/>
      <c r="R162" s="2107"/>
      <c r="S162" s="2107"/>
      <c r="T162" s="2107"/>
      <c r="U162" s="2107"/>
      <c r="V162" s="2107"/>
      <c r="W162" s="2107"/>
      <c r="X162" s="2107"/>
      <c r="Y162" s="2107"/>
    </row>
    <row r="163" spans="1:25" ht="16.5" customHeight="1" x14ac:dyDescent="0.2">
      <c r="A163" s="2889" t="s">
        <v>15</v>
      </c>
      <c r="B163" s="2891"/>
      <c r="C163" s="2891"/>
      <c r="D163" s="2891"/>
      <c r="E163" s="2891"/>
      <c r="F163" s="2891"/>
      <c r="G163" s="2891"/>
      <c r="H163" s="2891"/>
      <c r="I163" s="2891"/>
      <c r="J163" s="2891"/>
      <c r="K163" s="2892"/>
      <c r="L163" s="11"/>
      <c r="M163" s="2119"/>
      <c r="N163" s="2119"/>
      <c r="O163" s="2120"/>
      <c r="P163" s="2107"/>
      <c r="Q163" s="2107"/>
      <c r="R163" s="2107"/>
      <c r="S163" s="2107"/>
      <c r="T163" s="2107"/>
      <c r="U163" s="2107"/>
      <c r="V163" s="2107"/>
      <c r="W163" s="2107"/>
      <c r="X163" s="2107"/>
      <c r="Y163" s="2107"/>
    </row>
    <row r="164" spans="1:25" ht="16.5" customHeight="1" x14ac:dyDescent="0.2">
      <c r="A164" s="2889" t="s">
        <v>199</v>
      </c>
      <c r="B164" s="2890"/>
      <c r="C164" s="2890"/>
      <c r="D164" s="2890"/>
      <c r="E164" s="2890"/>
      <c r="F164" s="2890"/>
      <c r="G164" s="2890"/>
      <c r="H164" s="2890"/>
      <c r="I164" s="2890"/>
      <c r="J164" s="2890"/>
      <c r="K164" s="2907"/>
      <c r="L164" s="11"/>
      <c r="M164" s="2119"/>
      <c r="N164" s="2119"/>
      <c r="O164" s="2120"/>
      <c r="P164" s="2107"/>
      <c r="Q164" s="2107"/>
      <c r="R164" s="2107"/>
      <c r="S164" s="2107"/>
      <c r="T164" s="2107"/>
      <c r="U164" s="2107"/>
      <c r="V164" s="2107"/>
      <c r="W164" s="2107"/>
      <c r="X164" s="2107"/>
      <c r="Y164" s="2107"/>
    </row>
    <row r="165" spans="1:25" ht="16.5" customHeight="1" x14ac:dyDescent="0.2">
      <c r="A165" s="3715" t="s">
        <v>198</v>
      </c>
      <c r="B165" s="3716"/>
      <c r="C165" s="3716"/>
      <c r="D165" s="3716"/>
      <c r="E165" s="3716"/>
      <c r="F165" s="3716"/>
      <c r="G165" s="3716"/>
      <c r="H165" s="3716"/>
      <c r="I165" s="3716"/>
      <c r="J165" s="3716"/>
      <c r="K165" s="3717"/>
      <c r="L165" s="11"/>
      <c r="M165" s="2119"/>
      <c r="N165" s="2119"/>
      <c r="O165" s="2120"/>
      <c r="P165" s="2107"/>
      <c r="Q165" s="2107"/>
      <c r="R165" s="2107"/>
      <c r="S165" s="2107"/>
      <c r="T165" s="2107"/>
      <c r="U165" s="2107"/>
      <c r="V165" s="2107"/>
      <c r="W165" s="2107"/>
      <c r="X165" s="2107"/>
      <c r="Y165" s="2107"/>
    </row>
    <row r="166" spans="1:25" ht="16.5" customHeight="1" x14ac:dyDescent="0.2">
      <c r="A166" s="3715" t="s">
        <v>197</v>
      </c>
      <c r="B166" s="3716"/>
      <c r="C166" s="3716"/>
      <c r="D166" s="3716"/>
      <c r="E166" s="3716"/>
      <c r="F166" s="3716"/>
      <c r="G166" s="3716"/>
      <c r="H166" s="3716"/>
      <c r="I166" s="3716"/>
      <c r="J166" s="3716"/>
      <c r="K166" s="3717"/>
      <c r="L166" s="11"/>
      <c r="M166" s="2119"/>
      <c r="N166" s="2119"/>
      <c r="O166" s="2120"/>
      <c r="P166" s="2107"/>
      <c r="Q166" s="2107"/>
      <c r="R166" s="2107"/>
      <c r="S166" s="2107"/>
      <c r="T166" s="2107"/>
      <c r="U166" s="2107"/>
      <c r="V166" s="2107"/>
      <c r="W166" s="2107"/>
      <c r="X166" s="2107"/>
      <c r="Y166" s="2107"/>
    </row>
    <row r="167" spans="1:25" ht="16.5" customHeight="1" x14ac:dyDescent="0.2">
      <c r="A167" s="2889" t="s">
        <v>11</v>
      </c>
      <c r="B167" s="2890"/>
      <c r="C167" s="2890"/>
      <c r="D167" s="2890"/>
      <c r="E167" s="2891"/>
      <c r="F167" s="2891"/>
      <c r="G167" s="2891"/>
      <c r="H167" s="2891"/>
      <c r="I167" s="2891"/>
      <c r="J167" s="2891"/>
      <c r="K167" s="2892"/>
      <c r="L167" s="11"/>
      <c r="M167" s="2119"/>
      <c r="N167" s="2119"/>
      <c r="O167" s="2120"/>
      <c r="P167" s="2107"/>
      <c r="Q167" s="2107"/>
      <c r="R167" s="2107"/>
      <c r="S167" s="2107"/>
      <c r="T167" s="2107"/>
      <c r="U167" s="2107"/>
      <c r="V167" s="2107"/>
      <c r="W167" s="2107"/>
      <c r="X167" s="2107"/>
      <c r="Y167" s="2107"/>
    </row>
    <row r="168" spans="1:25" ht="16.5" customHeight="1" x14ac:dyDescent="0.2">
      <c r="A168" s="2889" t="s">
        <v>822</v>
      </c>
      <c r="B168" s="2890"/>
      <c r="C168" s="2890"/>
      <c r="D168" s="2890"/>
      <c r="E168" s="2891"/>
      <c r="F168" s="2891"/>
      <c r="G168" s="2891"/>
      <c r="H168" s="2891"/>
      <c r="I168" s="2891"/>
      <c r="J168" s="2891"/>
      <c r="K168" s="2892"/>
      <c r="L168" s="11"/>
      <c r="M168" s="2119"/>
      <c r="N168" s="2119"/>
      <c r="O168" s="2120"/>
      <c r="P168" s="2107"/>
      <c r="Q168" s="2107"/>
      <c r="R168" s="2107"/>
      <c r="S168" s="2107"/>
      <c r="T168" s="2107"/>
      <c r="U168" s="2107"/>
      <c r="V168" s="2107"/>
      <c r="W168" s="2107"/>
      <c r="X168" s="2107"/>
      <c r="Y168" s="2107"/>
    </row>
    <row r="169" spans="1:25" ht="16.5" customHeight="1" thickBot="1" x14ac:dyDescent="0.25">
      <c r="A169" s="2889" t="s">
        <v>195</v>
      </c>
      <c r="B169" s="2890"/>
      <c r="C169" s="2890"/>
      <c r="D169" s="2890"/>
      <c r="E169" s="2890"/>
      <c r="F169" s="2890"/>
      <c r="G169" s="2890"/>
      <c r="H169" s="2890"/>
      <c r="I169" s="2890"/>
      <c r="J169" s="2890"/>
      <c r="K169" s="2907"/>
      <c r="L169" s="11"/>
      <c r="M169" s="2119"/>
      <c r="N169" s="2119"/>
      <c r="O169" s="2120"/>
      <c r="P169" s="2107"/>
      <c r="Q169" s="2107"/>
      <c r="R169" s="2107"/>
      <c r="S169" s="2107"/>
      <c r="T169" s="2107"/>
      <c r="U169" s="2107"/>
      <c r="V169" s="2107"/>
      <c r="W169" s="2107"/>
      <c r="X169" s="2107"/>
      <c r="Y169" s="2107"/>
    </row>
    <row r="170" spans="1:25" ht="32.25" customHeight="1" thickBot="1" x14ac:dyDescent="0.25">
      <c r="A170" s="3694" t="s">
        <v>8</v>
      </c>
      <c r="B170" s="3695"/>
      <c r="C170" s="3695"/>
      <c r="D170" s="3695"/>
      <c r="E170" s="3695"/>
      <c r="F170" s="3695"/>
      <c r="G170" s="3695"/>
      <c r="H170" s="3695"/>
      <c r="I170" s="3695"/>
      <c r="J170" s="3695"/>
      <c r="K170" s="3696"/>
      <c r="L170" s="2122">
        <f>L171+L172</f>
        <v>35531.5</v>
      </c>
      <c r="M170" s="2119"/>
      <c r="N170" s="2119"/>
      <c r="O170" s="2120"/>
      <c r="P170" s="2107"/>
      <c r="Q170" s="2107"/>
      <c r="R170" s="2107"/>
      <c r="S170" s="2107"/>
      <c r="T170" s="2107"/>
      <c r="U170" s="2107"/>
      <c r="V170" s="2107"/>
      <c r="W170" s="2107"/>
      <c r="X170" s="2107"/>
      <c r="Y170" s="2107"/>
    </row>
    <row r="171" spans="1:25" ht="16.5" customHeight="1" x14ac:dyDescent="0.2">
      <c r="A171" s="3527" t="s">
        <v>194</v>
      </c>
      <c r="B171" s="3528"/>
      <c r="C171" s="3528"/>
      <c r="D171" s="3528"/>
      <c r="E171" s="3529"/>
      <c r="F171" s="3529"/>
      <c r="G171" s="3529"/>
      <c r="H171" s="3529"/>
      <c r="I171" s="3529"/>
      <c r="J171" s="3529"/>
      <c r="K171" s="3530"/>
      <c r="L171" s="2121">
        <f>L14</f>
        <v>35531.5</v>
      </c>
      <c r="M171" s="2119"/>
      <c r="N171" s="2119"/>
      <c r="O171" s="2120"/>
      <c r="P171" s="2107"/>
      <c r="Q171" s="2107"/>
      <c r="R171" s="2107"/>
      <c r="S171" s="2107"/>
      <c r="T171" s="2107"/>
      <c r="U171" s="2107"/>
      <c r="V171" s="2107"/>
      <c r="W171" s="2107"/>
      <c r="X171" s="2107"/>
      <c r="Y171" s="2107"/>
    </row>
    <row r="172" spans="1:25" ht="16.5" customHeight="1" x14ac:dyDescent="0.2">
      <c r="A172" s="3697" t="s">
        <v>6</v>
      </c>
      <c r="B172" s="3698"/>
      <c r="C172" s="3698"/>
      <c r="D172" s="3698"/>
      <c r="E172" s="3698"/>
      <c r="F172" s="3698"/>
      <c r="G172" s="3698"/>
      <c r="H172" s="3698"/>
      <c r="I172" s="3698"/>
      <c r="J172" s="3698"/>
      <c r="K172" s="3699"/>
      <c r="L172" s="11"/>
      <c r="M172" s="2119"/>
      <c r="N172" s="2119"/>
      <c r="O172" s="2120"/>
      <c r="P172" s="2107"/>
      <c r="Q172" s="2107"/>
      <c r="R172" s="2107"/>
      <c r="S172" s="2107"/>
      <c r="T172" s="2107"/>
      <c r="U172" s="2107"/>
      <c r="V172" s="2107"/>
      <c r="W172" s="2107"/>
      <c r="X172" s="2107"/>
      <c r="Y172" s="2107"/>
    </row>
    <row r="173" spans="1:25" ht="16.5" customHeight="1" x14ac:dyDescent="0.2">
      <c r="A173" s="3706" t="s">
        <v>193</v>
      </c>
      <c r="B173" s="3707"/>
      <c r="C173" s="3707"/>
      <c r="D173" s="3707"/>
      <c r="E173" s="3707"/>
      <c r="F173" s="3707"/>
      <c r="G173" s="3707"/>
      <c r="H173" s="3707"/>
      <c r="I173" s="3707"/>
      <c r="J173" s="3707"/>
      <c r="K173" s="3708"/>
      <c r="L173" s="8"/>
      <c r="M173" s="2119"/>
      <c r="N173" s="2119"/>
      <c r="O173" s="2120"/>
      <c r="P173" s="2107"/>
      <c r="Q173" s="2107"/>
      <c r="R173" s="2107"/>
      <c r="S173" s="2107"/>
      <c r="T173" s="2107"/>
      <c r="U173" s="2107"/>
      <c r="V173" s="2107"/>
      <c r="W173" s="2107"/>
      <c r="X173" s="2107"/>
      <c r="Y173" s="2107"/>
    </row>
    <row r="174" spans="1:25" ht="16.5" customHeight="1" x14ac:dyDescent="0.2">
      <c r="A174" s="3709" t="s">
        <v>192</v>
      </c>
      <c r="B174" s="3710"/>
      <c r="C174" s="3710"/>
      <c r="D174" s="3710"/>
      <c r="E174" s="3710"/>
      <c r="F174" s="3710"/>
      <c r="G174" s="3710"/>
      <c r="H174" s="3710"/>
      <c r="I174" s="3710"/>
      <c r="J174" s="3710"/>
      <c r="K174" s="3711"/>
      <c r="L174" s="11"/>
      <c r="M174" s="2119"/>
      <c r="N174" s="2119"/>
      <c r="O174" s="2120"/>
      <c r="P174" s="2107"/>
      <c r="Q174" s="2107"/>
      <c r="R174" s="2107"/>
      <c r="S174" s="2107"/>
      <c r="T174" s="2107"/>
      <c r="U174" s="2107"/>
      <c r="V174" s="2107"/>
      <c r="W174" s="2107"/>
      <c r="X174" s="2107"/>
      <c r="Y174" s="2107"/>
    </row>
    <row r="175" spans="1:25" ht="16.5" customHeight="1" thickBot="1" x14ac:dyDescent="0.25">
      <c r="A175" s="3712" t="s">
        <v>3</v>
      </c>
      <c r="B175" s="3713"/>
      <c r="C175" s="3713"/>
      <c r="D175" s="3713"/>
      <c r="E175" s="3713"/>
      <c r="F175" s="3713"/>
      <c r="G175" s="3713"/>
      <c r="H175" s="3713"/>
      <c r="I175" s="3713"/>
      <c r="J175" s="3713"/>
      <c r="K175" s="3714"/>
      <c r="L175" s="353"/>
      <c r="M175" s="2119"/>
      <c r="N175" s="2119"/>
      <c r="O175" s="2120"/>
      <c r="P175" s="2107"/>
      <c r="Q175" s="2107"/>
      <c r="R175" s="2107"/>
      <c r="S175" s="2107"/>
      <c r="T175" s="2107"/>
      <c r="U175" s="2107"/>
      <c r="V175" s="2107"/>
      <c r="W175" s="2107"/>
      <c r="X175" s="2107"/>
      <c r="Y175" s="2107"/>
    </row>
    <row r="176" spans="1:25" ht="16.5" customHeight="1" thickBot="1" x14ac:dyDescent="0.25">
      <c r="A176" s="3700" t="s">
        <v>191</v>
      </c>
      <c r="B176" s="3701"/>
      <c r="C176" s="3701"/>
      <c r="D176" s="3701"/>
      <c r="E176" s="3701"/>
      <c r="F176" s="3701"/>
      <c r="G176" s="3701"/>
      <c r="H176" s="3701"/>
      <c r="I176" s="3701"/>
      <c r="J176" s="3701"/>
      <c r="K176" s="3702"/>
      <c r="L176" s="1825">
        <f>L151+L170</f>
        <v>59004.1</v>
      </c>
      <c r="M176" s="2119"/>
      <c r="N176" s="2119"/>
      <c r="O176" s="2120"/>
      <c r="P176" s="2107"/>
      <c r="Q176" s="2107"/>
      <c r="R176" s="2107"/>
      <c r="S176" s="2107"/>
      <c r="T176" s="2107"/>
      <c r="U176" s="2107"/>
      <c r="V176" s="2107"/>
      <c r="W176" s="2107"/>
      <c r="X176" s="2107"/>
      <c r="Y176" s="2107"/>
    </row>
    <row r="177" spans="1:25" ht="16.5" customHeight="1" x14ac:dyDescent="0.2">
      <c r="A177" s="3718" t="s">
        <v>1</v>
      </c>
      <c r="B177" s="3719"/>
      <c r="C177" s="3719"/>
      <c r="D177" s="3719"/>
      <c r="E177" s="3719"/>
      <c r="F177" s="3719"/>
      <c r="G177" s="3719"/>
      <c r="H177" s="3719"/>
      <c r="I177" s="3719"/>
      <c r="J177" s="3719"/>
      <c r="K177" s="3720"/>
      <c r="L177" s="611"/>
      <c r="M177" s="2119"/>
      <c r="N177" s="2119"/>
      <c r="O177" s="2120"/>
      <c r="P177" s="2107"/>
      <c r="Q177" s="2107"/>
      <c r="R177" s="2107"/>
      <c r="S177" s="2107"/>
      <c r="T177" s="2107"/>
      <c r="U177" s="2107"/>
      <c r="V177" s="2107"/>
      <c r="W177" s="2107"/>
      <c r="X177" s="2107"/>
      <c r="Y177" s="2107"/>
    </row>
    <row r="178" spans="1:25" ht="16.5" customHeight="1" thickBot="1" x14ac:dyDescent="0.25">
      <c r="A178" s="3721" t="s">
        <v>0</v>
      </c>
      <c r="B178" s="3722"/>
      <c r="C178" s="3722"/>
      <c r="D178" s="3722"/>
      <c r="E178" s="3722"/>
      <c r="F178" s="3722"/>
      <c r="G178" s="3722"/>
      <c r="H178" s="3722"/>
      <c r="I178" s="3722"/>
      <c r="J178" s="3722"/>
      <c r="K178" s="3723"/>
      <c r="L178" s="353">
        <v>11000.3</v>
      </c>
      <c r="M178" s="2119"/>
      <c r="N178" s="2119"/>
      <c r="O178" s="2120"/>
      <c r="P178" s="2107"/>
      <c r="Q178" s="2107"/>
      <c r="R178" s="2107"/>
      <c r="S178" s="2107"/>
      <c r="T178" s="2107"/>
      <c r="U178" s="2107"/>
      <c r="V178" s="2107"/>
      <c r="W178" s="2107"/>
      <c r="X178" s="2107"/>
      <c r="Y178" s="2107"/>
    </row>
    <row r="179" spans="1:25" ht="16.5" customHeight="1" x14ac:dyDescent="0.2">
      <c r="A179" s="2119"/>
      <c r="B179" s="2119"/>
      <c r="C179" s="2119"/>
      <c r="D179" s="2119"/>
      <c r="E179" s="2119"/>
      <c r="F179" s="2119"/>
      <c r="G179" s="2119"/>
      <c r="H179" s="2119"/>
      <c r="I179" s="2119"/>
      <c r="J179" s="2119"/>
      <c r="K179" s="2119"/>
      <c r="L179" s="2119"/>
      <c r="M179" s="2119"/>
      <c r="N179" s="2119"/>
      <c r="O179" s="2120"/>
      <c r="P179" s="2107"/>
      <c r="Q179" s="2107"/>
      <c r="R179" s="2107"/>
      <c r="S179" s="2107"/>
      <c r="T179" s="2107"/>
      <c r="U179" s="2107"/>
      <c r="V179" s="2107"/>
      <c r="W179" s="2107"/>
      <c r="X179" s="2107"/>
      <c r="Y179" s="2107"/>
    </row>
    <row r="180" spans="1:25" ht="16.5" customHeight="1" x14ac:dyDescent="0.2">
      <c r="A180" s="2119"/>
      <c r="B180" s="2119"/>
      <c r="C180" s="2119"/>
      <c r="D180" s="2119"/>
      <c r="E180" s="2119"/>
      <c r="F180" s="2119"/>
      <c r="G180" s="2119"/>
      <c r="H180" s="2119"/>
      <c r="I180" s="2119"/>
      <c r="J180" s="2119"/>
      <c r="K180" s="2119"/>
      <c r="L180" s="2118"/>
      <c r="M180" s="2118"/>
      <c r="N180" s="2118"/>
      <c r="O180" s="2117"/>
    </row>
    <row r="181" spans="1:25" ht="81" customHeight="1" x14ac:dyDescent="0.2">
      <c r="A181" s="2112"/>
      <c r="B181" s="2111"/>
      <c r="C181" s="2111"/>
      <c r="D181" s="2111"/>
      <c r="E181" s="2111"/>
      <c r="F181" s="2116"/>
      <c r="G181" s="2116"/>
      <c r="H181" s="2110"/>
    </row>
    <row r="182" spans="1:25" ht="33.75" customHeight="1" x14ac:dyDescent="0.2">
      <c r="A182" s="2112"/>
      <c r="B182" s="2111"/>
      <c r="C182" s="2111"/>
      <c r="D182" s="2111"/>
      <c r="E182" s="2111"/>
      <c r="F182" s="1648"/>
      <c r="G182" s="1648"/>
      <c r="H182" s="2110"/>
      <c r="I182" s="2115"/>
    </row>
    <row r="183" spans="1:25" x14ac:dyDescent="0.2">
      <c r="A183" s="2112"/>
      <c r="B183" s="2111"/>
      <c r="C183" s="2111"/>
      <c r="D183" s="2111"/>
      <c r="E183" s="2111"/>
      <c r="F183" s="2108"/>
      <c r="G183" s="2108"/>
      <c r="H183" s="2110"/>
      <c r="I183" s="2108"/>
    </row>
    <row r="184" spans="1:25" x14ac:dyDescent="0.2">
      <c r="A184" s="2112"/>
      <c r="B184" s="2111"/>
      <c r="C184" s="2111"/>
      <c r="D184" s="2111"/>
      <c r="E184" s="2111"/>
      <c r="F184" s="2109"/>
      <c r="G184" s="2109"/>
      <c r="H184" s="2110"/>
      <c r="I184" s="2109"/>
    </row>
    <row r="185" spans="1:25" x14ac:dyDescent="0.2">
      <c r="A185" s="2112"/>
      <c r="B185" s="2111"/>
      <c r="C185" s="2111"/>
      <c r="D185" s="2111"/>
      <c r="E185" s="2111"/>
      <c r="F185" s="2109"/>
      <c r="G185" s="2109"/>
      <c r="H185" s="2110"/>
      <c r="I185" s="2109"/>
    </row>
    <row r="186" spans="1:25" x14ac:dyDescent="0.2">
      <c r="A186" s="2112"/>
      <c r="B186" s="2111"/>
      <c r="C186" s="2111"/>
      <c r="D186" s="2111"/>
      <c r="E186" s="2111"/>
      <c r="F186" s="2109"/>
      <c r="G186" s="2109"/>
      <c r="H186" s="2110"/>
      <c r="I186" s="2109"/>
    </row>
    <row r="187" spans="1:25" ht="13.15" customHeight="1" x14ac:dyDescent="0.2">
      <c r="A187" s="2112"/>
      <c r="B187" s="2111"/>
      <c r="C187" s="2111"/>
      <c r="D187" s="2111"/>
      <c r="E187" s="2111"/>
      <c r="F187" s="2109"/>
      <c r="G187" s="2109"/>
      <c r="H187" s="2110"/>
      <c r="I187" s="2109"/>
    </row>
    <row r="188" spans="1:25" x14ac:dyDescent="0.2">
      <c r="A188" s="2112"/>
      <c r="B188" s="2111"/>
      <c r="C188" s="2111"/>
      <c r="D188" s="2111"/>
      <c r="E188" s="2111"/>
      <c r="F188" s="2114"/>
      <c r="G188" s="2114"/>
      <c r="H188" s="2110"/>
      <c r="I188" s="2114"/>
    </row>
    <row r="189" spans="1:25" x14ac:dyDescent="0.2">
      <c r="A189" s="2112"/>
      <c r="B189" s="2111"/>
      <c r="C189" s="2111"/>
      <c r="D189" s="2111"/>
      <c r="E189" s="2111"/>
      <c r="F189" s="2109"/>
      <c r="G189" s="2109"/>
      <c r="H189" s="2110"/>
      <c r="I189" s="2109"/>
    </row>
    <row r="190" spans="1:25" ht="13.15" customHeight="1" x14ac:dyDescent="0.2">
      <c r="A190" s="2112"/>
      <c r="B190" s="2111"/>
      <c r="C190" s="2111"/>
      <c r="D190" s="2111"/>
      <c r="E190" s="2111"/>
      <c r="F190" s="2109"/>
      <c r="G190" s="2109"/>
      <c r="H190" s="2113"/>
      <c r="I190" s="2109"/>
    </row>
    <row r="191" spans="1:25" ht="13.15" customHeight="1" x14ac:dyDescent="0.2">
      <c r="A191" s="2112"/>
      <c r="B191" s="2111"/>
      <c r="C191" s="2111"/>
      <c r="D191" s="2111"/>
      <c r="E191" s="2111"/>
      <c r="F191" s="2109"/>
      <c r="G191" s="2109"/>
      <c r="H191" s="2110"/>
      <c r="I191" s="2109"/>
    </row>
    <row r="192" spans="1:25" ht="13.15" customHeight="1" x14ac:dyDescent="0.2">
      <c r="A192" s="2112"/>
      <c r="B192" s="2111"/>
      <c r="C192" s="2111"/>
      <c r="D192" s="2111"/>
      <c r="E192" s="2111"/>
      <c r="F192" s="2109"/>
      <c r="G192" s="2109"/>
      <c r="H192" s="2110"/>
      <c r="I192" s="2109"/>
    </row>
    <row r="193" spans="1:9" x14ac:dyDescent="0.2">
      <c r="A193" s="2112"/>
      <c r="B193" s="2111"/>
      <c r="C193" s="2111"/>
      <c r="D193" s="2111"/>
      <c r="E193" s="2111"/>
      <c r="F193" s="2109"/>
      <c r="G193" s="2109"/>
      <c r="H193" s="2110"/>
      <c r="I193" s="2109"/>
    </row>
    <row r="194" spans="1:9" x14ac:dyDescent="0.2">
      <c r="B194" s="2107"/>
      <c r="C194" s="2107"/>
      <c r="D194" s="2107"/>
      <c r="E194" s="2107"/>
      <c r="F194" s="2109"/>
      <c r="G194" s="2109"/>
      <c r="I194" s="2109"/>
    </row>
    <row r="195" spans="1:9" x14ac:dyDescent="0.2">
      <c r="B195" s="2107"/>
      <c r="C195" s="2107"/>
      <c r="D195" s="2107"/>
      <c r="E195" s="2107"/>
      <c r="F195" s="2108"/>
      <c r="G195" s="2108"/>
      <c r="I195" s="2108"/>
    </row>
    <row r="196" spans="1:9" ht="13.9" customHeight="1" x14ac:dyDescent="0.2">
      <c r="B196" s="2107"/>
      <c r="C196" s="2107"/>
      <c r="D196" s="2107"/>
      <c r="E196" s="2107"/>
      <c r="F196" s="2109"/>
      <c r="G196" s="2109"/>
      <c r="I196" s="2109"/>
    </row>
    <row r="197" spans="1:9" x14ac:dyDescent="0.2">
      <c r="B197" s="2107"/>
      <c r="C197" s="2107"/>
      <c r="D197" s="2107"/>
      <c r="E197" s="2107"/>
      <c r="F197" s="2108"/>
      <c r="G197" s="2108"/>
      <c r="I197" s="2108"/>
    </row>
  </sheetData>
  <mergeCells count="401">
    <mergeCell ref="A112:A116"/>
    <mergeCell ref="B112:B116"/>
    <mergeCell ref="H72:H75"/>
    <mergeCell ref="A3:O3"/>
    <mergeCell ref="A4:O4"/>
    <mergeCell ref="F43:F46"/>
    <mergeCell ref="G25:G28"/>
    <mergeCell ref="G29:G33"/>
    <mergeCell ref="G34:G35"/>
    <mergeCell ref="N25:N26"/>
    <mergeCell ref="D110:D111"/>
    <mergeCell ref="D112:F116"/>
    <mergeCell ref="G112:G116"/>
    <mergeCell ref="G39:G42"/>
    <mergeCell ref="A108:A109"/>
    <mergeCell ref="A90:A94"/>
    <mergeCell ref="B90:B94"/>
    <mergeCell ref="H112:H128"/>
    <mergeCell ref="I125:I126"/>
    <mergeCell ref="G127:G128"/>
    <mergeCell ref="A127:A128"/>
    <mergeCell ref="B127:B128"/>
    <mergeCell ref="D127:D128"/>
    <mergeCell ref="A125:A126"/>
    <mergeCell ref="G43:G46"/>
    <mergeCell ref="H17:H38"/>
    <mergeCell ref="M43:M46"/>
    <mergeCell ref="F21:F22"/>
    <mergeCell ref="F34:F35"/>
    <mergeCell ref="F36:F38"/>
    <mergeCell ref="D39:F42"/>
    <mergeCell ref="F17:F18"/>
    <mergeCell ref="F19:F20"/>
    <mergeCell ref="M25:M26"/>
    <mergeCell ref="M27:M28"/>
    <mergeCell ref="M29:M30"/>
    <mergeCell ref="I39:I42"/>
    <mergeCell ref="N51:N54"/>
    <mergeCell ref="N55:N57"/>
    <mergeCell ref="N47:N50"/>
    <mergeCell ref="M51:M54"/>
    <mergeCell ref="H39:H42"/>
    <mergeCell ref="W21:W22"/>
    <mergeCell ref="W34:W35"/>
    <mergeCell ref="H90:H94"/>
    <mergeCell ref="K92:K93"/>
    <mergeCell ref="L92:L93"/>
    <mergeCell ref="M93:M94"/>
    <mergeCell ref="N93:N94"/>
    <mergeCell ref="O93:O94"/>
    <mergeCell ref="M81:M84"/>
    <mergeCell ref="H43:H46"/>
    <mergeCell ref="N27:N28"/>
    <mergeCell ref="N29:N30"/>
    <mergeCell ref="N43:N46"/>
    <mergeCell ref="R92:R93"/>
    <mergeCell ref="O72:O75"/>
    <mergeCell ref="N72:N75"/>
    <mergeCell ref="P43:P46"/>
    <mergeCell ref="Q43:Q46"/>
    <mergeCell ref="R43:R46"/>
    <mergeCell ref="Q92:Q93"/>
    <mergeCell ref="N81:N84"/>
    <mergeCell ref="O81:O84"/>
    <mergeCell ref="Q58:Q60"/>
    <mergeCell ref="N19:N20"/>
    <mergeCell ref="N23:N24"/>
    <mergeCell ref="O13:O16"/>
    <mergeCell ref="N5:O5"/>
    <mergeCell ref="M23:M24"/>
    <mergeCell ref="M47:M50"/>
    <mergeCell ref="M36:M38"/>
    <mergeCell ref="O43:O46"/>
    <mergeCell ref="O47:O50"/>
    <mergeCell ref="H47:H50"/>
    <mergeCell ref="C142:J142"/>
    <mergeCell ref="O102:O103"/>
    <mergeCell ref="G132:G141"/>
    <mergeCell ref="M102:M103"/>
    <mergeCell ref="N102:N103"/>
    <mergeCell ref="D106:D107"/>
    <mergeCell ref="F106:F107"/>
    <mergeCell ref="G106:G107"/>
    <mergeCell ref="F121:F124"/>
    <mergeCell ref="H61:H65"/>
    <mergeCell ref="D117:D120"/>
    <mergeCell ref="C129:J129"/>
    <mergeCell ref="J127:J128"/>
    <mergeCell ref="F136:F138"/>
    <mergeCell ref="D132:F135"/>
    <mergeCell ref="J125:J126"/>
    <mergeCell ref="H132:H141"/>
    <mergeCell ref="F139:F141"/>
    <mergeCell ref="E136:E141"/>
    <mergeCell ref="F125:F126"/>
    <mergeCell ref="G117:G120"/>
    <mergeCell ref="G121:G124"/>
    <mergeCell ref="G125:G126"/>
    <mergeCell ref="F95:F98"/>
    <mergeCell ref="F99:F101"/>
    <mergeCell ref="C136:C138"/>
    <mergeCell ref="D136:D138"/>
    <mergeCell ref="D139:D141"/>
    <mergeCell ref="O113:O116"/>
    <mergeCell ref="M112:M116"/>
    <mergeCell ref="N113:N116"/>
    <mergeCell ref="F117:F120"/>
    <mergeCell ref="D121:D124"/>
    <mergeCell ref="D125:D126"/>
    <mergeCell ref="C139:C141"/>
    <mergeCell ref="F127:F128"/>
    <mergeCell ref="F110:F111"/>
    <mergeCell ref="C110:C111"/>
    <mergeCell ref="F102:F103"/>
    <mergeCell ref="F104:F105"/>
    <mergeCell ref="A76:A79"/>
    <mergeCell ref="B76:B79"/>
    <mergeCell ref="C76:C79"/>
    <mergeCell ref="D76:D79"/>
    <mergeCell ref="A102:A103"/>
    <mergeCell ref="B102:B103"/>
    <mergeCell ref="B110:B111"/>
    <mergeCell ref="B108:B109"/>
    <mergeCell ref="A106:A107"/>
    <mergeCell ref="A110:A111"/>
    <mergeCell ref="C99:C101"/>
    <mergeCell ref="C95:C98"/>
    <mergeCell ref="D95:D98"/>
    <mergeCell ref="D104:D105"/>
    <mergeCell ref="C108:C109"/>
    <mergeCell ref="D108:D109"/>
    <mergeCell ref="F108:F109"/>
    <mergeCell ref="C104:C105"/>
    <mergeCell ref="A85:A89"/>
    <mergeCell ref="B85:B89"/>
    <mergeCell ref="A95:A98"/>
    <mergeCell ref="B95:B98"/>
    <mergeCell ref="D102:D103"/>
    <mergeCell ref="B80:B84"/>
    <mergeCell ref="C80:C84"/>
    <mergeCell ref="D99:D101"/>
    <mergeCell ref="C102:C103"/>
    <mergeCell ref="A80:A84"/>
    <mergeCell ref="B106:B107"/>
    <mergeCell ref="A104:A105"/>
    <mergeCell ref="B104:B105"/>
    <mergeCell ref="A99:A101"/>
    <mergeCell ref="B99:B101"/>
    <mergeCell ref="C106:C107"/>
    <mergeCell ref="D85:D89"/>
    <mergeCell ref="B72:B75"/>
    <mergeCell ref="C72:C75"/>
    <mergeCell ref="A55:A57"/>
    <mergeCell ref="A58:A60"/>
    <mergeCell ref="L6:L8"/>
    <mergeCell ref="M7:M8"/>
    <mergeCell ref="N7:N8"/>
    <mergeCell ref="H6:H8"/>
    <mergeCell ref="N13:N16"/>
    <mergeCell ref="C19:C20"/>
    <mergeCell ref="E6:E8"/>
    <mergeCell ref="F6:F8"/>
    <mergeCell ref="D6:D8"/>
    <mergeCell ref="D13:F16"/>
    <mergeCell ref="G6:G8"/>
    <mergeCell ref="J6:J8"/>
    <mergeCell ref="M6:O6"/>
    <mergeCell ref="O7:O8"/>
    <mergeCell ref="G13:G16"/>
    <mergeCell ref="I6:I8"/>
    <mergeCell ref="H13:H16"/>
    <mergeCell ref="I13:I16"/>
    <mergeCell ref="M13:M16"/>
    <mergeCell ref="K6:K8"/>
    <mergeCell ref="A6:A8"/>
    <mergeCell ref="B6:B8"/>
    <mergeCell ref="C6:C8"/>
    <mergeCell ref="B29:B30"/>
    <mergeCell ref="A29:A30"/>
    <mergeCell ref="B34:B35"/>
    <mergeCell ref="A34:A35"/>
    <mergeCell ref="A43:A46"/>
    <mergeCell ref="B36:B38"/>
    <mergeCell ref="A36:A38"/>
    <mergeCell ref="C25:C26"/>
    <mergeCell ref="C27:C28"/>
    <mergeCell ref="B31:B33"/>
    <mergeCell ref="A31:A33"/>
    <mergeCell ref="A27:A28"/>
    <mergeCell ref="C23:C24"/>
    <mergeCell ref="C34:C35"/>
    <mergeCell ref="D31:D33"/>
    <mergeCell ref="D34:D35"/>
    <mergeCell ref="F23:F24"/>
    <mergeCell ref="F25:F26"/>
    <mergeCell ref="B17:B18"/>
    <mergeCell ref="D19:D20"/>
    <mergeCell ref="D21:D22"/>
    <mergeCell ref="D17:D18"/>
    <mergeCell ref="D23:D24"/>
    <mergeCell ref="D25:D26"/>
    <mergeCell ref="D90:F94"/>
    <mergeCell ref="F85:F89"/>
    <mergeCell ref="F51:F54"/>
    <mergeCell ref="F66:F68"/>
    <mergeCell ref="D69:D71"/>
    <mergeCell ref="D55:D57"/>
    <mergeCell ref="A61:A65"/>
    <mergeCell ref="B55:B57"/>
    <mergeCell ref="B61:B65"/>
    <mergeCell ref="C61:C65"/>
    <mergeCell ref="D61:F65"/>
    <mergeCell ref="C55:C57"/>
    <mergeCell ref="D58:D60"/>
    <mergeCell ref="F55:F57"/>
    <mergeCell ref="D51:D54"/>
    <mergeCell ref="B66:B68"/>
    <mergeCell ref="B69:B71"/>
    <mergeCell ref="C69:C71"/>
    <mergeCell ref="A51:A54"/>
    <mergeCell ref="B51:B54"/>
    <mergeCell ref="B58:B60"/>
    <mergeCell ref="C58:C60"/>
    <mergeCell ref="A66:A68"/>
    <mergeCell ref="A72:A75"/>
    <mergeCell ref="C85:C89"/>
    <mergeCell ref="F72:F75"/>
    <mergeCell ref="F58:F60"/>
    <mergeCell ref="C51:C54"/>
    <mergeCell ref="D66:D68"/>
    <mergeCell ref="D80:F84"/>
    <mergeCell ref="F76:F79"/>
    <mergeCell ref="G47:G50"/>
    <mergeCell ref="G69:G71"/>
    <mergeCell ref="D47:D50"/>
    <mergeCell ref="F47:F50"/>
    <mergeCell ref="D72:D75"/>
    <mergeCell ref="G102:G103"/>
    <mergeCell ref="G110:G111"/>
    <mergeCell ref="G95:G98"/>
    <mergeCell ref="M55:M57"/>
    <mergeCell ref="M72:M75"/>
    <mergeCell ref="I80:I89"/>
    <mergeCell ref="J80:J89"/>
    <mergeCell ref="H80:H89"/>
    <mergeCell ref="G80:G89"/>
    <mergeCell ref="G104:G105"/>
    <mergeCell ref="H95:H103"/>
    <mergeCell ref="H58:H60"/>
    <mergeCell ref="H66:H68"/>
    <mergeCell ref="H69:H71"/>
    <mergeCell ref="G66:G68"/>
    <mergeCell ref="G61:G65"/>
    <mergeCell ref="G72:G75"/>
    <mergeCell ref="G90:G94"/>
    <mergeCell ref="G76:G79"/>
    <mergeCell ref="G99:G101"/>
    <mergeCell ref="I61:I65"/>
    <mergeCell ref="H76:H79"/>
    <mergeCell ref="H104:H111"/>
    <mergeCell ref="G108:G109"/>
    <mergeCell ref="A2:O2"/>
    <mergeCell ref="B13:B16"/>
    <mergeCell ref="A13:A16"/>
    <mergeCell ref="M19:M20"/>
    <mergeCell ref="O19:O20"/>
    <mergeCell ref="O39:O42"/>
    <mergeCell ref="O29:O30"/>
    <mergeCell ref="N39:N42"/>
    <mergeCell ref="M39:M42"/>
    <mergeCell ref="B21:B22"/>
    <mergeCell ref="C36:C38"/>
    <mergeCell ref="C39:C42"/>
    <mergeCell ref="D36:D38"/>
    <mergeCell ref="C31:C33"/>
    <mergeCell ref="F31:F33"/>
    <mergeCell ref="C29:C30"/>
    <mergeCell ref="F29:F30"/>
    <mergeCell ref="D29:D30"/>
    <mergeCell ref="A25:A26"/>
    <mergeCell ref="A19:A20"/>
    <mergeCell ref="B25:B26"/>
    <mergeCell ref="C21:C22"/>
    <mergeCell ref="F27:F28"/>
    <mergeCell ref="D27:D28"/>
    <mergeCell ref="A69:A71"/>
    <mergeCell ref="B39:B42"/>
    <mergeCell ref="A39:A42"/>
    <mergeCell ref="A47:A50"/>
    <mergeCell ref="B47:B50"/>
    <mergeCell ref="C47:C50"/>
    <mergeCell ref="G21:G24"/>
    <mergeCell ref="O23:O24"/>
    <mergeCell ref="A17:A18"/>
    <mergeCell ref="B19:B20"/>
    <mergeCell ref="G36:G38"/>
    <mergeCell ref="O25:O26"/>
    <mergeCell ref="O27:O28"/>
    <mergeCell ref="G17:G20"/>
    <mergeCell ref="C17:C18"/>
    <mergeCell ref="B27:B28"/>
    <mergeCell ref="F69:F71"/>
    <mergeCell ref="C66:C68"/>
    <mergeCell ref="B43:B46"/>
    <mergeCell ref="C43:C46"/>
    <mergeCell ref="D43:D46"/>
    <mergeCell ref="B23:B24"/>
    <mergeCell ref="A21:A22"/>
    <mergeCell ref="A23:A24"/>
    <mergeCell ref="M64:M65"/>
    <mergeCell ref="N64:N65"/>
    <mergeCell ref="O64:O65"/>
    <mergeCell ref="G51:G54"/>
    <mergeCell ref="G55:G57"/>
    <mergeCell ref="G58:G60"/>
    <mergeCell ref="H51:H54"/>
    <mergeCell ref="H55:H57"/>
    <mergeCell ref="O51:O54"/>
    <mergeCell ref="O55:O57"/>
    <mergeCell ref="A154:K154"/>
    <mergeCell ref="A156:K156"/>
    <mergeCell ref="A177:K177"/>
    <mergeCell ref="A178:K178"/>
    <mergeCell ref="J117:J120"/>
    <mergeCell ref="I117:I120"/>
    <mergeCell ref="A159:K159"/>
    <mergeCell ref="A160:K160"/>
    <mergeCell ref="A161:K161"/>
    <mergeCell ref="A162:K162"/>
    <mergeCell ref="A163:K163"/>
    <mergeCell ref="A165:K165"/>
    <mergeCell ref="B132:B135"/>
    <mergeCell ref="A117:A120"/>
    <mergeCell ref="B117:B120"/>
    <mergeCell ref="A121:A124"/>
    <mergeCell ref="B121:B124"/>
    <mergeCell ref="A132:A135"/>
    <mergeCell ref="A139:A141"/>
    <mergeCell ref="B139:B141"/>
    <mergeCell ref="A136:A138"/>
    <mergeCell ref="B136:B138"/>
    <mergeCell ref="B125:B126"/>
    <mergeCell ref="A170:K170"/>
    <mergeCell ref="A171:K171"/>
    <mergeCell ref="A172:K172"/>
    <mergeCell ref="A155:K155"/>
    <mergeCell ref="S43:S46"/>
    <mergeCell ref="T43:T46"/>
    <mergeCell ref="A157:K157"/>
    <mergeCell ref="A158:K158"/>
    <mergeCell ref="A176:K176"/>
    <mergeCell ref="B143:K143"/>
    <mergeCell ref="A144:K144"/>
    <mergeCell ref="A164:K164"/>
    <mergeCell ref="A173:K173"/>
    <mergeCell ref="A174:K174"/>
    <mergeCell ref="A175:K175"/>
    <mergeCell ref="A169:K169"/>
    <mergeCell ref="A166:K166"/>
    <mergeCell ref="A167:K167"/>
    <mergeCell ref="A168:K168"/>
    <mergeCell ref="A148:L148"/>
    <mergeCell ref="C150:K150"/>
    <mergeCell ref="A151:K151"/>
    <mergeCell ref="A152:K152"/>
    <mergeCell ref="A153:K153"/>
    <mergeCell ref="U43:U46"/>
    <mergeCell ref="V43:V46"/>
    <mergeCell ref="W43:W46"/>
    <mergeCell ref="P47:P50"/>
    <mergeCell ref="Q47:Q50"/>
    <mergeCell ref="R47:R50"/>
    <mergeCell ref="S47:S50"/>
    <mergeCell ref="T47:T50"/>
    <mergeCell ref="U47:U50"/>
    <mergeCell ref="V47:V50"/>
    <mergeCell ref="AE47:AE50"/>
    <mergeCell ref="AE55:AE58"/>
    <mergeCell ref="AE59:AE61"/>
    <mergeCell ref="P55:P57"/>
    <mergeCell ref="Q55:Q57"/>
    <mergeCell ref="R55:R57"/>
    <mergeCell ref="S55:S57"/>
    <mergeCell ref="T55:T57"/>
    <mergeCell ref="U55:U57"/>
    <mergeCell ref="S58:S60"/>
    <mergeCell ref="V51:V54"/>
    <mergeCell ref="W51:W54"/>
    <mergeCell ref="Y47:Y50"/>
    <mergeCell ref="X47:X50"/>
    <mergeCell ref="V55:V57"/>
    <mergeCell ref="W55:W57"/>
    <mergeCell ref="X55:X57"/>
    <mergeCell ref="Y55:Y57"/>
    <mergeCell ref="P51:P54"/>
    <mergeCell ref="Q51:Q54"/>
    <mergeCell ref="R51:R54"/>
    <mergeCell ref="S51:S54"/>
    <mergeCell ref="T51:T54"/>
    <mergeCell ref="U51:U54"/>
    <mergeCell ref="W47:W50"/>
  </mergeCells>
  <pageMargins left="0.70866141732283472" right="0.70866141732283472" top="0.74803149606299213" bottom="0.74803149606299213" header="0.31496062992125984" footer="0.31496062992125984"/>
  <pageSetup paperSize="9" scale="65" firstPageNumber="38" fitToHeight="0" orientation="landscape" useFirstPageNumber="1" r:id="rId1"/>
  <headerFooter>
    <oddHeader>&amp;C&amp;P</oddHeader>
  </headerFooter>
  <rowBreaks count="1" manualBreakCount="1">
    <brk id="100" max="2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81F8F-E42E-4CBD-8C9B-CD57368258E3}">
  <dimension ref="B3:C27"/>
  <sheetViews>
    <sheetView topLeftCell="A10" workbookViewId="0">
      <selection activeCell="D19" sqref="D19"/>
    </sheetView>
  </sheetViews>
  <sheetFormatPr defaultColWidth="9.140625" defaultRowHeight="15" x14ac:dyDescent="0.25"/>
  <cols>
    <col min="1" max="1" width="9.140625" style="2096"/>
    <col min="2" max="2" width="9" style="2096" customWidth="1"/>
    <col min="3" max="3" width="51.7109375" style="2096" customWidth="1"/>
    <col min="4" max="16384" width="9.140625" style="2096"/>
  </cols>
  <sheetData>
    <row r="3" spans="2:3" ht="29.25" customHeight="1" x14ac:dyDescent="0.25">
      <c r="B3" s="2493" t="s">
        <v>821</v>
      </c>
      <c r="C3" s="2493"/>
    </row>
    <row r="4" spans="2:3" ht="16.5" thickBot="1" x14ac:dyDescent="0.3">
      <c r="C4" s="2105"/>
    </row>
    <row r="5" spans="2:3" ht="59.25" customHeight="1" thickBot="1" x14ac:dyDescent="0.3">
      <c r="B5" s="2104" t="s">
        <v>820</v>
      </c>
      <c r="C5" s="2103" t="s">
        <v>819</v>
      </c>
    </row>
    <row r="6" spans="2:3" ht="21.75" customHeight="1" x14ac:dyDescent="0.25">
      <c r="B6" s="2102">
        <v>0</v>
      </c>
      <c r="C6" s="2101" t="s">
        <v>42</v>
      </c>
    </row>
    <row r="7" spans="2:3" ht="23.25" customHeight="1" x14ac:dyDescent="0.25">
      <c r="B7" s="2100">
        <v>1</v>
      </c>
      <c r="C7" s="2099" t="s">
        <v>98</v>
      </c>
    </row>
    <row r="8" spans="2:3" ht="24.75" customHeight="1" x14ac:dyDescent="0.25">
      <c r="B8" s="2100">
        <v>2</v>
      </c>
      <c r="C8" s="2099" t="s">
        <v>818</v>
      </c>
    </row>
    <row r="9" spans="2:3" ht="15.75" customHeight="1" x14ac:dyDescent="0.25">
      <c r="B9" s="2100">
        <v>3</v>
      </c>
      <c r="C9" s="2099" t="s">
        <v>115</v>
      </c>
    </row>
    <row r="10" spans="2:3" ht="24" customHeight="1" x14ac:dyDescent="0.25">
      <c r="B10" s="2100">
        <v>4</v>
      </c>
      <c r="C10" s="2099" t="s">
        <v>817</v>
      </c>
    </row>
    <row r="11" spans="2:3" ht="15" customHeight="1" x14ac:dyDescent="0.25">
      <c r="B11" s="2100">
        <v>5</v>
      </c>
      <c r="C11" s="2099" t="s">
        <v>315</v>
      </c>
    </row>
    <row r="12" spans="2:3" ht="30.75" customHeight="1" x14ac:dyDescent="0.25">
      <c r="B12" s="2100">
        <v>6</v>
      </c>
      <c r="C12" s="2099" t="s">
        <v>816</v>
      </c>
    </row>
    <row r="13" spans="2:3" ht="23.25" customHeight="1" x14ac:dyDescent="0.25">
      <c r="B13" s="2100">
        <v>7</v>
      </c>
      <c r="C13" s="2099" t="s">
        <v>220</v>
      </c>
    </row>
    <row r="14" spans="2:3" ht="24" customHeight="1" x14ac:dyDescent="0.25">
      <c r="B14" s="2100">
        <v>8</v>
      </c>
      <c r="C14" s="2099" t="s">
        <v>815</v>
      </c>
    </row>
    <row r="15" spans="2:3" ht="24" customHeight="1" x14ac:dyDescent="0.25">
      <c r="B15" s="2100">
        <v>9</v>
      </c>
      <c r="C15" s="2099" t="s">
        <v>61</v>
      </c>
    </row>
    <row r="16" spans="2:3" ht="18" customHeight="1" x14ac:dyDescent="0.25">
      <c r="B16" s="2100">
        <v>10</v>
      </c>
      <c r="C16" s="2099" t="s">
        <v>397</v>
      </c>
    </row>
    <row r="17" spans="2:3" ht="24.75" customHeight="1" x14ac:dyDescent="0.25">
      <c r="B17" s="2100">
        <v>11</v>
      </c>
      <c r="C17" s="2099" t="s">
        <v>814</v>
      </c>
    </row>
    <row r="18" spans="2:3" ht="22.5" customHeight="1" x14ac:dyDescent="0.25">
      <c r="B18" s="2100">
        <v>12</v>
      </c>
      <c r="C18" s="2099" t="s">
        <v>813</v>
      </c>
    </row>
    <row r="19" spans="2:3" ht="21" customHeight="1" x14ac:dyDescent="0.25">
      <c r="B19" s="2100">
        <v>13</v>
      </c>
      <c r="C19" s="2099" t="s">
        <v>68</v>
      </c>
    </row>
    <row r="20" spans="2:3" ht="28.5" customHeight="1" x14ac:dyDescent="0.25">
      <c r="B20" s="2100">
        <v>14</v>
      </c>
      <c r="C20" s="2099" t="s">
        <v>52</v>
      </c>
    </row>
    <row r="21" spans="2:3" ht="24" customHeight="1" x14ac:dyDescent="0.25">
      <c r="B21" s="2100">
        <v>15</v>
      </c>
      <c r="C21" s="2099" t="s">
        <v>812</v>
      </c>
    </row>
    <row r="22" spans="2:3" ht="18.75" customHeight="1" x14ac:dyDescent="0.25">
      <c r="B22" s="2100">
        <v>16</v>
      </c>
      <c r="C22" s="2099" t="s">
        <v>811</v>
      </c>
    </row>
    <row r="23" spans="2:3" ht="21" customHeight="1" x14ac:dyDescent="0.25">
      <c r="B23" s="2100">
        <v>17</v>
      </c>
      <c r="C23" s="2099" t="s">
        <v>810</v>
      </c>
    </row>
    <row r="24" spans="2:3" ht="21" customHeight="1" x14ac:dyDescent="0.25">
      <c r="B24" s="2100">
        <v>18</v>
      </c>
      <c r="C24" s="2099" t="s">
        <v>809</v>
      </c>
    </row>
    <row r="25" spans="2:3" ht="21" customHeight="1" x14ac:dyDescent="0.25">
      <c r="B25" s="2100">
        <v>19</v>
      </c>
      <c r="C25" s="2099" t="s">
        <v>364</v>
      </c>
    </row>
    <row r="26" spans="2:3" ht="21" customHeight="1" x14ac:dyDescent="0.25">
      <c r="B26" s="2100">
        <v>20</v>
      </c>
      <c r="C26" s="2099" t="s">
        <v>808</v>
      </c>
    </row>
    <row r="27" spans="2:3" ht="26.25" customHeight="1" thickBot="1" x14ac:dyDescent="0.3">
      <c r="B27" s="2098">
        <v>21</v>
      </c>
      <c r="C27" s="2097" t="s">
        <v>413</v>
      </c>
    </row>
  </sheetData>
  <mergeCells count="1">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4</vt:i4>
      </vt:variant>
    </vt:vector>
  </HeadingPairs>
  <TitlesOfParts>
    <vt:vector size="12" baseType="lpstr">
      <vt:lpstr>1 Programa</vt:lpstr>
      <vt:lpstr>4 programa</vt:lpstr>
      <vt:lpstr>8 programa</vt:lpstr>
      <vt:lpstr>10 programa</vt:lpstr>
      <vt:lpstr>12 programa</vt:lpstr>
      <vt:lpstr>14 programa</vt:lpstr>
      <vt:lpstr>15 programa</vt:lpstr>
      <vt:lpstr>Priemonių vykdytojų kodai  </vt:lpstr>
      <vt:lpstr>'1 Programa'!Print_Area</vt:lpstr>
      <vt:lpstr>'10 programa'!Print_Area</vt:lpstr>
      <vt:lpstr>'15 programa'!Print_Area</vt:lpstr>
      <vt:lpstr>'8 programa'!Print_Area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dcterms:created xsi:type="dcterms:W3CDTF">2025-10-28T07:46:52Z</dcterms:created>
  <dcterms:modified xsi:type="dcterms:W3CDTF">2025-10-28T07:56:48Z</dcterms:modified>
</cp:coreProperties>
</file>