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iana2\Desktop\MVP 2025\9 keitimas\"/>
    </mc:Choice>
  </mc:AlternateContent>
  <xr:revisionPtr revIDLastSave="0" documentId="13_ncr:1_{673C6014-9109-4EF3-B34A-F214AD3B5F87}" xr6:coauthVersionLast="47" xr6:coauthVersionMax="47" xr10:uidLastSave="{00000000-0000-0000-0000-000000000000}"/>
  <bookViews>
    <workbookView xWindow="-120" yWindow="-120" windowWidth="29040" windowHeight="15720" xr2:uid="{9CD5344D-49B1-4950-8F3D-ACF61C3361D9}"/>
  </bookViews>
  <sheets>
    <sheet name="1 Programa" sheetId="1" r:id="rId1"/>
    <sheet name="2 programa " sheetId="3" r:id="rId2"/>
    <sheet name="3 programa" sheetId="4" r:id="rId3"/>
    <sheet name="5 programa" sheetId="5" r:id="rId4"/>
    <sheet name="6 programa" sheetId="6" r:id="rId5"/>
    <sheet name="9 programa" sheetId="7" r:id="rId6"/>
    <sheet name="10 programa" sheetId="8" r:id="rId7"/>
    <sheet name="13 programa" sheetId="9" r:id="rId8"/>
    <sheet name="15 programa" sheetId="10" r:id="rId9"/>
    <sheet name="Priemonių vykdytojų kodai  " sheetId="2" r:id="rId10"/>
  </sheets>
  <definedNames>
    <definedName name="_xlnm._FilterDatabase" localSheetId="6" hidden="1">'10 programa'!$A$6:$L$594</definedName>
    <definedName name="_xlnm.Print_Area" localSheetId="0">'1 Programa'!$A$1:$O$141</definedName>
    <definedName name="_xlnm.Print_Area" localSheetId="6">'10 programa'!$A$1:$O$647</definedName>
    <definedName name="_xlnm.Print_Area" localSheetId="8">'15 programa'!$A$1:$X$181</definedName>
    <definedName name="_xlnm.Print_Area" localSheetId="1">'2 programa '!$A$1:$T$1121</definedName>
    <definedName name="_xlnm.Print_Area" localSheetId="3">'5 programa'!$A$1:$S$157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0" l="1"/>
  <c r="L14" i="10"/>
  <c r="L15" i="10"/>
  <c r="L160" i="10" s="1"/>
  <c r="L159" i="10" s="1"/>
  <c r="L18" i="10"/>
  <c r="L20" i="10"/>
  <c r="L22" i="10"/>
  <c r="L24" i="10"/>
  <c r="L26" i="10"/>
  <c r="L28" i="10"/>
  <c r="L30" i="10"/>
  <c r="L33" i="10"/>
  <c r="L35" i="10"/>
  <c r="L38" i="10"/>
  <c r="L39" i="10"/>
  <c r="L40" i="10"/>
  <c r="L41" i="10"/>
  <c r="L42" i="10"/>
  <c r="L43" i="10"/>
  <c r="L48" i="10"/>
  <c r="L52" i="10"/>
  <c r="L57" i="10"/>
  <c r="L60" i="10"/>
  <c r="L63" i="10"/>
  <c r="L64" i="10"/>
  <c r="L65" i="10"/>
  <c r="L66" i="10"/>
  <c r="L161" i="10" s="1"/>
  <c r="L67" i="10"/>
  <c r="L68" i="10"/>
  <c r="L71" i="10"/>
  <c r="L74" i="10"/>
  <c r="L78" i="10"/>
  <c r="L82" i="10"/>
  <c r="L83" i="10"/>
  <c r="L87" i="10" s="1"/>
  <c r="L84" i="10"/>
  <c r="L85" i="10"/>
  <c r="L86" i="10"/>
  <c r="L92" i="10"/>
  <c r="L93" i="10"/>
  <c r="L94" i="10"/>
  <c r="L95" i="10"/>
  <c r="L97" i="10"/>
  <c r="L101" i="10"/>
  <c r="L104" i="10"/>
  <c r="L106" i="10"/>
  <c r="L108" i="10"/>
  <c r="L110" i="10"/>
  <c r="L112" i="10"/>
  <c r="L114" i="10"/>
  <c r="L115" i="10"/>
  <c r="L116" i="10"/>
  <c r="L117" i="10"/>
  <c r="L118" i="10"/>
  <c r="L119" i="10"/>
  <c r="L123" i="10"/>
  <c r="L127" i="10"/>
  <c r="L129" i="10"/>
  <c r="L135" i="10"/>
  <c r="L138" i="10" s="1"/>
  <c r="L145" i="10" s="1"/>
  <c r="L136" i="10"/>
  <c r="L137" i="10"/>
  <c r="L141" i="10"/>
  <c r="L144" i="10"/>
  <c r="L174" i="10"/>
  <c r="L173" i="10" s="1"/>
  <c r="L156" i="10" l="1"/>
  <c r="L155" i="10" s="1"/>
  <c r="L154" i="10" s="1"/>
  <c r="L179" i="10" s="1"/>
  <c r="L16" i="10"/>
  <c r="L132" i="10" s="1"/>
  <c r="L146" i="10" s="1"/>
  <c r="L147" i="10" s="1"/>
  <c r="L20" i="9"/>
  <c r="L21" i="9"/>
  <c r="L22" i="9"/>
  <c r="L203" i="9" s="1"/>
  <c r="L23" i="9"/>
  <c r="L24" i="9"/>
  <c r="L200" i="9" s="1"/>
  <c r="L199" i="9" s="1"/>
  <c r="L26" i="9"/>
  <c r="L84" i="9" s="1"/>
  <c r="L32" i="9"/>
  <c r="L33" i="9"/>
  <c r="L34" i="9"/>
  <c r="L35" i="9"/>
  <c r="L38" i="9"/>
  <c r="L41" i="9"/>
  <c r="L45" i="9"/>
  <c r="L46" i="9"/>
  <c r="L51" i="9"/>
  <c r="L58" i="9"/>
  <c r="L67" i="9"/>
  <c r="L69" i="9"/>
  <c r="L70" i="9"/>
  <c r="L73" i="9"/>
  <c r="L74" i="9"/>
  <c r="L75" i="9"/>
  <c r="L77" i="9"/>
  <c r="L78" i="9"/>
  <c r="L83" i="9"/>
  <c r="L87" i="9"/>
  <c r="L88" i="9"/>
  <c r="L89" i="9"/>
  <c r="L208" i="9" s="1"/>
  <c r="L90" i="9"/>
  <c r="L94" i="9"/>
  <c r="L97" i="9"/>
  <c r="L101" i="9"/>
  <c r="L105" i="9"/>
  <c r="L108" i="9"/>
  <c r="L110" i="9"/>
  <c r="L114" i="9"/>
  <c r="L117" i="9"/>
  <c r="L121" i="9"/>
  <c r="L123" i="9"/>
  <c r="L125" i="9"/>
  <c r="L127" i="9"/>
  <c r="L130" i="9"/>
  <c r="L133" i="9"/>
  <c r="L136" i="9"/>
  <c r="L138" i="9"/>
  <c r="L140" i="9"/>
  <c r="L142" i="9"/>
  <c r="L144" i="9"/>
  <c r="L146" i="9"/>
  <c r="L148" i="9"/>
  <c r="L151" i="9"/>
  <c r="L153" i="9"/>
  <c r="L155" i="9"/>
  <c r="L157" i="9"/>
  <c r="L160" i="9"/>
  <c r="L163" i="9"/>
  <c r="L166" i="9"/>
  <c r="L176" i="9"/>
  <c r="L177" i="9"/>
  <c r="L180" i="9"/>
  <c r="L183" i="9"/>
  <c r="L185" i="9"/>
  <c r="L186" i="9"/>
  <c r="L187" i="9"/>
  <c r="L196" i="9"/>
  <c r="L195" i="9" s="1"/>
  <c r="L194" i="9" s="1"/>
  <c r="L214" i="9"/>
  <c r="L213" i="9" s="1"/>
  <c r="L219" i="9" l="1"/>
  <c r="L91" i="9"/>
  <c r="L167" i="9" s="1"/>
  <c r="L168" i="9" s="1"/>
  <c r="L188" i="9" s="1"/>
  <c r="L17" i="8"/>
  <c r="L21" i="8"/>
  <c r="L26" i="8"/>
  <c r="L31" i="8"/>
  <c r="L35" i="8"/>
  <c r="L36" i="8"/>
  <c r="L37" i="8"/>
  <c r="L38" i="8"/>
  <c r="L39" i="8"/>
  <c r="L617" i="8" s="1"/>
  <c r="L616" i="8" s="1"/>
  <c r="L40" i="8"/>
  <c r="L41" i="8"/>
  <c r="L51" i="8"/>
  <c r="L56" i="8"/>
  <c r="L60" i="8"/>
  <c r="L64" i="8"/>
  <c r="L68" i="8"/>
  <c r="L72" i="8"/>
  <c r="L76" i="8"/>
  <c r="L77" i="8"/>
  <c r="L78" i="8"/>
  <c r="L79" i="8"/>
  <c r="L80" i="8"/>
  <c r="L88" i="8" s="1"/>
  <c r="L82" i="8"/>
  <c r="L602" i="8" s="1"/>
  <c r="L601" i="8" s="1"/>
  <c r="L600" i="8" s="1"/>
  <c r="L625" i="8" s="1"/>
  <c r="L85" i="8"/>
  <c r="L87" i="8"/>
  <c r="L91" i="8"/>
  <c r="L93" i="8" s="1"/>
  <c r="L96" i="8" s="1"/>
  <c r="L95" i="8"/>
  <c r="L101" i="8"/>
  <c r="L103" i="8"/>
  <c r="L105" i="8"/>
  <c r="L106" i="8"/>
  <c r="L110" i="8"/>
  <c r="L113" i="8" s="1"/>
  <c r="L111" i="8"/>
  <c r="L112" i="8"/>
  <c r="L117" i="8"/>
  <c r="L121" i="8"/>
  <c r="L122" i="8"/>
  <c r="L124" i="8" s="1"/>
  <c r="L123" i="8"/>
  <c r="L127" i="8"/>
  <c r="L134" i="8"/>
  <c r="L137" i="8"/>
  <c r="L139" i="8"/>
  <c r="L140" i="8"/>
  <c r="L141" i="8"/>
  <c r="L142" i="8"/>
  <c r="L143" i="8"/>
  <c r="L149" i="8"/>
  <c r="L144" i="8" s="1"/>
  <c r="L150" i="8"/>
  <c r="L151" i="8"/>
  <c r="L152" i="8"/>
  <c r="L153" i="8"/>
  <c r="L157" i="8"/>
  <c r="L159" i="8"/>
  <c r="L160" i="8"/>
  <c r="L162" i="8" s="1"/>
  <c r="L161" i="8"/>
  <c r="L166" i="8"/>
  <c r="L171" i="8"/>
  <c r="L172" i="8"/>
  <c r="L174" i="8"/>
  <c r="L177" i="8"/>
  <c r="L178" i="8"/>
  <c r="L182" i="8" s="1"/>
  <c r="L179" i="8"/>
  <c r="L180" i="8"/>
  <c r="L186" i="8"/>
  <c r="L190" i="8"/>
  <c r="L194" i="8"/>
  <c r="L200" i="8"/>
  <c r="L204" i="8"/>
  <c r="L208" i="8"/>
  <c r="L212" i="8"/>
  <c r="L216" i="8"/>
  <c r="L220" i="8"/>
  <c r="L224" i="8"/>
  <c r="L228" i="8"/>
  <c r="L232" i="8"/>
  <c r="L236" i="8"/>
  <c r="L238" i="8"/>
  <c r="L239" i="8"/>
  <c r="L241" i="8" s="1"/>
  <c r="L240" i="8"/>
  <c r="L245" i="8"/>
  <c r="L249" i="8"/>
  <c r="L253" i="8"/>
  <c r="L257" i="8"/>
  <c r="L261" i="8"/>
  <c r="L265" i="8"/>
  <c r="L269" i="8"/>
  <c r="L273" i="8"/>
  <c r="L277" i="8"/>
  <c r="L281" i="8"/>
  <c r="L285" i="8"/>
  <c r="L290" i="8"/>
  <c r="L293" i="8"/>
  <c r="L297" i="8"/>
  <c r="L304" i="8"/>
  <c r="L308" i="8" s="1"/>
  <c r="L305" i="8"/>
  <c r="L306" i="8"/>
  <c r="L307" i="8"/>
  <c r="L312" i="8"/>
  <c r="L316" i="8"/>
  <c r="L320" i="8"/>
  <c r="L324" i="8"/>
  <c r="L328" i="8"/>
  <c r="L333" i="8"/>
  <c r="L338" i="8"/>
  <c r="L342" i="8"/>
  <c r="L346" i="8"/>
  <c r="L352" i="8"/>
  <c r="L356" i="8"/>
  <c r="L360" i="8"/>
  <c r="L364" i="8"/>
  <c r="L368" i="8"/>
  <c r="L372" i="8"/>
  <c r="L376" i="8"/>
  <c r="L380" i="8"/>
  <c r="L384" i="8"/>
  <c r="L388" i="8"/>
  <c r="L393" i="8"/>
  <c r="L397" i="8"/>
  <c r="L401" i="8"/>
  <c r="L405" i="8"/>
  <c r="L410" i="8"/>
  <c r="L415" i="8"/>
  <c r="L420" i="8"/>
  <c r="L421" i="8"/>
  <c r="L422" i="8"/>
  <c r="L423" i="8"/>
  <c r="L424" i="8"/>
  <c r="L428" i="8"/>
  <c r="L432" i="8"/>
  <c r="L436" i="8"/>
  <c r="L440" i="8"/>
  <c r="L441" i="8"/>
  <c r="L443" i="8"/>
  <c r="L444" i="8"/>
  <c r="L447" i="8"/>
  <c r="L448" i="8"/>
  <c r="L449" i="8"/>
  <c r="L450" i="8"/>
  <c r="L451" i="8"/>
  <c r="L452" i="8"/>
  <c r="L457" i="8"/>
  <c r="L458" i="8"/>
  <c r="L461" i="8" s="1"/>
  <c r="L459" i="8"/>
  <c r="L460" i="8"/>
  <c r="L465" i="8"/>
  <c r="L469" i="8"/>
  <c r="L473" i="8"/>
  <c r="L474" i="8"/>
  <c r="L475" i="8"/>
  <c r="L476" i="8"/>
  <c r="L477" i="8"/>
  <c r="L481" i="8"/>
  <c r="L485" i="8"/>
  <c r="L489" i="8"/>
  <c r="L493" i="8"/>
  <c r="L496" i="8"/>
  <c r="L592" i="8" s="1"/>
  <c r="L498" i="8"/>
  <c r="L499" i="8"/>
  <c r="L502" i="8"/>
  <c r="L504" i="8"/>
  <c r="L505" i="8"/>
  <c r="L507" i="8"/>
  <c r="L509" i="8"/>
  <c r="L510" i="8"/>
  <c r="L511" i="8"/>
  <c r="L512" i="8"/>
  <c r="L513" i="8"/>
  <c r="L514" i="8"/>
  <c r="L517" i="8"/>
  <c r="L522" i="8"/>
  <c r="L523" i="8"/>
  <c r="L529" i="8"/>
  <c r="L532" i="8"/>
  <c r="L535" i="8"/>
  <c r="L538" i="8"/>
  <c r="L541" i="8"/>
  <c r="L544" i="8"/>
  <c r="L547" i="8"/>
  <c r="L550" i="8"/>
  <c r="L553" i="8"/>
  <c r="L556" i="8"/>
  <c r="L559" i="8"/>
  <c r="L563" i="8"/>
  <c r="L567" i="8"/>
  <c r="L571" i="8"/>
  <c r="L575" i="8"/>
  <c r="L579" i="8"/>
  <c r="L583" i="8"/>
  <c r="L587" i="8"/>
  <c r="L610" i="8"/>
  <c r="L605" i="8" s="1"/>
  <c r="L611" i="8"/>
  <c r="L619" i="8"/>
  <c r="L490" i="8" l="1"/>
  <c r="L593" i="8" s="1"/>
  <c r="L128" i="8"/>
  <c r="L129" i="8" s="1"/>
  <c r="L594" i="8" s="1"/>
  <c r="L298" i="8"/>
  <c r="L167" i="8"/>
  <c r="L299" i="8" s="1"/>
  <c r="L15" i="7"/>
  <c r="L16" i="7" s="1"/>
  <c r="L32" i="7" s="1"/>
  <c r="L33" i="7" s="1"/>
  <c r="L34" i="7" s="1"/>
  <c r="L18" i="7"/>
  <c r="L19" i="7"/>
  <c r="L21" i="7"/>
  <c r="L23" i="7"/>
  <c r="L25" i="7"/>
  <c r="L27" i="7"/>
  <c r="L29" i="7"/>
  <c r="L31" i="7"/>
  <c r="L59" i="7"/>
  <c r="L42" i="7" l="1"/>
  <c r="L41" i="7" s="1"/>
  <c r="L40" i="7" s="1"/>
  <c r="L65" i="7" s="1"/>
  <c r="L12" i="6"/>
  <c r="L14" i="6"/>
  <c r="L16" i="6"/>
  <c r="L17" i="6"/>
  <c r="L18" i="6"/>
  <c r="L114" i="6" s="1"/>
  <c r="L20" i="6"/>
  <c r="L24" i="6"/>
  <c r="L25" i="6"/>
  <c r="L26" i="6"/>
  <c r="L27" i="6"/>
  <c r="L30" i="6"/>
  <c r="L31" i="6"/>
  <c r="L33" i="6"/>
  <c r="L34" i="6"/>
  <c r="L35" i="6"/>
  <c r="L89" i="6" s="1"/>
  <c r="L90" i="6" s="1"/>
  <c r="L92" i="6" s="1"/>
  <c r="L91" i="6" s="1"/>
  <c r="L38" i="6"/>
  <c r="L39" i="6"/>
  <c r="L40" i="6"/>
  <c r="L41" i="6"/>
  <c r="L44" i="6"/>
  <c r="L45" i="6"/>
  <c r="L46" i="6"/>
  <c r="L47" i="6"/>
  <c r="L50" i="6"/>
  <c r="L51" i="6"/>
  <c r="L52" i="6"/>
  <c r="L53" i="6"/>
  <c r="L54" i="6"/>
  <c r="L58" i="6"/>
  <c r="L59" i="6"/>
  <c r="L60" i="6"/>
  <c r="L61" i="6"/>
  <c r="L64" i="6"/>
  <c r="L65" i="6"/>
  <c r="L66" i="6"/>
  <c r="L67" i="6"/>
  <c r="L70" i="6"/>
  <c r="L71" i="6"/>
  <c r="L72" i="6"/>
  <c r="L73" i="6"/>
  <c r="L76" i="6"/>
  <c r="L77" i="6"/>
  <c r="L78" i="6"/>
  <c r="L80" i="6"/>
  <c r="L81" i="6"/>
  <c r="L82" i="6"/>
  <c r="L100" i="6" s="1"/>
  <c r="L99" i="6" s="1"/>
  <c r="L98" i="6" s="1"/>
  <c r="L123" i="6" s="1"/>
  <c r="L83" i="6"/>
  <c r="L84" i="6"/>
  <c r="L88" i="6"/>
  <c r="L104" i="6"/>
  <c r="L103" i="6" s="1"/>
  <c r="L110" i="6"/>
  <c r="L111" i="6"/>
  <c r="L117" i="6"/>
  <c r="L115" i="6" l="1"/>
  <c r="L13" i="5"/>
  <c r="L14" i="5"/>
  <c r="L16" i="5"/>
  <c r="L17" i="5"/>
  <c r="L20" i="5"/>
  <c r="L23" i="5" s="1"/>
  <c r="L26" i="5" s="1"/>
  <c r="L25" i="5"/>
  <c r="L30" i="5"/>
  <c r="L32" i="5"/>
  <c r="L34" i="5"/>
  <c r="L35" i="5"/>
  <c r="L43" i="5"/>
  <c r="L44" i="5"/>
  <c r="L46" i="5"/>
  <c r="L47" i="5"/>
  <c r="L48" i="5" s="1"/>
  <c r="L51" i="5" s="1"/>
  <c r="L50" i="5"/>
  <c r="L55" i="5"/>
  <c r="L57" i="5"/>
  <c r="L59" i="5"/>
  <c r="L60" i="5"/>
  <c r="L62" i="5" s="1"/>
  <c r="L79" i="5" s="1"/>
  <c r="L64" i="5"/>
  <c r="L65" i="5"/>
  <c r="L68" i="5"/>
  <c r="L70" i="5"/>
  <c r="L71" i="5"/>
  <c r="L72" i="5"/>
  <c r="L73" i="5"/>
  <c r="L74" i="5"/>
  <c r="L78" i="5"/>
  <c r="L83" i="5"/>
  <c r="L87" i="5" s="1"/>
  <c r="L97" i="5" s="1"/>
  <c r="L89" i="5"/>
  <c r="L91" i="5"/>
  <c r="L94" i="5"/>
  <c r="L96" i="5"/>
  <c r="L101" i="5"/>
  <c r="L102" i="5"/>
  <c r="L105" i="5"/>
  <c r="L114" i="5" s="1"/>
  <c r="L108" i="5"/>
  <c r="L109" i="5"/>
  <c r="L111" i="5"/>
  <c r="L113" i="5"/>
  <c r="L117" i="5"/>
  <c r="L118" i="5"/>
  <c r="L121" i="5" s="1"/>
  <c r="L120" i="5"/>
  <c r="L145" i="5"/>
  <c r="L148" i="5"/>
  <c r="L36" i="5" l="1"/>
  <c r="L122" i="5"/>
  <c r="L123" i="5" s="1"/>
  <c r="L131" i="5"/>
  <c r="L130" i="5" s="1"/>
  <c r="L129" i="5" s="1"/>
  <c r="L154" i="5" s="1"/>
  <c r="L16" i="4"/>
  <c r="L34" i="4" s="1"/>
  <c r="L18" i="4"/>
  <c r="L19" i="4"/>
  <c r="L21" i="4"/>
  <c r="L27" i="4"/>
  <c r="L30" i="4"/>
  <c r="L44" i="4"/>
  <c r="L48" i="4" s="1"/>
  <c r="L92" i="4" s="1"/>
  <c r="L121" i="4" s="1"/>
  <c r="L56" i="4"/>
  <c r="L58" i="4"/>
  <c r="L60" i="4"/>
  <c r="L62" i="4"/>
  <c r="L63" i="4"/>
  <c r="L64" i="4"/>
  <c r="L65" i="4"/>
  <c r="L66" i="4"/>
  <c r="L69" i="4"/>
  <c r="L72" i="4"/>
  <c r="L76" i="4"/>
  <c r="L79" i="4"/>
  <c r="L82" i="4"/>
  <c r="L85" i="4"/>
  <c r="L88" i="4"/>
  <c r="L91" i="4"/>
  <c r="L98" i="4"/>
  <c r="L120" i="4" s="1"/>
  <c r="L100" i="4"/>
  <c r="L103" i="4"/>
  <c r="L105" i="4"/>
  <c r="L110" i="4"/>
  <c r="L112" i="4"/>
  <c r="L117" i="4"/>
  <c r="L119" i="4"/>
  <c r="L130" i="4"/>
  <c r="L131" i="4"/>
  <c r="L135" i="4"/>
  <c r="L134" i="4" s="1"/>
  <c r="L146" i="4"/>
  <c r="L145" i="4" s="1"/>
  <c r="L148" i="4"/>
  <c r="L129" i="4" l="1"/>
  <c r="L154" i="4" s="1"/>
  <c r="L35" i="4"/>
  <c r="L123" i="4" s="1"/>
  <c r="L122" i="4" s="1"/>
  <c r="L14" i="3"/>
  <c r="L15" i="3"/>
  <c r="L16" i="3"/>
  <c r="L17" i="3"/>
  <c r="L21" i="3" s="1"/>
  <c r="L18" i="3"/>
  <c r="L19" i="3"/>
  <c r="L20" i="3"/>
  <c r="L28" i="3"/>
  <c r="L34" i="3"/>
  <c r="L41" i="3"/>
  <c r="L49" i="3"/>
  <c r="L57" i="3"/>
  <c r="L65" i="3"/>
  <c r="L66" i="3"/>
  <c r="L67" i="3"/>
  <c r="L68" i="3"/>
  <c r="L1107" i="3" s="1"/>
  <c r="L1106" i="3" s="1"/>
  <c r="L69" i="3"/>
  <c r="L70" i="3"/>
  <c r="L78" i="3"/>
  <c r="L71" i="3" s="1"/>
  <c r="L84" i="3"/>
  <c r="L91" i="3"/>
  <c r="L98" i="3"/>
  <c r="L105" i="3"/>
  <c r="L106" i="3"/>
  <c r="L107" i="3"/>
  <c r="L108" i="3"/>
  <c r="L109" i="3"/>
  <c r="L110" i="3"/>
  <c r="L111" i="3"/>
  <c r="L216" i="3" s="1"/>
  <c r="L217" i="3" s="1"/>
  <c r="L117" i="3"/>
  <c r="L123" i="3"/>
  <c r="L129" i="3"/>
  <c r="L136" i="3"/>
  <c r="L143" i="3"/>
  <c r="L150" i="3"/>
  <c r="L157" i="3"/>
  <c r="L172" i="3"/>
  <c r="L173" i="3"/>
  <c r="L174" i="3"/>
  <c r="L179" i="3" s="1"/>
  <c r="L175" i="3"/>
  <c r="L176" i="3"/>
  <c r="L177" i="3"/>
  <c r="L178" i="3"/>
  <c r="L186" i="3"/>
  <c r="L193" i="3"/>
  <c r="L201" i="3"/>
  <c r="L208" i="3"/>
  <c r="L215" i="3"/>
  <c r="L223" i="3"/>
  <c r="L229" i="3" s="1"/>
  <c r="L343" i="3" s="1"/>
  <c r="L225" i="3"/>
  <c r="L226" i="3"/>
  <c r="L227" i="3"/>
  <c r="L228" i="3"/>
  <c r="L235" i="3"/>
  <c r="L241" i="3"/>
  <c r="L242" i="3"/>
  <c r="L243" i="3"/>
  <c r="L244" i="3"/>
  <c r="L245" i="3"/>
  <c r="L246" i="3"/>
  <c r="L247" i="3"/>
  <c r="L248" i="3"/>
  <c r="L1110" i="3" s="1"/>
  <c r="L1109" i="3" s="1"/>
  <c r="L249" i="3"/>
  <c r="L255" i="3"/>
  <c r="L262" i="3"/>
  <c r="L269" i="3"/>
  <c r="L276" i="3"/>
  <c r="L283" i="3"/>
  <c r="L290" i="3"/>
  <c r="L297" i="3"/>
  <c r="L304" i="3"/>
  <c r="L311" i="3"/>
  <c r="L318" i="3"/>
  <c r="L326" i="3"/>
  <c r="L334" i="3"/>
  <c r="L342" i="3"/>
  <c r="L346" i="3"/>
  <c r="L347" i="3"/>
  <c r="L348" i="3"/>
  <c r="L352" i="3" s="1"/>
  <c r="L367" i="3" s="1"/>
  <c r="L368" i="3" s="1"/>
  <c r="L349" i="3"/>
  <c r="L350" i="3"/>
  <c r="L351" i="3"/>
  <c r="L359" i="3"/>
  <c r="L366" i="3"/>
  <c r="L373" i="3"/>
  <c r="L374" i="3"/>
  <c r="L375" i="3"/>
  <c r="L376" i="3"/>
  <c r="L378" i="3"/>
  <c r="L386" i="3"/>
  <c r="L392" i="3"/>
  <c r="L398" i="3"/>
  <c r="L404" i="3"/>
  <c r="L411" i="3"/>
  <c r="L417" i="3"/>
  <c r="L424" i="3"/>
  <c r="L431" i="3"/>
  <c r="L438" i="3"/>
  <c r="L444" i="3"/>
  <c r="L451" i="3"/>
  <c r="L458" i="3"/>
  <c r="L465" i="3"/>
  <c r="L472" i="3"/>
  <c r="L479" i="3"/>
  <c r="L481" i="3"/>
  <c r="L486" i="3" s="1"/>
  <c r="L483" i="3"/>
  <c r="L484" i="3"/>
  <c r="L377" i="3" s="1"/>
  <c r="L485" i="3"/>
  <c r="L493" i="3"/>
  <c r="L494" i="3"/>
  <c r="L499" i="3" s="1"/>
  <c r="L556" i="3" s="1"/>
  <c r="L495" i="3"/>
  <c r="L496" i="3"/>
  <c r="L497" i="3"/>
  <c r="L498" i="3"/>
  <c r="L506" i="3"/>
  <c r="L513" i="3"/>
  <c r="L520" i="3"/>
  <c r="L527" i="3"/>
  <c r="L534" i="3"/>
  <c r="L541" i="3"/>
  <c r="L548" i="3"/>
  <c r="L555" i="3"/>
  <c r="L559" i="3"/>
  <c r="L1092" i="3" s="1"/>
  <c r="L1091" i="3" s="1"/>
  <c r="L560" i="3"/>
  <c r="L561" i="3"/>
  <c r="L562" i="3"/>
  <c r="L563" i="3"/>
  <c r="L564" i="3"/>
  <c r="L572" i="3"/>
  <c r="L579" i="3"/>
  <c r="L586" i="3"/>
  <c r="L593" i="3"/>
  <c r="L597" i="3"/>
  <c r="L603" i="3" s="1"/>
  <c r="L611" i="3" s="1"/>
  <c r="L598" i="3"/>
  <c r="L1094" i="3" s="1"/>
  <c r="L599" i="3"/>
  <c r="L600" i="3"/>
  <c r="L601" i="3"/>
  <c r="L602" i="3"/>
  <c r="L610" i="3"/>
  <c r="L617" i="3"/>
  <c r="L624" i="3" s="1"/>
  <c r="L641" i="3" s="1"/>
  <c r="L791" i="3" s="1"/>
  <c r="L618" i="3"/>
  <c r="L619" i="3"/>
  <c r="L620" i="3"/>
  <c r="L621" i="3"/>
  <c r="L622" i="3"/>
  <c r="L623" i="3"/>
  <c r="L632" i="3"/>
  <c r="L640" i="3"/>
  <c r="L644" i="3"/>
  <c r="L650" i="3" s="1"/>
  <c r="L665" i="3" s="1"/>
  <c r="L645" i="3"/>
  <c r="L646" i="3"/>
  <c r="L647" i="3"/>
  <c r="L648" i="3"/>
  <c r="L649" i="3"/>
  <c r="L657" i="3"/>
  <c r="L664" i="3"/>
  <c r="L668" i="3"/>
  <c r="L669" i="3"/>
  <c r="L670" i="3"/>
  <c r="L671" i="3"/>
  <c r="L672" i="3"/>
  <c r="L673" i="3"/>
  <c r="L674" i="3"/>
  <c r="L790" i="3" s="1"/>
  <c r="L681" i="3"/>
  <c r="L688" i="3"/>
  <c r="L695" i="3"/>
  <c r="L702" i="3"/>
  <c r="L709" i="3"/>
  <c r="L716" i="3"/>
  <c r="L722" i="3"/>
  <c r="L728" i="3"/>
  <c r="L734" i="3"/>
  <c r="L741" i="3"/>
  <c r="L747" i="3"/>
  <c r="L754" i="3"/>
  <c r="L761" i="3"/>
  <c r="L768" i="3"/>
  <c r="L775" i="3"/>
  <c r="L782" i="3"/>
  <c r="L789" i="3"/>
  <c r="L796" i="3"/>
  <c r="L802" i="3" s="1"/>
  <c r="L797" i="3"/>
  <c r="L798" i="3"/>
  <c r="L799" i="3"/>
  <c r="L800" i="3"/>
  <c r="L801" i="3"/>
  <c r="L809" i="3"/>
  <c r="L812" i="3"/>
  <c r="L816" i="3" s="1"/>
  <c r="L813" i="3"/>
  <c r="L814" i="3"/>
  <c r="L815" i="3"/>
  <c r="L822" i="3"/>
  <c r="L829" i="3"/>
  <c r="L830" i="3"/>
  <c r="L831" i="3"/>
  <c r="L832" i="3"/>
  <c r="L833" i="3"/>
  <c r="L844" i="3"/>
  <c r="L850" i="3"/>
  <c r="L834" i="3" s="1"/>
  <c r="L856" i="3"/>
  <c r="L863" i="3"/>
  <c r="L835" i="3" s="1"/>
  <c r="L870" i="3"/>
  <c r="L877" i="3"/>
  <c r="L885" i="3"/>
  <c r="L893" i="3"/>
  <c r="L901" i="3"/>
  <c r="L909" i="3"/>
  <c r="L917" i="3"/>
  <c r="L925" i="3"/>
  <c r="L933" i="3"/>
  <c r="L941" i="3"/>
  <c r="L948" i="3"/>
  <c r="L956" i="3" s="1"/>
  <c r="L1029" i="3" s="1"/>
  <c r="L1030" i="3" s="1"/>
  <c r="L949" i="3"/>
  <c r="L950" i="3"/>
  <c r="L951" i="3"/>
  <c r="L952" i="3"/>
  <c r="L953" i="3"/>
  <c r="L954" i="3"/>
  <c r="L955" i="3"/>
  <c r="L965" i="3"/>
  <c r="L974" i="3"/>
  <c r="L980" i="3"/>
  <c r="L984" i="3"/>
  <c r="L989" i="3"/>
  <c r="L994" i="3"/>
  <c r="L1028" i="3"/>
  <c r="L1035" i="3"/>
  <c r="L1036" i="3"/>
  <c r="L1037" i="3"/>
  <c r="L1043" i="3" s="1"/>
  <c r="L1061" i="3" s="1"/>
  <c r="L1038" i="3"/>
  <c r="L1105" i="3" s="1"/>
  <c r="L1039" i="3"/>
  <c r="L1040" i="3"/>
  <c r="L1041" i="3"/>
  <c r="L1042" i="3"/>
  <c r="L1052" i="3"/>
  <c r="L1060" i="3"/>
  <c r="L1064" i="3"/>
  <c r="L1065" i="3"/>
  <c r="L1066" i="3"/>
  <c r="L1072" i="3" s="1"/>
  <c r="L1082" i="3" s="1"/>
  <c r="L1067" i="3"/>
  <c r="L1068" i="3"/>
  <c r="L1069" i="3"/>
  <c r="L1070" i="3"/>
  <c r="L1071" i="3"/>
  <c r="L1081" i="3"/>
  <c r="L1116" i="3"/>
  <c r="L1101" i="3" l="1"/>
  <c r="L379" i="3"/>
  <c r="L487" i="3" s="1"/>
  <c r="L488" i="3" s="1"/>
  <c r="L99" i="3"/>
  <c r="L100" i="3" s="1"/>
  <c r="L1096" i="3"/>
  <c r="L1095" i="3" s="1"/>
  <c r="L1090" i="3" s="1"/>
  <c r="L1115" i="3" s="1"/>
  <c r="L1104" i="3"/>
  <c r="L1083" i="3"/>
  <c r="L836" i="3"/>
  <c r="L942" i="3" s="1"/>
  <c r="L943" i="3" s="1"/>
  <c r="L823" i="3"/>
  <c r="L824" i="3" s="1"/>
  <c r="L72" i="3"/>
  <c r="L565" i="3"/>
  <c r="L594" i="3" s="1"/>
  <c r="L612" i="3" s="1"/>
  <c r="L15" i="1"/>
  <c r="L17" i="1"/>
  <c r="L18" i="1"/>
  <c r="L19" i="1"/>
  <c r="L21" i="1"/>
  <c r="L32" i="1"/>
  <c r="L33" i="1"/>
  <c r="L34" i="1"/>
  <c r="L35" i="1"/>
  <c r="L37" i="1"/>
  <c r="L44" i="1"/>
  <c r="L52" i="1"/>
  <c r="L45" i="1" s="1"/>
  <c r="L53" i="1"/>
  <c r="L54" i="1"/>
  <c r="L56" i="1"/>
  <c r="L58" i="1"/>
  <c r="L64" i="1"/>
  <c r="L66" i="1"/>
  <c r="L71" i="1"/>
  <c r="L67" i="1" s="1"/>
  <c r="L68" i="1" s="1"/>
  <c r="L73" i="1"/>
  <c r="L75" i="1"/>
  <c r="L77" i="1"/>
  <c r="L79" i="1"/>
  <c r="L84" i="1"/>
  <c r="L80" i="1" s="1"/>
  <c r="L81" i="1" s="1"/>
  <c r="L86" i="1"/>
  <c r="L88" i="1"/>
  <c r="L90" i="1"/>
  <c r="L92" i="1"/>
  <c r="L94" i="1"/>
  <c r="L96" i="1"/>
  <c r="L97" i="1"/>
  <c r="L98" i="1"/>
  <c r="L100" i="1"/>
  <c r="L101" i="1"/>
  <c r="L102" i="1"/>
  <c r="L104" i="1"/>
  <c r="L119" i="1"/>
  <c r="L1085" i="3" l="1"/>
  <c r="L1084" i="3" s="1"/>
  <c r="L46" i="1"/>
  <c r="L115" i="1"/>
  <c r="L114" i="1" s="1"/>
  <c r="L105" i="1"/>
  <c r="L61" i="1"/>
  <c r="L120" i="1" l="1"/>
  <c r="L118" i="1" s="1"/>
  <c r="L106" i="1"/>
  <c r="L108" i="1" s="1"/>
  <c r="L107" i="1" s="1"/>
  <c r="L113" i="1"/>
  <c r="L138" i="1" s="1"/>
</calcChain>
</file>

<file path=xl/sharedStrings.xml><?xml version="1.0" encoding="utf-8"?>
<sst xmlns="http://schemas.openxmlformats.org/spreadsheetml/2006/main" count="8245" uniqueCount="1445">
  <si>
    <t>Asignavimų ir kitų lėšų pokytis, palyginti su ankstesnių metų patvirtintų asignavimų ir kitų lėšų planu</t>
  </si>
  <si>
    <t>Iš jų: regioninių pažangos priemonių lėšos</t>
  </si>
  <si>
    <r>
      <t xml:space="preserve">IŠ VISO programai finansuoti pagal finansavimo šaltinius </t>
    </r>
    <r>
      <rPr>
        <b/>
        <i/>
        <sz val="11"/>
        <color theme="1"/>
        <rFont val="Times New Roman"/>
        <family val="1"/>
        <charset val="186"/>
      </rPr>
      <t>(1 ir 2 punktai)</t>
    </r>
  </si>
  <si>
    <t>2.5. Kitos</t>
  </si>
  <si>
    <r>
      <t xml:space="preserve">2.4. Rėmėjų lėšos </t>
    </r>
    <r>
      <rPr>
        <b/>
        <sz val="11"/>
        <rFont val="Times New Roman"/>
        <family val="1"/>
        <charset val="186"/>
      </rPr>
      <t>(RL)</t>
    </r>
  </si>
  <si>
    <r>
      <t>2.3. Gyventojų pajamų mokestis</t>
    </r>
    <r>
      <rPr>
        <b/>
        <sz val="11"/>
        <rFont val="Times New Roman"/>
        <family val="1"/>
        <charset val="186"/>
      </rPr>
      <t xml:space="preserve"> (GPM)</t>
    </r>
  </si>
  <si>
    <t>2.2. Kitos ES lėšos, kurios neapskaitomos biudžete</t>
  </si>
  <si>
    <r>
      <t>2.1. Valstybės biudžeto lėšos, kurios neapskaitytos biudžete (</t>
    </r>
    <r>
      <rPr>
        <b/>
        <sz val="11"/>
        <rFont val="Times New Roman"/>
        <family val="1"/>
        <charset val="186"/>
      </rPr>
      <t>VBN</t>
    </r>
    <r>
      <rPr>
        <sz val="11"/>
        <rFont val="Times New Roman"/>
        <family val="1"/>
      </rPr>
      <t>)</t>
    </r>
  </si>
  <si>
    <t>2. KITI ŠALTINIAI (Europos Sąjungos finansinė parama projektams įgyvendinti ir kitos teisėtai gautos lėšos, nurodant atskirus šaltinius)</t>
  </si>
  <si>
    <r>
      <t>1.6.2. Savivaldybės aplinkos apsaugos rėmimo specialiosios programos lėšų likutis (</t>
    </r>
    <r>
      <rPr>
        <b/>
        <sz val="11"/>
        <rFont val="Times New Roman"/>
        <family val="1"/>
        <charset val="186"/>
      </rPr>
      <t>SBAAL</t>
    </r>
    <r>
      <rPr>
        <sz val="11"/>
        <rFont val="Times New Roman"/>
        <family val="1"/>
        <charset val="186"/>
      </rPr>
      <t>)</t>
    </r>
  </si>
  <si>
    <r>
      <t>1.6.1. Ankstesnių metų lėšų likutis (</t>
    </r>
    <r>
      <rPr>
        <b/>
        <sz val="11"/>
        <rFont val="Times New Roman"/>
        <family val="1"/>
        <charset val="186"/>
      </rPr>
      <t>L</t>
    </r>
    <r>
      <rPr>
        <sz val="11"/>
        <rFont val="Times New Roman"/>
        <family val="1"/>
        <charset val="186"/>
      </rPr>
      <t>)</t>
    </r>
  </si>
  <si>
    <t xml:space="preserve"> 1.6. Ankstesnių metų lėšų likučiai</t>
  </si>
  <si>
    <r>
      <t xml:space="preserve">1.5. Skolintos lėšos </t>
    </r>
    <r>
      <rPr>
        <b/>
        <sz val="11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</si>
  <si>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11"/>
        <rFont val="Times New Roman"/>
        <family val="1"/>
        <charset val="186"/>
      </rPr>
      <t>(ES)</t>
    </r>
  </si>
  <si>
    <r>
      <t xml:space="preserve">iš jų: 1.3.1 Pajamos už prekes ir paslaugas </t>
    </r>
    <r>
      <rPr>
        <b/>
        <sz val="11"/>
        <rFont val="Times New Roman"/>
        <family val="1"/>
        <charset val="186"/>
      </rPr>
      <t>(SP)</t>
    </r>
  </si>
  <si>
    <t xml:space="preserve">1.3. Lėšos iš pajamų už prekes ir paslaugas </t>
  </si>
  <si>
    <r>
      <t>1.2.6.Valstybės lėšos kapitalo investicijoms (</t>
    </r>
    <r>
      <rPr>
        <b/>
        <sz val="11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</si>
  <si>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11"/>
        <rFont val="Times New Roman"/>
        <family val="1"/>
        <charset val="186"/>
      </rPr>
      <t>KPP</t>
    </r>
    <r>
      <rPr>
        <sz val="11"/>
        <rFont val="Times New Roman"/>
        <family val="1"/>
        <charset val="186"/>
      </rPr>
      <t>)</t>
    </r>
  </si>
  <si>
    <r>
      <t>1.2.4. Valstybės lėšos ugdymo reikmėms finansuoti (</t>
    </r>
    <r>
      <rPr>
        <b/>
        <sz val="11"/>
        <rFont val="Times New Roman"/>
        <family val="1"/>
        <charset val="186"/>
      </rPr>
      <t>ML</t>
    </r>
    <r>
      <rPr>
        <sz val="11"/>
        <rFont val="Times New Roman"/>
        <family val="1"/>
        <charset val="186"/>
      </rPr>
      <t>)</t>
    </r>
  </si>
  <si>
    <r>
      <t>1.2.3. Valstybės regioninėms įstaigoms ir klasėms finansuoti (</t>
    </r>
    <r>
      <rPr>
        <b/>
        <sz val="11"/>
        <rFont val="Times New Roman"/>
        <family val="1"/>
        <charset val="186"/>
      </rPr>
      <t>VBSR)</t>
    </r>
  </si>
  <si>
    <r>
      <t>1.2.2. Valstybės lėšos valstybinėms (valstybės perduotoms savivaldybėms) funkcijoms atlikti (</t>
    </r>
    <r>
      <rPr>
        <b/>
        <sz val="11"/>
        <rFont val="Times New Roman"/>
        <family val="1"/>
        <charset val="186"/>
      </rPr>
      <t>VBSF)</t>
    </r>
  </si>
  <si>
    <r>
      <t>iš jų: 1.2.1. Valstybės lėšos kitoms dotacijoms (</t>
    </r>
    <r>
      <rPr>
        <b/>
        <sz val="11"/>
        <rFont val="Times New Roman"/>
        <family val="1"/>
        <charset val="186"/>
      </rPr>
      <t>VB)</t>
    </r>
  </si>
  <si>
    <t xml:space="preserve">1.2. Lietuvos Respublikos valstybės biudžeto dotacijos </t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</si>
  <si>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11"/>
        <rFont val="Times New Roman"/>
        <family val="1"/>
        <charset val="186"/>
      </rPr>
      <t>(SBES)</t>
    </r>
  </si>
  <si>
    <r>
      <t>1.1.2.Savivaldybės aplinkos apsaugos rėmimo specialiosios programos lėšos (</t>
    </r>
    <r>
      <rPr>
        <b/>
        <sz val="11"/>
        <rFont val="Times New Roman"/>
        <family val="1"/>
        <charset val="186"/>
      </rPr>
      <t>SBAA</t>
    </r>
    <r>
      <rPr>
        <sz val="11"/>
        <rFont val="Times New Roman"/>
        <family val="1"/>
        <charset val="186"/>
      </rPr>
      <t>)</t>
    </r>
  </si>
  <si>
    <r>
      <t xml:space="preserve">iš jų: 1.1.1. Savivaldybės biudžeto lėšos </t>
    </r>
    <r>
      <rPr>
        <b/>
        <sz val="11"/>
        <rFont val="Times New Roman"/>
        <family val="1"/>
        <charset val="186"/>
      </rPr>
      <t>(SB)</t>
    </r>
  </si>
  <si>
    <r>
      <t>iš jo: 1.1.Savivaldybės biudžeto lėšos (nuosavos, be ankstesnių metų likučio)</t>
    </r>
    <r>
      <rPr>
        <b/>
        <sz val="11"/>
        <rFont val="Times New Roman"/>
        <family val="1"/>
        <charset val="186"/>
      </rPr>
      <t xml:space="preserve"> </t>
    </r>
  </si>
  <si>
    <t xml:space="preserve">1.SAVIVALDYBĖS BIUDŽETAS (įskaitant skolintas lėšas) </t>
  </si>
  <si>
    <t>Lėšos 2025 metams</t>
  </si>
  <si>
    <r>
      <t>Finansavimo šaltiniai</t>
    </r>
    <r>
      <rPr>
        <b/>
        <sz val="10"/>
        <color rgb="FFFF0000"/>
        <rFont val="Times New Roman"/>
        <family val="1"/>
        <charset val="186"/>
      </rPr>
      <t xml:space="preserve"> </t>
    </r>
  </si>
  <si>
    <t>tūkst. Eur</t>
  </si>
  <si>
    <t>FINANSAVIMO ŠALTINIŲ SUVESTINĖ</t>
  </si>
  <si>
    <t>*Priemonės požymis –  pažangos priemonė/projektas (P), regioninė pažangos priemonė (PR), valstybinė pažangos priemonė (PV) ,tęstinė priemonė / projektas (T)</t>
  </si>
  <si>
    <t>Iš viso:</t>
  </si>
  <si>
    <t xml:space="preserve">Iš viso  programai: </t>
  </si>
  <si>
    <t>Iš viso programai be likučio</t>
  </si>
  <si>
    <t>Iš viso tikslui</t>
  </si>
  <si>
    <t>01</t>
  </si>
  <si>
    <t>Iš viso uždaviniui</t>
  </si>
  <si>
    <t>02</t>
  </si>
  <si>
    <t>VBSF</t>
  </si>
  <si>
    <t>Savivaldybės teritorijoje perduotos valstybinės žemės patikėtinio funkcijai vykdyti</t>
  </si>
  <si>
    <t>Panevėžio miesto savivaldybės administracija</t>
  </si>
  <si>
    <t>0</t>
  </si>
  <si>
    <t>288724610</t>
  </si>
  <si>
    <t>1.2.16.</t>
  </si>
  <si>
    <t>16</t>
  </si>
  <si>
    <t>Finansuoti tarpinstitucinio bendradarbiavimo koordinavimą (TBK)</t>
  </si>
  <si>
    <t>15</t>
  </si>
  <si>
    <t>1.2.15.</t>
  </si>
  <si>
    <t>vnt.</t>
  </si>
  <si>
    <t>Suderintų į Savivaldybės erdvinių duomenų rinkinį integruotų planų skaičius</t>
  </si>
  <si>
    <t>Teritorijų planavimo ir architektūros skyrius</t>
  </si>
  <si>
    <t>0;14</t>
  </si>
  <si>
    <t>1.2.14.</t>
  </si>
  <si>
    <t>Tvarkyti erdvinių duomenų rinkinį</t>
  </si>
  <si>
    <t>14</t>
  </si>
  <si>
    <t>Tikslingas savivaldybei perduotų pagal nustatytą tikslą ir poreikį sklypų skaičius</t>
  </si>
  <si>
    <t>1.2.13.</t>
  </si>
  <si>
    <t>Savivaldybei priskirtai valstybinei žemei ir kitam valstybiniam turtui valdyti, naudoti ir disponuoti  juo patikėjimo teise</t>
  </si>
  <si>
    <t>13</t>
  </si>
  <si>
    <t>Socialinių reikalų skyrius</t>
  </si>
  <si>
    <t>0;9</t>
  </si>
  <si>
    <t>1.2.12.</t>
  </si>
  <si>
    <t>Administruoti socialines išmokas, paslaugas ir kompensacijas</t>
  </si>
  <si>
    <t>12</t>
  </si>
  <si>
    <t>Proc.</t>
  </si>
  <si>
    <t>Pateikta duomenų Suteiktos valstybės pagalbos registrui (proc. registre įregistruotos valstybės ir nereikšmingos pagalbos nuo visos suteiktos valstybės ir nereikšmingos pagalbos)</t>
  </si>
  <si>
    <t>Teisės skyrius</t>
  </si>
  <si>
    <t>0;13</t>
  </si>
  <si>
    <t>1.2.11.</t>
  </si>
  <si>
    <t>Teikti duomenis Valstybės suteiktos pagalbos registrui</t>
  </si>
  <si>
    <t>11</t>
  </si>
  <si>
    <t>Savivaldybėje elektroniniu būdu pateiktų gyvenamosios vietos deklaracijų dalis nuo visų pateiktų deklaracijų, ne mažiau kaip, proc.</t>
  </si>
  <si>
    <t>Žmogiškųjų išteklių ir dokumentų valdymo skyrius</t>
  </si>
  <si>
    <t>0;16</t>
  </si>
  <si>
    <t>1.2.10.</t>
  </si>
  <si>
    <t>Organizuoti gyventojų gyvenamosios vietos deklaravimą</t>
  </si>
  <si>
    <t>10</t>
  </si>
  <si>
    <t>proc.</t>
  </si>
  <si>
    <t>Asm.</t>
  </si>
  <si>
    <t>Savivaldybės pirminės valstybės garantuojamos teisinės pagalbos specialistų netiksliai (netinkamai) užpildytų prašymų suteikti antrinę valstybės garantuojamą teisinę pagalbą skaičius nuo savivaldybės parengtų prašymų suteikti antrinę valstybės garantuojamą teisinę pagalbą skaičiaus</t>
  </si>
  <si>
    <t>1.2.9.</t>
  </si>
  <si>
    <t>Teikti pirminę teisinę pagalbą</t>
  </si>
  <si>
    <t>09</t>
  </si>
  <si>
    <t>Vykdyti jaunimo teisių apsaugą</t>
  </si>
  <si>
    <t>Vykdyti vaikų teisių apsaugą</t>
  </si>
  <si>
    <t>08</t>
  </si>
  <si>
    <t xml:space="preserve">Jaunimo reikalų koordinatoriams savivaldybėse rekomenduotų atlikti užduočių įgyvendinimas (ne mažiau, kaip) </t>
  </si>
  <si>
    <t>1.2.8.</t>
  </si>
  <si>
    <t>1.2.7.</t>
  </si>
  <si>
    <t>Administruoti laikinuosius darbus</t>
  </si>
  <si>
    <t>07</t>
  </si>
  <si>
    <t>Savivaldybės panaudotų dotacijų dalis nuo visų savivaldybei priskirtų archyvinių dokumentų tvarkymo funkcijai atlikti skirtų asignavimų dalies</t>
  </si>
  <si>
    <t>1.2.6.</t>
  </si>
  <si>
    <t>Tvarkyti archyvinius dokumentus</t>
  </si>
  <si>
    <t>06</t>
  </si>
  <si>
    <r>
      <t xml:space="preserve">Užtikrinti Vietos savivaldos įstatyme numatytų </t>
    </r>
    <r>
      <rPr>
        <b/>
        <sz val="10"/>
        <rFont val="Times New Roman"/>
        <family val="1"/>
      </rPr>
      <t>7</t>
    </r>
    <r>
      <rPr>
        <sz val="10"/>
        <rFont val="Times New Roman"/>
        <family val="1"/>
      </rPr>
      <t xml:space="preserve"> valstybės deleguotų žemės ūkio funkcijų vykdymą</t>
    </r>
  </si>
  <si>
    <t>Apskaitos skyrius</t>
  </si>
  <si>
    <t>0;1</t>
  </si>
  <si>
    <t>1.2.5.</t>
  </si>
  <si>
    <t>Vykdyti žemės ūkio funkcijas</t>
  </si>
  <si>
    <t>05</t>
  </si>
  <si>
    <t>Atliktų įmonių ir įstaigų, interneto svetainių, spaudos leidinių ir reklamos objektų patikrinimų skaičius</t>
  </si>
  <si>
    <t>Parengtų ir savivaldybės interneto svetainėje paskelbtų atmintinių ir rekomendacijų skaičius</t>
  </si>
  <si>
    <t>1.2.4.</t>
  </si>
  <si>
    <t>Kontroliuoti valstybinės kalbos vartojimą ir taisyklingumą</t>
  </si>
  <si>
    <t>04</t>
  </si>
  <si>
    <t>Organizuoti mobilizaciją</t>
  </si>
  <si>
    <t>03</t>
  </si>
  <si>
    <t>Organizuoti civilinę saugą</t>
  </si>
  <si>
    <t xml:space="preserve">Savivaldybės pasirengimo reaguoti į ekstremalias situacijas lygis ne žemesnis kaip </t>
  </si>
  <si>
    <t>1.2.3.</t>
  </si>
  <si>
    <t>Organizuoti civilinę saugą ir mobilizaciją</t>
  </si>
  <si>
    <t>Elektroniniu būdu pateiktų dokumentų dalis nuo visų gautų dokumentų dėl civilinės būklės aktų registravimo ir kitų su tuo susijusių paslaugų teikimo skaičiaus</t>
  </si>
  <si>
    <t>Civilinės metrikacijos skyrius</t>
  </si>
  <si>
    <t>0;3</t>
  </si>
  <si>
    <t>1.2.2.</t>
  </si>
  <si>
    <t>Registruoti civilinės būklės aktus</t>
  </si>
  <si>
    <t>Vnt.</t>
  </si>
  <si>
    <t>Archyvinių civilinės būklės aktų įrašų, gautų iš civilinės metrikacijos įstaigų, duomenų tvarkymas, vnt</t>
  </si>
  <si>
    <t>1.2.1.</t>
  </si>
  <si>
    <t>Tvarkyti Gyventojų registrą ir teikti duomenis Valstybės registrui</t>
  </si>
  <si>
    <t xml:space="preserve"> Tinkamai įgyvendinti Savivaldybei perduotas valstybės funkcijas</t>
  </si>
  <si>
    <t>SB</t>
  </si>
  <si>
    <t>Trūkstamų specialybių darbuotojų pritraukimo į savivaldybės įstaigas programos parengimas ir įgyvendinimas</t>
  </si>
  <si>
    <t>Parengta programa</t>
  </si>
  <si>
    <t>1.1.6</t>
  </si>
  <si>
    <t xml:space="preserve">Savivaldybės biudžete numatytos lėšos, reikalingos palūkanoms ir kitoms su paskolomis susijusiomis išlaidoms padengti </t>
  </si>
  <si>
    <t>Finansinių įsipareigojimų vykdymas (paskolų ir palūkanų mokėjimas pagal grafiką, kitų finansinių įsipareigojimų vykdymas)</t>
  </si>
  <si>
    <t>1.1.5</t>
  </si>
  <si>
    <t>Paskola Nr. 2022015962</t>
  </si>
  <si>
    <t>Paskola Nr. 2021008341</t>
  </si>
  <si>
    <t>Paskola Nr. 2020012287</t>
  </si>
  <si>
    <t>Paskola Nr. 0042012028583-21</t>
  </si>
  <si>
    <t>Paskola KS 14/07/15</t>
  </si>
  <si>
    <t>Grąžintos paskolos bei sumokėtos skolos pagal pasirašytas sutartis /mokėjimo grafikus</t>
  </si>
  <si>
    <t>1.1.4</t>
  </si>
  <si>
    <t xml:space="preserve">Grąžintos ilgalaikės paskolos ir vykdyti finansiniai įsipareigojimai </t>
  </si>
  <si>
    <t xml:space="preserve">Organizuotas Mero, jo politinio (asmeninio) pasitikėjmo tarnautojų darbas </t>
  </si>
  <si>
    <t>VB</t>
  </si>
  <si>
    <t>L</t>
  </si>
  <si>
    <t>Organizuotas Savivaldybės tarybos darbas</t>
  </si>
  <si>
    <t>Mero rezervas</t>
  </si>
  <si>
    <t>Mero fondas</t>
  </si>
  <si>
    <t>Mero, jo politinio (asmeninio) pasitikėjmo tarnautojų pareigybių skaičius</t>
  </si>
  <si>
    <t>Savivaldybės Tarybos narių skaičius</t>
  </si>
  <si>
    <t>1.1.2</t>
  </si>
  <si>
    <t xml:space="preserve">Organizuotas Savivaldybės tarybos, Mero, jo politinio (asmeninio) pasitikėjmo tarnautojų darbas </t>
  </si>
  <si>
    <t>Sudarytas  Administracijos direktoriaus rezervas</t>
  </si>
  <si>
    <t>Dalyvauti asociacijų veikloje</t>
  </si>
  <si>
    <t>Darbuotojų civilinės atsakomybės draudimas</t>
  </si>
  <si>
    <t>Rinkliavų ir baudų pajamos</t>
  </si>
  <si>
    <t>Seniūnaičių išlaidų kompensavimas</t>
  </si>
  <si>
    <t>Palūkanoms sumokėti</t>
  </si>
  <si>
    <t>Organizuoti Savivaldybės administracijos darbą</t>
  </si>
  <si>
    <t>Apdraustų biudžetinių įstaigų vadovų atsakomybės draudimu skaičius</t>
  </si>
  <si>
    <t>Savivaldybės administracijos darbuotojų kvalifikacijos kėlimas (žmonių skaičius)</t>
  </si>
  <si>
    <t>Dalyvauta  organizacijų, kurių narė yra Savivaldybė, skaičius</t>
  </si>
  <si>
    <t>Darbuotojų, dirbančių pagal darbo sutartis, pareigybių skaičius</t>
  </si>
  <si>
    <t>Valstybės deleguotų funkcijų skaičius</t>
  </si>
  <si>
    <t>ES</t>
  </si>
  <si>
    <t>Valstybės tarnautojų pareigybių skaičius</t>
  </si>
  <si>
    <t>1.1.1</t>
  </si>
  <si>
    <t xml:space="preserve">Organizuotas Savivaldybės administracijos darbas </t>
  </si>
  <si>
    <t>Savivaldybės administracijos darbuotojų, per metus tobulinusių kvalifikaciją, dalis</t>
  </si>
  <si>
    <t xml:space="preserve"> Proc.</t>
  </si>
  <si>
    <t>Savivaldybės valdomų įmonių, kurios pasiekė 80 proc. akcininko suformuotų veiklos ir finansų valdymo tikslų, dalis</t>
  </si>
  <si>
    <t xml:space="preserve">Pagerinti Savivaldybės veiklos valdymą </t>
  </si>
  <si>
    <t>gerai</t>
  </si>
  <si>
    <t>Patenkinamai, gerai, labai gerai</t>
  </si>
  <si>
    <t>Gyventojų pasitenkinimas savivaldybės įstaigų ir įmonių teikiamomis viešosiomis paslaugomis lygis</t>
  </si>
  <si>
    <t>Stiprinti vietos savivaldą ir vykdyti efektyvų miesto įmonių ir įstaigų valdymą</t>
  </si>
  <si>
    <t>Planuojama reikšmė</t>
  </si>
  <si>
    <t>mato vnt.</t>
  </si>
  <si>
    <t>pavadinimas</t>
  </si>
  <si>
    <t>Indėlio kriterijaus</t>
  </si>
  <si>
    <t>Lėšos  2025 metams</t>
  </si>
  <si>
    <t>Finansavimo šaltinis</t>
  </si>
  <si>
    <t>Vykdytojas (skyrius, darbuotojas) ar projekto vadovas</t>
  </si>
  <si>
    <t>Priemonės vykdytojo kodas</t>
  </si>
  <si>
    <t>Asignavimų valdytojo kodas</t>
  </si>
  <si>
    <t>Priemonės kodas</t>
  </si>
  <si>
    <t>Pavadinimas</t>
  </si>
  <si>
    <t>Papriemonės kodas</t>
  </si>
  <si>
    <t>*Priemonės požymis</t>
  </si>
  <si>
    <t>Uždavinio kodas</t>
  </si>
  <si>
    <t>Programos tikslo kodas</t>
  </si>
  <si>
    <t xml:space="preserve"> TIKSLŲ, UŽDAVINIŲ, PRIEMONIŲ IR PAPRIEMONIŲ, IŠLAIDŲ IR VERTINIMO KRITERIJŲ SUVESTINĖ          </t>
  </si>
  <si>
    <t>SAVIVALDYBĖS VALDYMO  PROGRAMOS (NR. 01)</t>
  </si>
  <si>
    <t xml:space="preserve">PANEVĖŽIO MIESTO SAVIVALDYBĖS ADMINISTRACIJOS 2025 METŲ VEIKLOS PLANO             </t>
  </si>
  <si>
    <t>Turto valdymo skyrius</t>
  </si>
  <si>
    <t>Ūkio ir eksploatavimo skyrius</t>
  </si>
  <si>
    <t>Statybos skyrius</t>
  </si>
  <si>
    <t>Viešosios tvarkos skyrius</t>
  </si>
  <si>
    <t>Viešųjų pirkimų skyrius</t>
  </si>
  <si>
    <t>Veiklos valdymo skyrius</t>
  </si>
  <si>
    <t>Investicijų projektų skyrius</t>
  </si>
  <si>
    <t>Švietimo skyrius</t>
  </si>
  <si>
    <t>Strateginio planavimo ir finansų skyrius</t>
  </si>
  <si>
    <t>Sporto skyrius</t>
  </si>
  <si>
    <t>Miesto plėtros skyrius</t>
  </si>
  <si>
    <t>Miesto infrastruktūros skyrius</t>
  </si>
  <si>
    <t>Kultūros ir meno skyrius</t>
  </si>
  <si>
    <t>Komunikacijos skyrius</t>
  </si>
  <si>
    <t>E. plėtros skyrius</t>
  </si>
  <si>
    <t>Centralizuoto vidaus audito skyrius</t>
  </si>
  <si>
    <t xml:space="preserve">                              Pavadinimas</t>
  </si>
  <si>
    <t>Vykdytojo kodas</t>
  </si>
  <si>
    <t>VEIKLOS PLANO PROGRAMOS/PRIEMONĖS VYKDYTOJŲ KODŲ  KLASIFIKATORIUS</t>
  </si>
  <si>
    <t>2.1. Valstybės biudžeto lėšos, kurios neapskaitytos biudžete (VBN)</t>
  </si>
  <si>
    <r>
      <t>1.6.1. Ankstesnių metų lėšų likutis (</t>
    </r>
    <r>
      <rPr>
        <b/>
        <sz val="11"/>
        <rFont val="Times New Roman"/>
        <family val="1"/>
        <charset val="186"/>
      </rPr>
      <t>L)</t>
    </r>
  </si>
  <si>
    <r>
      <t>1.2.4. valstybės lėšos ugdymo reikmėms finansuoti (</t>
    </r>
    <r>
      <rPr>
        <b/>
        <sz val="11"/>
        <rFont val="Times New Roman"/>
        <family val="1"/>
        <charset val="186"/>
      </rPr>
      <t>ML)</t>
    </r>
  </si>
  <si>
    <t>Iš viso Programai</t>
  </si>
  <si>
    <t>KPP</t>
  </si>
  <si>
    <t>VKI</t>
  </si>
  <si>
    <t>P</t>
  </si>
  <si>
    <t>SBES</t>
  </si>
  <si>
    <t>Įgyvendinti projektą</t>
  </si>
  <si>
    <t>Panevėžio miesto savivaldybės administracija Projekto vadovas Darius Linkonas</t>
  </si>
  <si>
    <t>0; 19</t>
  </si>
  <si>
    <t>10.2.1.</t>
  </si>
  <si>
    <t>Įgyvendinti projektą „Esamo Panevėžio miesto autobusų stoties pastato ir infrastruktūros konversija, pritaikant ją gyventojų ir atvykstančiųjų aptarnavimui teikiant viešąsias paslaugas susisiekimo, turizmo informacijos ir verslo informacijos srityse"</t>
  </si>
  <si>
    <t>PR</t>
  </si>
  <si>
    <t>Įgyvendinti projektai</t>
  </si>
  <si>
    <t>Efektyvinti viešųjų paslaugų teikimą</t>
  </si>
  <si>
    <t>Pagerinti savivaldybės veiklos valdymą</t>
  </si>
  <si>
    <t>Įgyvendintas projektas</t>
  </si>
  <si>
    <t>Panevėžio miesto savivaldybės administracija Projekto vadovas Andrius Gailiūnas</t>
  </si>
  <si>
    <t>0; 4</t>
  </si>
  <si>
    <t>10.1.1.</t>
  </si>
  <si>
    <t xml:space="preserve">Įgyvendinti projektą „Efektyvus turto valdymas Šiaulių ir Panevėžio miesto savivaldybėse“  </t>
  </si>
  <si>
    <t>asm.</t>
  </si>
  <si>
    <t>Naujų ir patobulintų viešųjų skaitmeninių paslaugų, produktų ir procesų naudotojai (fziniai ir juridiniai asmenys)</t>
  </si>
  <si>
    <t>Projekto vadovė Giedrė Kabitavičienė</t>
  </si>
  <si>
    <t xml:space="preserve">Įgyvendinti projektą „Panevėžio miesto savivaldybės teikiamų paslaugų perkėlimas į elektroninę erdvę gerinant paslaugų kokybę“  </t>
  </si>
  <si>
    <t xml:space="preserve">Viešųjų ir administracinių paslaugų teikimo elektroniniu būdu plėtra </t>
  </si>
  <si>
    <t>Pagerinti skaitmeninį junglumą (SPP 1.5.2)</t>
  </si>
  <si>
    <t>Stiprinti vietos savivaldą ir vykdyti efektyvų miesto įmonių ir įstaigų valdymą  (SPP 1.5)</t>
  </si>
  <si>
    <t>Įgvendintas projektas</t>
  </si>
  <si>
    <t>Panevėžio miesto savivaldybės administracija Projekto vadovė Neringa Kintaitė</t>
  </si>
  <si>
    <t>9.1.1.</t>
  </si>
  <si>
    <t>Įgyvendinti projektą "Panevėžio miesto  pramoninių ir komercinių teritorijų pasiekiamumo gerinimas"</t>
  </si>
  <si>
    <t>SB(ES)</t>
  </si>
  <si>
    <t>Panevėžio miesto savivaldybės administracija Projekto vadovas Dalius Vadluga</t>
  </si>
  <si>
    <t>0; 7</t>
  </si>
  <si>
    <t>Klaipėdos -Vakarinės g. rekonstravimas, užtikrinant eismo saugumą ir pašalinant juodąją dėmę</t>
  </si>
  <si>
    <t>Panevėžio miesto savivaldybės administracija Projekto vadovas Arvydas Šatas</t>
  </si>
  <si>
    <r>
      <t>0</t>
    </r>
    <r>
      <rPr>
        <sz val="11"/>
        <color rgb="FF0070C0"/>
        <rFont val="Times New Roman"/>
        <family val="1"/>
        <charset val="186"/>
      </rPr>
      <t>:7</t>
    </r>
  </si>
  <si>
    <t>Klaipėdos–Nemuno g. rekonstravimas, užtikrinant eismo saugumą ir pašalinant juodąją dėmę</t>
  </si>
  <si>
    <t>Panevėžio miesto savivaldybės administracija   Projekto vadovas Darius Linkonas</t>
  </si>
  <si>
    <t>0;19</t>
  </si>
  <si>
    <t>J. Basanavičiaus–Beržų g. rekonstravimas, užtikrinant eismo saugumą ir pašalinant juodąją dėmę</t>
  </si>
  <si>
    <t>0;15</t>
  </si>
  <si>
    <t xml:space="preserve">Vykdyti investicijų projektus, naudojant bankų paskolos, Savivaldybės biudžeto ir likučio lėšas </t>
  </si>
  <si>
    <t xml:space="preserve">Administruoti investicijų projektus </t>
  </si>
  <si>
    <t>Parengti investicijų projektai / kiti dokumentai</t>
  </si>
  <si>
    <t xml:space="preserve">0;15 </t>
  </si>
  <si>
    <t>Parengti dokumentus, reikalingus Europos Sąjungos fondų investicijoms gauti</t>
  </si>
  <si>
    <t>Projekto vadovas Darius Linkonas</t>
  </si>
  <si>
    <t xml:space="preserve"> Įgyvendinti projektą „Infrastruktūros Biliūno g., Elektronikos g., Tinklų g. rengimas / modernizavimas, sukuriant palankias sąlygas verslo vystymuisi Panevėžio mieste“</t>
  </si>
  <si>
    <t>Projekto vadovas Donatas Mickevičius</t>
  </si>
  <si>
    <t xml:space="preserve"> Įgyvendinti projektą „Susisiekimo su Panevėžio LEZ gerinimas, modernizuojant J. Janonio g.–Vakarinės g.–Pramonės g. sankryžą“</t>
  </si>
  <si>
    <t>Reguliarus metodiškai pagrįstas verslo aplinkos vertinimas ir kylančių verslo problemų, įtraukiant verslo atstovus sprendimas</t>
  </si>
  <si>
    <t>Objektų, modernizuotų verslo plėtros sąlygų gerinimui, skaičius</t>
  </si>
  <si>
    <t xml:space="preserve">Sudaryti palankias sąlygas verslo plėtrai ir investicijų pritraukimui </t>
  </si>
  <si>
    <t>Įgyvendinti investicijų projektai, didinantys verslo aplinkos konkurencingumą</t>
  </si>
  <si>
    <t xml:space="preserve">Didinti miesto verslo aplinkos konkurencingumą </t>
  </si>
  <si>
    <t>Panevėžio miesto svivvaldybės administracija Projekto vadovė Silvija Sėrikovienė</t>
  </si>
  <si>
    <t>0; 12</t>
  </si>
  <si>
    <t>8.1.1.</t>
  </si>
  <si>
    <t>Įgyvendinti projektą „Visos dienos mokyklos paslaugų prieinamumo didinimas Panevėžio mieste“</t>
  </si>
  <si>
    <r>
      <t xml:space="preserve">Panevėžio miesto savivaldybės administracija </t>
    </r>
    <r>
      <rPr>
        <sz val="11"/>
        <color rgb="FFFF0000"/>
        <rFont val="Times New Roman"/>
        <family val="1"/>
        <charset val="186"/>
      </rPr>
      <t>Projekto vadovas Jokūbas Leipus</t>
    </r>
  </si>
  <si>
    <t>0, 8</t>
  </si>
  <si>
    <t>Įgyvendinti projektą „Erdvė talentams“</t>
  </si>
  <si>
    <t>Panevėžio miesto savivaldybės administracija Projekto vadovas Gintaras Lebedevas</t>
  </si>
  <si>
    <t>Įgyvendinti projektą „Visos dienos mokyklos erdvės sukūrimas Panevėžio miesto ikimokyklinio ugdymo mokyklose,  II etapas“</t>
  </si>
  <si>
    <t>Panevėžio miesto svivvaldybės administracija Projekto vadovė Aušra Gabrėnienė</t>
  </si>
  <si>
    <t>0;12</t>
  </si>
  <si>
    <t>Įgyvendinti projeketą "Švietimo pagalbos ir kordinuotai teikiamų paslaugų užtikrinimas Panevėžio mieste"</t>
  </si>
  <si>
    <t>Panevėžio miesto savivaldybės administracija Projekto koordinatorė Eda Vaičiūnė</t>
  </si>
  <si>
    <t>Įgyvendinti projektą „Ugdymo priemonės mokykloms“</t>
  </si>
  <si>
    <t>Panevėžio miesto savivaldybės administracija Projekto koordinatorė Gintarė Kliučininkienė</t>
  </si>
  <si>
    <t>0; 15</t>
  </si>
  <si>
    <t>Įgyvendinti projektą „Gebėjimų ir reikalingų kompetencijų ugdymas darbe su specialiųjų poreikių vaikais Latvijos ir Lietuvos vaikų darželiuose"</t>
  </si>
  <si>
    <t>Projekto vadovas Mindaugas Šagamogas</t>
  </si>
  <si>
    <t>0;12;19</t>
  </si>
  <si>
    <t>Įgyvendinti projektą „Bendrojo ugdymo mokyklų infrastruktūros pritaikymas įvairių negalių turintiems mokiniams Panevėžio mieste“</t>
  </si>
  <si>
    <t>Projekto vadovas  Gintaras Lebedevas</t>
  </si>
  <si>
    <t>Įgyvendinti projektą „Visos dienos mokyklos erdvės sukūrimas Panevėžio miesto ikimokyklinio ugdymo mokyklose“</t>
  </si>
  <si>
    <t>Projekto vadovė Silvija Sėrikovienė</t>
  </si>
  <si>
    <t>Įgyvendinti projektą „Tūkstantmečio mokyklos I“</t>
  </si>
  <si>
    <t>Projekto vadovas Andrius Gailiūnas</t>
  </si>
  <si>
    <t>Įgyvendintas projektas 2024</t>
  </si>
  <si>
    <t>0;12; 4</t>
  </si>
  <si>
    <t>Įgyvendinti projektą „Atviros ekosistemos atsiskaitymams negrynaisiais pinigais bendrojo ugdymo įstaigų valgyklose kūrimas“</t>
  </si>
  <si>
    <t>Projekto vadovas Jokūbas Leipus</t>
  </si>
  <si>
    <t>Panevėžžio miesto savivaldybės administracija</t>
  </si>
  <si>
    <t>0;8</t>
  </si>
  <si>
    <t xml:space="preserve"> Įgyvendinti projektą „Mokyklų aprūpinimas gamtos ir technologinių mokslų priemonėmis“</t>
  </si>
  <si>
    <t xml:space="preserve"> </t>
  </si>
  <si>
    <t xml:space="preserve">išbr., užbaigtas </t>
  </si>
  <si>
    <t>0;7</t>
  </si>
  <si>
    <r>
      <t xml:space="preserve"> Įgyvendinti projektą „Neformaliojo švietimo infrastruktūros tobulinimas“</t>
    </r>
    <r>
      <rPr>
        <sz val="11"/>
        <color rgb="FFFF0000"/>
        <rFont val="Times New Roman"/>
        <family val="1"/>
        <charset val="186"/>
      </rPr>
      <t xml:space="preserve"> užbaigtas, joi nebėra 02 programoje</t>
    </r>
  </si>
  <si>
    <t>paslėpti projektą</t>
  </si>
  <si>
    <t>Modernizuota įstaigos infrastruktūra</t>
  </si>
  <si>
    <t>Projekto vadovas Gintaras Lebedevas</t>
  </si>
  <si>
    <t xml:space="preserve">panaikinti arba </t>
  </si>
  <si>
    <t>Įgyvendinti projektą „Regos centro „Linelis“  pastato vidaus patalpų  ir ugdymo aplinkos modernizavimas“</t>
  </si>
  <si>
    <t>Modernizuotas objektas</t>
  </si>
  <si>
    <t xml:space="preserve"> Įgyvendinti projektą „Panevėžio „Vilties“ progimnazijos infrastruktūros modernizavimas“ </t>
  </si>
  <si>
    <t>Švietimo įstaigų, kuriose modernizuotos vidaus  ir (ar) lauko patalpų erdvės, skaičius</t>
  </si>
  <si>
    <t>Modernizuota objektų</t>
  </si>
  <si>
    <t xml:space="preserve">Švietimo įstaigų vidaus patalpų ir (ar) lauko infrastruktūros modernizavimas  </t>
  </si>
  <si>
    <t>Įgyvendintų ikimokyklinio, bendrojo ir neformaliojo ugdymo mokyklų infrastruktūros modernizavimo projektų skaičius</t>
  </si>
  <si>
    <t xml:space="preserve">Užtikrinti sveiką, saugią emocinę ir fizinę aplinką  švietimo įstaigose </t>
  </si>
  <si>
    <t>Modernizuoti švietimo sistemos objektai, gerinant jų prieinamumą ir kokybę</t>
  </si>
  <si>
    <t xml:space="preserve">Didinti švietimo sistemos prieinamumą ir kokybę </t>
  </si>
  <si>
    <t>km</t>
  </si>
  <si>
    <t>Rekonstruotos gatvės ilgis</t>
  </si>
  <si>
    <t xml:space="preserve">Projekto vadovas Donatas Mickevičius </t>
  </si>
  <si>
    <t>7.1.2.</t>
  </si>
  <si>
    <t>Įgyvendinti projektą „Panevėžio A. Jakšto g. rekonstrukcija“</t>
  </si>
  <si>
    <t xml:space="preserve">Miesto vietinės reikšmės kelių ir gatvių infrastruktūros atnaujinimas ir plėtra </t>
  </si>
  <si>
    <t>projektas užbaigtas</t>
  </si>
  <si>
    <t>7.1.1.</t>
  </si>
  <si>
    <t xml:space="preserve"> Įgyvendinti projektą „Lietaus vandens surinkimo, valymo ir nuotekų  bei drenažo sistemų projektavimas, diegimas ir renovavimas“  </t>
  </si>
  <si>
    <t>Paviršinių nuotekų surinkimo  ir valymo sistemos (tinklų, įrenginių) modernizavimas ir plėtra</t>
  </si>
  <si>
    <t>Rekonstruotos lietaus vandens surinkimo, valymo ir nuotekų  bei drenažo sistemos ilgis</t>
  </si>
  <si>
    <t xml:space="preserve">Modernizuoti esamą ir tvariai vystyti naują miesto infrastruktūrą </t>
  </si>
  <si>
    <t>Projektų, gavusių finansavimą miesto tvariai plėtrai ir transformacijai, skaičius</t>
  </si>
  <si>
    <t xml:space="preserve">Skatinti miesto tvarią plėtrą ir transformaciją </t>
  </si>
  <si>
    <t>Panevėžio miesto savivaldybės administracija  Projekto vadovas Darius Linkonas</t>
  </si>
  <si>
    <t>0, 19</t>
  </si>
  <si>
    <t>6.3.1.</t>
  </si>
  <si>
    <t>Įgyvendinti projektą "Panevėžio miesto autobusų stoties prieigų urbanizuotos teritorijos konversija į žaliąją erdvę ir reikalingos susisiekimo infrastruktūros modernizavimas"</t>
  </si>
  <si>
    <r>
      <t xml:space="preserve">Panevėžio miesto savivaldybės administracija </t>
    </r>
    <r>
      <rPr>
        <sz val="11"/>
        <color rgb="FFFF0000"/>
        <rFont val="Times New Roman"/>
        <family val="1"/>
        <charset val="186"/>
      </rPr>
      <t>Projekto vadovė Rasa Stankūnienė</t>
    </r>
  </si>
  <si>
    <t>0, 14</t>
  </si>
  <si>
    <t>Įgyvendinti projektą "Plėtoti žaliąją infrastruktūrą Panevėžio miesto urbanizuotoje teritorijoje"</t>
  </si>
  <si>
    <t>Sukurta rekreacinė erdvė</t>
  </si>
  <si>
    <t>Panevėžio miesto savivaldybės administracija Projekto vadovas Marius Garbauskas</t>
  </si>
  <si>
    <t>Įgyvendinti projektą "Šiaurinėje „Ekrano“ marių pusėje esančios teritorijos atgaivinimas sukuriant rekreacinę erdvę"</t>
  </si>
  <si>
    <t xml:space="preserve">Įgyvendintas projektas </t>
  </si>
  <si>
    <t>Panevėžio miesto savivaldybės administracija Projekto vadovė Sigita Biveinienė</t>
  </si>
  <si>
    <t>0; 14</t>
  </si>
  <si>
    <t>Įgyvendinti projektą "Molainių filtracijos laukų ir šalia esančių teritorijų konversija, pritaikant daugiatiksliam naudojimui"</t>
  </si>
  <si>
    <t>Įgyvendinti  projektą "Rekreacinės erdvės sukūrimas atgaivinant Berčiūnų miško parką"</t>
  </si>
  <si>
    <t>Panevėžio miesto savivaldybės administracija Projekto vadovė Vita Bubliauskaitė</t>
  </si>
  <si>
    <t>Įgyvendinti projektą "Laisvės aikštės prieigų humanizavimas"</t>
  </si>
  <si>
    <t>Investicijų projektų skyrius                           Projekto vadovė Jolanta Rimdžiūtė</t>
  </si>
  <si>
    <t>Įgyvendinti projektą „Ekologinio vandens turizmo  Latvijoje ir Lietuvoje vystymas“</t>
  </si>
  <si>
    <t>kv.m.</t>
  </si>
  <si>
    <t xml:space="preserve">Sutvarkyta teritorija </t>
  </si>
  <si>
    <t>Projekto vadovė Ieva Skiotienė</t>
  </si>
  <si>
    <t>Įgyvendinti projektą „Kraštovaizdžio formavimas ir ekologinės būklės gerinimas Panevėžio mieste“</t>
  </si>
  <si>
    <t>0;5</t>
  </si>
  <si>
    <r>
      <t xml:space="preserve"> Įgyvendinti projektą „Erdvės žmonėms“</t>
    </r>
    <r>
      <rPr>
        <sz val="11"/>
        <color rgb="FFFF0000"/>
        <rFont val="Times New Roman"/>
        <family val="1"/>
        <charset val="186"/>
      </rPr>
      <t xml:space="preserve"> Projektas užbaigtas, nebėra 02 programoje</t>
    </r>
  </si>
  <si>
    <t>Projekto vadovė Dalia Gurskienė</t>
  </si>
  <si>
    <t xml:space="preserve"> Įgyvendinti projektą „Transformacija iš apleistų erdvių į išpuoselėtas“</t>
  </si>
  <si>
    <t>Projekto vadovė Vita Bubliauskaitė</t>
  </si>
  <si>
    <t xml:space="preserve"> Įgyvendinti projektą „Laisvės aikštės ir jos prieigų sutvarkymas“</t>
  </si>
  <si>
    <t>Įrengtas fontanas</t>
  </si>
  <si>
    <t xml:space="preserve"> Įgyvendinti projektą „Jaunimo sodo sutvarkymas“</t>
  </si>
  <si>
    <t>Projekto vadovas Tadas Stanikūnas</t>
  </si>
  <si>
    <t xml:space="preserve"> Įgyvendinti projektą „Teritorijos prie „Ekrano“ marių  konversija, pritaikant ją aktyviam poilsiui, užimtumui ir vietos verslo skatinimui“</t>
  </si>
  <si>
    <t>Projektas užbaigtas</t>
  </si>
  <si>
    <t xml:space="preserve"> Įgyvendinti projektą „Nepriklausomybės aikštės ir jos prieigų sutvarkymas“</t>
  </si>
  <si>
    <t xml:space="preserve"> Įgyvendinti projektą „Viešųjų erdvių prie Panevėžio bendruomenių rūmų sutvarkymas“</t>
  </si>
  <si>
    <t>"-" 10,8</t>
  </si>
  <si>
    <t xml:space="preserve"> Įgyvendinti projektą „Skaistakalnio parko ir jo prieigų sutvarkymas“</t>
  </si>
  <si>
    <t>Projekto vadovas Marius Garbauskas</t>
  </si>
  <si>
    <t xml:space="preserve"> Įgyvendinti projektą „Panevėžio senvagės teritorijos kompleksinis sutvarkymas“</t>
  </si>
  <si>
    <t>Sukurtos rekreacinės erdvės</t>
  </si>
  <si>
    <t>Įgyvendinta projektų</t>
  </si>
  <si>
    <t>Viešųjų erdvių pritaikymas / natūralių ir pusiau natūralių miesto erdvių tvarkymas ir atnaujinimas (viešosios, poilsio, tyliosios zonos)</t>
  </si>
  <si>
    <t>Suformuotų, patobulintų erdvių skaičius</t>
  </si>
  <si>
    <t xml:space="preserve">Patobulinti  miesto erdvių ir objektų kokybę, jų priežiūrą </t>
  </si>
  <si>
    <t>Panevėžio miesto savivaldybės administracija Projekto vadovas Mindaugas Šagamogas</t>
  </si>
  <si>
    <t>6.2.1.</t>
  </si>
  <si>
    <t>Įgyvendinti projektą "Skatinti rūšiuojamąji atliekų surinkimą Panevėžio mieste"</t>
  </si>
  <si>
    <t xml:space="preserve"> Įgyvendinti projektą „Komunalinių atliekų rūšiuojamojo surinkimo infrastruktūra“</t>
  </si>
  <si>
    <t>Įrengta surūšiuotų atliekų surinkimo aikštelių</t>
  </si>
  <si>
    <t>Šalinamų sąvartyne komunalinių atliekų kiekio mažinimas</t>
  </si>
  <si>
    <t>Įdiegti nauji žiedinės ekonomikos sprendimai</t>
  </si>
  <si>
    <t xml:space="preserve">Užtikrinti saugią ir švarią aplinką bei įdiegti žiedinės ekonomikos (beatliekės gamybos) principus </t>
  </si>
  <si>
    <t>0; 5</t>
  </si>
  <si>
    <t>6.1.1.</t>
  </si>
  <si>
    <t xml:space="preserve"> Įgyvendinti projektą "Europos vertybės, aplinkosauga ir atsinaujinantys energijos šaltiniai"</t>
  </si>
  <si>
    <t xml:space="preserve"> m. </t>
  </si>
  <si>
    <t>Projekto vadovas Arvydas Šatas</t>
  </si>
  <si>
    <t xml:space="preserve"> Įgyvendinti projektą „Panevėžio miesto gatvių apšvietimo modernizavimas“</t>
  </si>
  <si>
    <t>Modernizuota miesto apšvietimo sistema</t>
  </si>
  <si>
    <t xml:space="preserve">Miesto apšvietimo sistemų modernizavimas ir efektyvumo didinimas </t>
  </si>
  <si>
    <t>Įgyvendinami projektai, gavę finansavimą energijos taupymo, atsinaujinančių išteklių naudojimo skatinimui</t>
  </si>
  <si>
    <t xml:space="preserve">Paskatinti energijos taupymą, atsinaujinančių  ir alternatyvių  energijos išteklių naudojimą  </t>
  </si>
  <si>
    <t>kv.m.    Vnt.</t>
  </si>
  <si>
    <t>Atnaujintos / suformuotos viešosios erdvės, želdynai;  finansavimą gavę klimato kaitos mažinimo sprendimai</t>
  </si>
  <si>
    <t xml:space="preserve">Mažinti poveikį klimato kaitai ir prisitaikyti prie jos </t>
  </si>
  <si>
    <t>Projektas įgyvendintas</t>
  </si>
  <si>
    <t>5.3.1.</t>
  </si>
  <si>
    <t xml:space="preserve"> Įgyvendinti projektą „Darnaus judumo priemonių diegimas Panevėžio mieste“</t>
  </si>
  <si>
    <t xml:space="preserve">Intelektinių elektroninių  priemonių diegimas viešajame transporte </t>
  </si>
  <si>
    <t>Įgyvendintų projektų, didinančių naudojimosi viešuoju transportu mastą, skaičius</t>
  </si>
  <si>
    <t xml:space="preserve">Padidinti naudojimosi viešuoju transportu mastą </t>
  </si>
  <si>
    <t>5.2.1.</t>
  </si>
  <si>
    <t>Įgyvendinti projektą "Klaipėdos g. –Vakarinės g. rekonstravimas, užtikrinant eismo saugumą ir pašalinant juodąją dėmę"</t>
  </si>
  <si>
    <t>Įgyvendinti projektą "J. Basanavičiaus g. - Beržų g. rekonstravimas, užtikrinant eismo saugumą ir pašalinant juodąją dėmę"</t>
  </si>
  <si>
    <t>Įgyvendinti projektą "Klaipėdos g. –Nemuno g. rekonstravimas, užtikrinant eismo saugumą ir pašalinant juodąją dėmę"</t>
  </si>
  <si>
    <t>Modernizuotų šviesoforinių sankryžų skaičius</t>
  </si>
  <si>
    <t xml:space="preserve"> Įgyvendinti projektą „Intelektinės transporto sistemos  diegimas Panevėžio mieste“</t>
  </si>
  <si>
    <t xml:space="preserve">Sankryžų modernizavimas siekiant užtikrinti saugumą </t>
  </si>
  <si>
    <t>Finansavimą eismo saugumo didinimui gavę miesto eismo objektai</t>
  </si>
  <si>
    <t xml:space="preserve">Padidinti eismo saugumą </t>
  </si>
  <si>
    <t>5.1.1.</t>
  </si>
  <si>
    <t>Įgyvendinti projektą "A. Jakšto gatvės pėsčiųjų ir dviračių tilto (nuo Kranto g. iki A. Jakšto g.) atnaujinimas / įrengimas integruojant į bendrą bevariklio transporto tinklą"</t>
  </si>
  <si>
    <t>Projekto vadovė Sigita Biveinienė</t>
  </si>
  <si>
    <t>Įgyvendinti projektą "Dviračių arba pėsčiųjų ir / ar dviračių tako Smėlynės g. (nuo J. Basanavičiaus iki S. Kerbedžio g.) modernizavimas integruojant į bendrą bevariklio transporto tinklą"</t>
  </si>
  <si>
    <t>Panevėžio miesto savivaldybės administracija  Projekto vadovė Rasa Augustinaitė</t>
  </si>
  <si>
    <t>Įgyvendinti projektą "Dviračių arba pėsčiųjų ir / ar dviračių tako Pušaloto g. (nuo geležinkelio pervažos iki miesto ribos) modernizavimas integruojant į bendrą bevariklio transporto tinklą"</t>
  </si>
  <si>
    <t>Panevėžio miesto savivaldybės administracija   Projekto vadovas Dalius Vadluga</t>
  </si>
  <si>
    <t>Įgyvendinti projektą "Dviračių arba pėsčiųjų ir / ar dviračių tako Klaipėdos g. (nuo Nemuno g. iki miesto ribos) modernizavimas integruojant į bendrą bevariklio transporto tinklą</t>
  </si>
  <si>
    <t>Panevėžio miesto savivaldybės administracija   Projekto vadovė Rasa Augustinaitė</t>
  </si>
  <si>
    <t>Įgyvendinti projektą "Dviračių arba pėsčiųjų ir / ar dviračių tako Ramygalos g. (nuo Nemuno g. iki miesto ribos) modernizavimas integruojant į bendrą bevariklio transporto tinklą"</t>
  </si>
  <si>
    <t>Įgyvendinti projektą „Pėsčiųjų ir dviračių tako nuo Vakarinės g. link Berčiūnų gyvenvietės modernizavimas integruojant į bendrą bevariklio transporto tinklą"</t>
  </si>
  <si>
    <t xml:space="preserve">vnt. </t>
  </si>
  <si>
    <t>Naujų įrengtų netaršaus mikrostransporto priemonių stovų komplektai</t>
  </si>
  <si>
    <t>Projekto vadovė Indrė Juodikė</t>
  </si>
  <si>
    <t xml:space="preserve"> Igyvendinti projektą „DJP BSR - efektyvaus darnaus judumo mieste planavimo stiprinimas Baltijos miestuose“</t>
  </si>
  <si>
    <t xml:space="preserve"> Igyvendinti projektą „Dviračio tako nuo Vakarinės g. link Berčiūnų gyvenvietės  modernizavimas“</t>
  </si>
  <si>
    <t>Dviračių trąsų, pėsčiųjų takų mieste ir jo prieigose įrengimas ir atnaujinimas užtikrinant tęstinumą bei junglumą</t>
  </si>
  <si>
    <t>km.</t>
  </si>
  <si>
    <t>Atnaujintų atkarpų, skatinant netaršaus mikrotransporto infrastruktūros plėtrą, ilgis</t>
  </si>
  <si>
    <t xml:space="preserve">Paskatinti netaršaus  mikrotransporto (paspirtukai, dviračiai, riedžiai ir kt.) infrastruktūros plėtrą </t>
  </si>
  <si>
    <t>Įdiegtų/patobulintų darnaus judimo priemonių skaičius</t>
  </si>
  <si>
    <t xml:space="preserve">Vykdyti kryptingą darnaus judumo politiką savivaldybėje </t>
  </si>
  <si>
    <t>Panevėžio miesto savivaldybės administracija  Projekto vadovas Jokūbas Leipus</t>
  </si>
  <si>
    <t>4.1.1.</t>
  </si>
  <si>
    <t>Įgyvendinti projektą "Jaunimas ir naujasis Bauhauzas"</t>
  </si>
  <si>
    <t>Įgyvendinti projektą "Bauhauzas – žalesnė Europa"</t>
  </si>
  <si>
    <t>vnt..</t>
  </si>
  <si>
    <t>Tarptautinių  renginių skaičius</t>
  </si>
  <si>
    <t>Panevėžio miesto savivaldybės administracija                                     Projekto vadovė Dalia Gurskienė</t>
  </si>
  <si>
    <t xml:space="preserve">Įgyvendinti projektą „Jaunimas ir demokratija: būsimos Europos kartos įgalinimas“ </t>
  </si>
  <si>
    <t xml:space="preserve">Įgyvendinti projektą „Tvarios energijos iššūkiai“ </t>
  </si>
  <si>
    <t>Projekto vadovė Sonata Vizorienė</t>
  </si>
  <si>
    <t xml:space="preserve">Įgyvendinti projektą „Koordinatorių modelio išbandymas ir lyčių lygybės politikos stiprinimas Lietuvoje“ </t>
  </si>
  <si>
    <t>Panevėžio miesto savivaldybės administracija                                       Projekto vadovė Dalia Gurskienė</t>
  </si>
  <si>
    <t xml:space="preserve">Įgyvendinti projektą „Europos solidarumas telkia pasaulio jaunimą (Sinergija)“ </t>
  </si>
  <si>
    <t>Vietos renginių skaičius</t>
  </si>
  <si>
    <t xml:space="preserve"> Įgyvendinti projektą „Eurostovykla“ </t>
  </si>
  <si>
    <t>Paojekto vadovė Vilma Kučytė</t>
  </si>
  <si>
    <t xml:space="preserve">Projektas užbaigtas </t>
  </si>
  <si>
    <t xml:space="preserve">Įgyvendinti projektą „Iššūkiai jaunimui“ </t>
  </si>
  <si>
    <t>Projekto vadovė Vilma Kučytė</t>
  </si>
  <si>
    <t xml:space="preserve">Įgyvendinti projektą „Įtrauki Europos Sąjunga“  </t>
  </si>
  <si>
    <t xml:space="preserve">Įgyvendinti projektą „Žalioji kryptis“  </t>
  </si>
  <si>
    <t>Įgyvendinti projektą „Sportas visiems“</t>
  </si>
  <si>
    <t xml:space="preserve">Įgyvendinti projektą „Bendruomenė ir aplinka“ </t>
  </si>
  <si>
    <r>
      <t xml:space="preserve">Prisidėti prie BIVP (Bendruomenės inicijuota vietos plėtra) strategijos įgyvendinimo </t>
    </r>
    <r>
      <rPr>
        <sz val="11"/>
        <color rgb="FFFF0000"/>
        <rFont val="Times New Roman"/>
        <family val="1"/>
        <charset val="186"/>
      </rPr>
      <t>NETURI BŪTI</t>
    </r>
  </si>
  <si>
    <t xml:space="preserve"> Įgyvendinti projektą „Tiltas“ </t>
  </si>
  <si>
    <t>Pagerintų / modernizuotų paslaugų skaičius</t>
  </si>
  <si>
    <t>Projekto vadovė Asta Puodžiūnienė</t>
  </si>
  <si>
    <t>0;11</t>
  </si>
  <si>
    <t xml:space="preserve"> Įgyvendinti projektą „Paslaugų ir asmenų aptarnavimo kokybės gerinimas Panevėžio miesto ir Panevėžio rajono savivaldybėse“</t>
  </si>
  <si>
    <t xml:space="preserve">Įgyvendinti projektą „Lyčių lygybės kraštovaizdis – tvarus ir skirtingus poreikius atitinkantis miestų plėtros metodas“ </t>
  </si>
  <si>
    <t xml:space="preserve">Gyventojų pilietiškumo ir sąmoningumo skatinimas </t>
  </si>
  <si>
    <t>Renginių, skatinančių bendruomeniškumą ir įsitraukimą, skaičius</t>
  </si>
  <si>
    <t xml:space="preserve">Paskatinti gyventojų bendruomeniškumą ir įtraukti į savivaldos procesus </t>
  </si>
  <si>
    <t>Įgyvendinamų miesto projektų, skatinančių gyventojų socialinį aktyvumą ir pilietinę atsakomybę, skaičius</t>
  </si>
  <si>
    <t xml:space="preserve">Didinti gyventojų socialinį aktyvumą ir pilietinę atsakomybę </t>
  </si>
  <si>
    <t>Įrengti socialiniai būstai</t>
  </si>
  <si>
    <r>
      <t xml:space="preserve">Panevėžio miesto savivaldybės administracija Projekto vadovė </t>
    </r>
    <r>
      <rPr>
        <sz val="11"/>
        <color rgb="FFFF0000"/>
        <rFont val="Times New Roman"/>
        <family val="1"/>
        <charset val="186"/>
      </rPr>
      <t>Rasa Rimšienė</t>
    </r>
  </si>
  <si>
    <t>0; 21</t>
  </si>
  <si>
    <t>3.2.1.</t>
  </si>
  <si>
    <t>Įgyvendinti projektą „Socialinio būsto fondo plėtra Panevėžio mieste“</t>
  </si>
  <si>
    <t>Įgyvendinti projektą „Socialinio būsto plėtra“</t>
  </si>
  <si>
    <t xml:space="preserve">Socialinio būsto plėtra </t>
  </si>
  <si>
    <t>sk.</t>
  </si>
  <si>
    <t>Įkurta socialinių būstų</t>
  </si>
  <si>
    <t xml:space="preserve">Vystyti socialinės paramos individualizuoto kompleksiškumo teikimo modelį </t>
  </si>
  <si>
    <t>VBN</t>
  </si>
  <si>
    <t>Panevėžio miesto savivaldybės administracija  Projekto vadovė Nijolė Janėnienė</t>
  </si>
  <si>
    <t xml:space="preserve"> 288724610</t>
  </si>
  <si>
    <t>3.1.2</t>
  </si>
  <si>
    <t xml:space="preserve">Įgyvendinti projektą "Paslaugos užsieniečiams Panevėžyje: nuo informacijos iki įsitraukimo" </t>
  </si>
  <si>
    <t>Panevėžio miesto savivaldybės administracija Projekto vadovas Tomas Tamošiūnas</t>
  </si>
  <si>
    <t>Įgyvendinti projektą „Priedangų infrastruktūros plėtra Panevėžio mieste“</t>
  </si>
  <si>
    <t>Panevėžio miesto savivaldybės administracija  Projekto vadovas Donatas Mickevičius</t>
  </si>
  <si>
    <t>Įgyvendinti projektą „Kolektyvinės apsaugos statinių aprūpinimas būtinųjų priemonių atsargomis Panevėžio mieste“</t>
  </si>
  <si>
    <t>Įgyvendinti projektą "Priėmimo sistemos reforma Lietuvoje"</t>
  </si>
  <si>
    <t>Panevėžio miesto savivaldybės administracija Projekto vadovas Kęstutis Tamošiūnas</t>
  </si>
  <si>
    <t>Įgyvendinti projektą "Socialinės globos namų senatvine demencija sergantiems asmenims ir senyvo amžiaus  asmenims su negalia infrastruktūros plėtra Panevėžio mieste"</t>
  </si>
  <si>
    <t>Panevėžio miesto savivaldybės administracija Projekto vadovė Eglė Skujienė</t>
  </si>
  <si>
    <t>Įgyvendinti projektą "Panevėžio grupinių gyvenimo namų asmenims su intelekto ir (ar) psichikos negalia įkūrimas"</t>
  </si>
  <si>
    <t>Įgyvendinti projektą "Apsaugoto būsto įrengimas Panevėžyje"</t>
  </si>
  <si>
    <t>Panevėžio miesto savivaldybės administracija Projekto koordinatorė Nijolė Janėnienė</t>
  </si>
  <si>
    <t>Įgyvendinti projektą "Užsienio kilmės Lietuvos gyventojų integracijos procesų koordinavimo plėtra Lietuvos Respublikos savivaldybėse"</t>
  </si>
  <si>
    <t>Projekto koordinatorė Diana Semčišinienė</t>
  </si>
  <si>
    <t>0; 9</t>
  </si>
  <si>
    <r>
      <t xml:space="preserve"> </t>
    </r>
    <r>
      <rPr>
        <sz val="10"/>
        <rFont val="Times New Roman"/>
        <family val="1"/>
        <charset val="186"/>
      </rPr>
      <t>288724610</t>
    </r>
  </si>
  <si>
    <t xml:space="preserve"> Įgyvendinti projektą "Socialinių dirbtuvių įkūrimas Panevėžyje"</t>
  </si>
  <si>
    <t>Panevėžio miesto savivaldybės administracija Projekto koordinatorė Violeta Petraitienė, Projekto koordinatorė Vera Petraitienė</t>
  </si>
  <si>
    <t xml:space="preserve"> Įgyvendinti projektą "Perėjimas nuo institucinės globos  prie bendruomenių paslaugų Sostinės regione, Vidurio ir Vakarų Lietuvos regione"</t>
  </si>
  <si>
    <t>Projekto koordinatorė Vera Petraitienė</t>
  </si>
  <si>
    <t xml:space="preserve">Įgyvendinti projektą „Materialinio nepritekliaus mažinimas Lietuvoje“ </t>
  </si>
  <si>
    <t>Projekto koordinatorė Nijolė Janėnienė</t>
  </si>
  <si>
    <t>Įgyvendinti projektą „Pabėgėlių iš Ukrainos priėmimas ir ankstyva integracija“</t>
  </si>
  <si>
    <t>Projekto dalyvių skaičius</t>
  </si>
  <si>
    <t xml:space="preserve"> Įgyvendinti projektą „Kūrybos užuovėja“</t>
  </si>
  <si>
    <t xml:space="preserve">Socialinių paslaugų integracijos bendruomenėje plėtra </t>
  </si>
  <si>
    <t>Projekto vadovė Rima Čiurlienė</t>
  </si>
  <si>
    <t>248209780</t>
  </si>
  <si>
    <t>3.1.1</t>
  </si>
  <si>
    <t>Įgyvendinti projektą „Institucinės globos pertvarka Panevėžio mieste“</t>
  </si>
  <si>
    <r>
      <t xml:space="preserve"> Įgyvendinti projektą „Panevėžio bendruomeniniai šeimos namai“ </t>
    </r>
    <r>
      <rPr>
        <sz val="11"/>
        <color rgb="FFFF0000"/>
        <rFont val="Times New Roman"/>
        <family val="1"/>
        <charset val="186"/>
      </rPr>
      <t xml:space="preserve"> UŽBAIGTAs, nebėra 02 programoje</t>
    </r>
  </si>
  <si>
    <t xml:space="preserve">Kompleksinių paslaugų šeimoms ir vaikams teikimas </t>
  </si>
  <si>
    <t xml:space="preserve">Užtikrinti kokybišką ir efektyvią socialinę paramą bendruomenėje </t>
  </si>
  <si>
    <t>Socialines paslaugas gavusių asmenų skaičius</t>
  </si>
  <si>
    <t>Asmenų, aprūpintų socialiniu būstu skaičius</t>
  </si>
  <si>
    <t xml:space="preserve">Skatinti socialinės atskirties mažėjimą ir socialinį saugumą </t>
  </si>
  <si>
    <t>Panevėžio miesto savivaldybės administracija  Projekto vadovė Živilė Užtupaitė</t>
  </si>
  <si>
    <t>0, 10</t>
  </si>
  <si>
    <t>2.1.2</t>
  </si>
  <si>
    <t>Įgyvendinti projektą „Sveikas senėjimas"</t>
  </si>
  <si>
    <t>Įrengta irklavimo bazė</t>
  </si>
  <si>
    <t>Panevėžio miesto savivaldybės administracija  Projekto vadovė Indrė Juodikė</t>
  </si>
  <si>
    <t>0, 15</t>
  </si>
  <si>
    <t>Įgyvendinti projektą „Saugūs vandenyje"</t>
  </si>
  <si>
    <t>Įrengta sporto bazė</t>
  </si>
  <si>
    <t>Įgyvendinti projektą „Pripučiamo futbolo maniežo įrengimas Beržų g. 37, Panevėžys“</t>
  </si>
  <si>
    <t>Rekonstruota sporto bazė</t>
  </si>
  <si>
    <t>Panevėžio miesto savivaldybės administracija Projekto vadovas Tadas Stanikūnas</t>
  </si>
  <si>
    <t xml:space="preserve"> Įgyvendinti projektą „Aukštaitijos sporto komplekso Didžiosios salės atnaujinimas“</t>
  </si>
  <si>
    <t xml:space="preserve">VB VKI </t>
  </si>
  <si>
    <t xml:space="preserve"> Įgyvendinti projektą „Panevėžio  daugiafunkcinio  sporto ir sveikatingumo centro „Aukštaitija“  rekonstravimas A. Jakšto g. 1, Panevėžio mieste“  </t>
  </si>
  <si>
    <t>Rekonstruotos sporto bazės / nauji sporto objektai</t>
  </si>
  <si>
    <t xml:space="preserve">Sporto ir viešosios  aktyvaus laisvalaikio infrastruktūros  daugiafunkciškumo  plėtojimas ir pritaikymas nustatytiems kokybės standartams </t>
  </si>
  <si>
    <t>Projekto vadovas Mindaugas Burba</t>
  </si>
  <si>
    <t>0, 9</t>
  </si>
  <si>
    <t>2.1.1</t>
  </si>
  <si>
    <t>Įgyvendinti projektą „Sveikatos priežiūros specialistų rengimas, pritraukimas Panevėžio mieste“</t>
  </si>
  <si>
    <t>Įgyvendinti projektą „Sveikatos centrų veiklos modelio diegimas Panevėžio mieste“</t>
  </si>
  <si>
    <t>Panevėžio miesto savivaldybės administracija Projekto vadovas Jaunius Kavaliauskas</t>
  </si>
  <si>
    <t>Įgyvendinti projektą "Stacionarių slaugos paslaugų plėtra Panevėžio mieste"</t>
  </si>
  <si>
    <t>Panevėžio miesto savivaldybės administracija  Projekto vadovas Mindaugas Burba</t>
  </si>
  <si>
    <t>Įgyvendinti projektą "Sveikatos centro sudėtyje teikiamų sveikatos priežiūros paslaugų infrastruktūros modernizavimas Panevėžio mieste"</t>
  </si>
  <si>
    <t xml:space="preserve">288724610; </t>
  </si>
  <si>
    <t xml:space="preserve">Įgyvendinti projektą" Kokybiškų visuomenės sveikatos paslaugų prieinamumo gerinimas Panevėžio mieste" </t>
  </si>
  <si>
    <t>Įrengtas ilgalaikės priežiūros dienos centras</t>
  </si>
  <si>
    <t>Projekto vadovas Jaunius Kavaliauskas</t>
  </si>
  <si>
    <t xml:space="preserve">Įgyvendinti projektą "Paliatyviosios pagalbos dienos centro įrengimas ir slaugos paslaugos namuose teikiančių komandų aprūpinimas įranga Panevėžio mieste" </t>
  </si>
  <si>
    <t>Paslaugas gavusių asmenų skaičius</t>
  </si>
  <si>
    <t>Projekto vadovė Raimonda Juodviršienė</t>
  </si>
  <si>
    <t xml:space="preserve"> Įgyvendinti projektą „Priemonių, gerinančių ambulatorinių  sveikatos paslaugų prieinamumą tuberkulioze sergantiems asmenims, įgyvendinimas Panevėžio mieste“ </t>
  </si>
  <si>
    <t>Projekto koordinatorius Mindaugas Burba</t>
  </si>
  <si>
    <t>Įstaigų, dalyvaujančių projekte gerinant teikiamų paslaugų kokybę, skaičius</t>
  </si>
  <si>
    <t xml:space="preserve"> Įgyvendinti projektą „Pirminės sveikatos priežiūros veiklos efektyvumo didinimas“</t>
  </si>
  <si>
    <t>Projekto koordinatorė Dalia Lauruškienė</t>
  </si>
  <si>
    <t xml:space="preserve"> Įgyvendinti projektą „Sveikos gyvensenos skatinimas Panevėžio mieste“ </t>
  </si>
  <si>
    <r>
      <rPr>
        <b/>
        <sz val="11"/>
        <rFont val="Times New Roman"/>
        <family val="1"/>
        <charset val="186"/>
      </rPr>
      <t xml:space="preserve">Savivaldybės sveikatos priežiūros įstaigų  teikiamų paslaugų stiprinimas  ir plėtra  bei atsparumo ekstremalioms situacijoms didinimas </t>
    </r>
    <r>
      <rPr>
        <sz val="11"/>
        <rFont val="Times New Roman"/>
        <family val="1"/>
        <charset val="186"/>
      </rPr>
      <t xml:space="preserve"> </t>
    </r>
  </si>
  <si>
    <t xml:space="preserve"> Atnaujintų / naujų įrengtų sporto objektų skaičius</t>
  </si>
  <si>
    <t xml:space="preserve">Užtikrinti kokybišką ir efektyvią sveikatos priežiūrą </t>
  </si>
  <si>
    <t>Įgyvendintų projektų, stiprinančių gyventojų sveikatą ir skatinančių fizinį aktyvumą, skaičius</t>
  </si>
  <si>
    <t xml:space="preserve">Stiprinti gyventojų sveikatą ir skatinti fizinį aktyvumą siekiant aukšto sporto meistriškumo </t>
  </si>
  <si>
    <t>Panevėžio miesto savivaldybės administracija  Projekto vadovė Dalia Gurskienė</t>
  </si>
  <si>
    <t>0, 5</t>
  </si>
  <si>
    <t xml:space="preserve">Įgyvendinti projektą "Kultūros vertybių ir paveldo puoselėjimas Europoje" </t>
  </si>
  <si>
    <t>Įgyvendinti projektą „Susigrąžinta istorija"</t>
  </si>
  <si>
    <t>0;6</t>
  </si>
  <si>
    <r>
      <t xml:space="preserve"> Įgyvendinti projektą „Istorinio ir kultūrinio paveldo sklaida tarp kaimyninių šalių pasitelkiant inovacijas muziejuose“ , </t>
    </r>
    <r>
      <rPr>
        <sz val="11"/>
        <color rgb="FFFF0000"/>
        <rFont val="Times New Roman"/>
        <family val="1"/>
        <charset val="186"/>
      </rPr>
      <t xml:space="preserve"> Įgyvendintas, 2 programoje nėra</t>
    </r>
  </si>
  <si>
    <r>
      <t xml:space="preserve"> Įgyvendinti projektą „Tarpvalstybinė lojalumo programa kultūrai  ir  turizmui skatinti“ </t>
    </r>
    <r>
      <rPr>
        <sz val="11"/>
        <color rgb="FFFF0000"/>
        <rFont val="Times New Roman"/>
        <family val="1"/>
        <charset val="186"/>
      </rPr>
      <t xml:space="preserve"> Įgyvendintas, 2 programoje nėra</t>
    </r>
  </si>
  <si>
    <t xml:space="preserve">Kultūros įstaigų veiklos modernizavimas (aktualinimas), siekiant didesnės gyventojų įtraukties  </t>
  </si>
  <si>
    <t>Projekto vadovas Kęstutis Tamošiūnas</t>
  </si>
  <si>
    <t>Įgyvendinti projektą „Panevėžio kultūros centro pastato, Kranto g. 28, Panevėžyje, atnaujinimas“</t>
  </si>
  <si>
    <t>Panevėžio miesato savivaldybės administracija  Projekto vadovė Vita Bubliauskaitė</t>
  </si>
  <si>
    <t>Įgyvendinti projektą „Stasio Eidrigevičiaus menų centro rekonstrukcija pritaikant teikti naujas paslaugas“</t>
  </si>
  <si>
    <t>Igyvendintas projektas</t>
  </si>
  <si>
    <t>Įgyvendinti projektą "Panevėžio kultūros centro  dalies modernizavimas ir pritaikymas įvairių grupių poreikiams"</t>
  </si>
  <si>
    <t xml:space="preserve">Įrengtas kultūros objektas </t>
  </si>
  <si>
    <t xml:space="preserve"> Įgyvendinti projektą „Vienijantis kūrybiškumo centras – Pragiedrulių sodyba“</t>
  </si>
  <si>
    <t>Įsigyta įranga</t>
  </si>
  <si>
    <t>0;14; 6</t>
  </si>
  <si>
    <t xml:space="preserve"> Įgyvendinti projektą „Poeto J. Čerkeso-Besparnio sodybos sutvarkymas“ (I etapas)</t>
  </si>
  <si>
    <t xml:space="preserve"> VKI </t>
  </si>
  <si>
    <t>Įrengta kino salė</t>
  </si>
  <si>
    <t>"+"</t>
  </si>
  <si>
    <t>Rekonstruotas kultūros objektas</t>
  </si>
  <si>
    <t xml:space="preserve">  Projekto vadovė Vita Bubliauskaitė</t>
  </si>
  <si>
    <t>304929400</t>
  </si>
  <si>
    <t>Įgyvendinti projektą „Stasio Eidrigevičiaus menų centro įkūrimas  modernizuojant  viešąją kultūros infrastruktūrą“</t>
  </si>
  <si>
    <t>Modernizuotų / įrengtų ir pritaikytų daugiafunkcėms ir daugiakultūrėms paslaugoms istaigų / objektų skaičius</t>
  </si>
  <si>
    <t xml:space="preserve">Kultūros paslaugų  prieinamumo ir patrauklumo  didinimas, modernizuojant kultūros įstaigų  infrastruktūrą ir pritaikant daugiafunkcėms ir daugiakultūrėms paslaugoms  </t>
  </si>
  <si>
    <t>Panevėžio miesto kultūros įstaigų, įgyvendinančių projektus gerinant paslaugų kokybę ir prieinamumą, skaičius</t>
  </si>
  <si>
    <t xml:space="preserve">Užtikrinti Panevėžio miesto savivaldybės  kultūros įstaigų veiklos kokybės  ir paslaugų prieinamumo gerinimą </t>
  </si>
  <si>
    <t>Įgyvendintų projektų, kuriančių tvarią socialinę ir ekonominę kultūros vertę, skaičius</t>
  </si>
  <si>
    <t>Kurti tvarią socialinę ir ekonominę kultūros vertę Panevėžyje</t>
  </si>
  <si>
    <t xml:space="preserve"> INVESTICIJŲ PROJEKTŲ PROGRAMOS (NR. 02)                                                                                             
</t>
  </si>
  <si>
    <t xml:space="preserve">Panevėžio miesto savivaldybės 
administracijos direktoriaus                                                                                  2025-12-30 d. įsakymo Nr.AF-219                                                                             1  priedas  
</t>
  </si>
  <si>
    <r>
      <t xml:space="preserve">IŠ VISO programai finansuoti pagal finansavimo šaltinius </t>
    </r>
    <r>
      <rPr>
        <b/>
        <i/>
        <sz val="10"/>
        <rFont val="Times New Roman"/>
        <family val="1"/>
        <charset val="186"/>
      </rPr>
      <t>(1 ir 2 punktai)</t>
    </r>
  </si>
  <si>
    <r>
      <t xml:space="preserve">2.4. Rėmėjų lėšos </t>
    </r>
    <r>
      <rPr>
        <b/>
        <sz val="10"/>
        <rFont val="Times New Roman"/>
        <family val="1"/>
        <charset val="186"/>
      </rPr>
      <t>(RL)</t>
    </r>
  </si>
  <si>
    <r>
      <t>2.3. Gyventojų pajamų mokestis</t>
    </r>
    <r>
      <rPr>
        <b/>
        <sz val="10"/>
        <rFont val="Times New Roman"/>
        <family val="1"/>
        <charset val="186"/>
      </rPr>
      <t xml:space="preserve"> (GPM)</t>
    </r>
  </si>
  <si>
    <t>1.6.2. Savivaldybės aplinkos apsaugos rėmimo specialiosios programos lėšų likutis (SBAAL)</t>
  </si>
  <si>
    <r>
      <t>iš jų: 1.6.1. Ankstesnių metų lėšų likutis</t>
    </r>
    <r>
      <rPr>
        <b/>
        <sz val="10"/>
        <rFont val="Times New Roman"/>
        <family val="1"/>
        <charset val="186"/>
      </rPr>
      <t xml:space="preserve"> (L)</t>
    </r>
  </si>
  <si>
    <r>
      <t xml:space="preserve">1.5. Skolintos lėšos </t>
    </r>
    <r>
      <rPr>
        <b/>
        <sz val="10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</si>
  <si>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10"/>
        <rFont val="Times New Roman"/>
        <family val="1"/>
        <charset val="186"/>
      </rPr>
      <t>(ES)</t>
    </r>
  </si>
  <si>
    <r>
      <t xml:space="preserve">iš jų: 1.3.1 Pajamos už prekes ir paslaugas </t>
    </r>
    <r>
      <rPr>
        <b/>
        <sz val="10"/>
        <rFont val="Times New Roman"/>
        <family val="1"/>
        <charset val="186"/>
      </rPr>
      <t>(SP)</t>
    </r>
  </si>
  <si>
    <r>
      <t>1.2.6.Valstybės lėšos kapitalo investicijoms (</t>
    </r>
    <r>
      <rPr>
        <b/>
        <sz val="10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</si>
  <si>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10"/>
        <rFont val="Times New Roman"/>
        <family val="1"/>
        <charset val="186"/>
      </rPr>
      <t>KPP</t>
    </r>
    <r>
      <rPr>
        <sz val="10"/>
        <rFont val="Times New Roman"/>
        <family val="1"/>
        <charset val="186"/>
      </rPr>
      <t>)</t>
    </r>
  </si>
  <si>
    <r>
      <t>1.2.4. Valstybės lėšos ugdymo reikmėms finansuoti (</t>
    </r>
    <r>
      <rPr>
        <b/>
        <sz val="10"/>
        <rFont val="Times New Roman"/>
        <family val="1"/>
        <charset val="186"/>
      </rPr>
      <t>ML</t>
    </r>
    <r>
      <rPr>
        <sz val="10"/>
        <rFont val="Times New Roman"/>
        <family val="1"/>
        <charset val="186"/>
      </rPr>
      <t>)</t>
    </r>
  </si>
  <si>
    <r>
      <t>1.2.3. Valstybės regioninėms įstaigoms ir klasėms finansuoti (</t>
    </r>
    <r>
      <rPr>
        <b/>
        <sz val="10"/>
        <rFont val="Times New Roman"/>
        <family val="1"/>
        <charset val="186"/>
      </rPr>
      <t>VBSR)</t>
    </r>
  </si>
  <si>
    <r>
      <t>1.2.2. Valstybės lėšos valstybinėms (valstybės perduotoms savivaldybėms) funkcijoms atlikti (</t>
    </r>
    <r>
      <rPr>
        <b/>
        <sz val="10"/>
        <rFont val="Times New Roman"/>
        <family val="1"/>
        <charset val="186"/>
      </rPr>
      <t>VBSF)</t>
    </r>
  </si>
  <si>
    <r>
      <t>iš jų: 1.2.1. Valstybės lėšos kitoms dotacijoms (</t>
    </r>
    <r>
      <rPr>
        <b/>
        <sz val="10"/>
        <rFont val="Times New Roman"/>
        <family val="1"/>
        <charset val="186"/>
      </rPr>
      <t>VB)</t>
    </r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</si>
  <si>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10"/>
        <rFont val="Times New Roman"/>
        <family val="1"/>
        <charset val="186"/>
      </rPr>
      <t>(SBES)</t>
    </r>
  </si>
  <si>
    <r>
      <t>1.1.2.Savivaldybės aplinkos apsaugos rėmimo specialiosios programos lėšos (</t>
    </r>
    <r>
      <rPr>
        <b/>
        <sz val="10"/>
        <rFont val="Times New Roman"/>
        <family val="1"/>
        <charset val="186"/>
      </rPr>
      <t>SBAA</t>
    </r>
    <r>
      <rPr>
        <sz val="10"/>
        <rFont val="Times New Roman"/>
        <family val="1"/>
        <charset val="186"/>
      </rPr>
      <t>)</t>
    </r>
  </si>
  <si>
    <r>
      <t xml:space="preserve">iš jų: 1.1.1. Savivaldybės biudžeto lėšos </t>
    </r>
    <r>
      <rPr>
        <b/>
        <sz val="10"/>
        <rFont val="Times New Roman"/>
        <family val="1"/>
        <charset val="186"/>
      </rPr>
      <t>(SB)</t>
    </r>
  </si>
  <si>
    <r>
      <t>iš jo: 1.1.Savivaldybės biudžeto lėšos (nuosavos, be ankstesnių metų likučio)</t>
    </r>
    <r>
      <rPr>
        <b/>
        <sz val="10"/>
        <rFont val="Times New Roman"/>
        <family val="1"/>
        <charset val="186"/>
      </rPr>
      <t xml:space="preserve"> </t>
    </r>
  </si>
  <si>
    <t>1.SAVIVALDYBĖS BIUDŽETAS (įskaitant skolintas lėšas)</t>
  </si>
  <si>
    <t xml:space="preserve">Finansavimo šaltiniai </t>
  </si>
  <si>
    <t xml:space="preserve">Panevėžio funkcinės zonos plėtros strategijos sukūrimas ir įgyvendinimas, įtraukiant kitus regionus/ ir / ar šalis </t>
  </si>
  <si>
    <t xml:space="preserve">Sukurta Panevėžio funkcinės zonos plėtros strategija </t>
  </si>
  <si>
    <t>2.2.4.</t>
  </si>
  <si>
    <t>Naujų neužstatytų teritorijų planavimas ir vystymas investicinio potencialo stiprinimui</t>
  </si>
  <si>
    <t>Ha</t>
  </si>
  <si>
    <t>Įrengta ir išvystyta LEZ ar pramonės parko teritorija šalia geležinkelio krovinių regioninio terminalo, plotas</t>
  </si>
  <si>
    <t>Suplanuotų teritorijų vystymas ir įvykdyti projektai, skaičius</t>
  </si>
  <si>
    <t>Pasiūlytos ir prijungtos, suplanuotos naujos teritorijos, plotas</t>
  </si>
  <si>
    <t>Parengta galimybių studija, skaičius</t>
  </si>
  <si>
    <t>2.2.3.</t>
  </si>
  <si>
    <t>Miesto teritorijos plėtra</t>
  </si>
  <si>
    <t>Prijungtos gretimos gyvenvietės bei teritorijos Šiaulių kryptimi nuo miesto ribos iki „Rail Baltica“ magistralės</t>
  </si>
  <si>
    <t>Parengtų miesto teritorijos plėtros galimybių studijų, skaičius</t>
  </si>
  <si>
    <t>2.2.2.</t>
  </si>
  <si>
    <t>„Rail Baltica“ projekto ir miesto urbanistinės sistemos sąsajų sukūrimas</t>
  </si>
  <si>
    <t>Parengta tarptautinio keleivių stoties galimybių studija dėl atšakos ašyje „Rail Baltica“ Panevėžio mieste, skaičius</t>
  </si>
  <si>
    <t>Parengta urbanistinės plėtros galimybių studija „Panevėžys Connect“</t>
  </si>
  <si>
    <t>2.2.1.</t>
  </si>
  <si>
    <t>Funkcinių zonų plėtra (Panevėžio funkcinės zonos plėtros strategijos sukūrimas ir įgyvendinimas, įtraukiant kitus regionus ir/ar šalis)</t>
  </si>
  <si>
    <t>Parengtų tvarios miesto urbanistinės plėtros projektų ir studijų (vizijų), kurių objektas yra Panevėžio konkurencingumas nacionaliniu mastu, skaičius</t>
  </si>
  <si>
    <t xml:space="preserve">Įgyvendinti valstybinės ir regioninės svarbos projektus </t>
  </si>
  <si>
    <t>+</t>
  </si>
  <si>
    <t>Modernizuota GIS, atnaujinta Arc GIS programinė įranga</t>
  </si>
  <si>
    <t>2.1.4</t>
  </si>
  <si>
    <t>Programinės įrangos atnaujinimas, ARC GIS prenumerata</t>
  </si>
  <si>
    <t>atnaujinta</t>
  </si>
  <si>
    <t>Atnaujinti duomenys</t>
  </si>
  <si>
    <t>Duomenų atnaujinimas</t>
  </si>
  <si>
    <t>Vnt/metus</t>
  </si>
  <si>
    <t>Bendrojo plano monitoringas</t>
  </si>
  <si>
    <t>Vnt./metus</t>
  </si>
  <si>
    <t>Parengti kadastrinių matavimų planai</t>
  </si>
  <si>
    <t>Žemės sklypų kadastriniai matavimai</t>
  </si>
  <si>
    <t>Įregistruoti žemės sklypai.</t>
  </si>
  <si>
    <t>Žemės sklypų vertinimas, žemės sklypų įregistravimas VĮ Registrų centre, notaro paslaugų apmokėjimas</t>
  </si>
  <si>
    <t>Parengti žemės sklypų formavimo ir pertvarkymo projektai</t>
  </si>
  <si>
    <t>Žemės sklypų formavimo ir pertvarkymo projektų parengimas</t>
  </si>
  <si>
    <t>Parengti teritorijų planavimo dokumentai</t>
  </si>
  <si>
    <t>Teritorijų planavimo dokumentų parengimas, keitimas, koregavimas.</t>
  </si>
  <si>
    <t xml:space="preserve">Panevėžio miesto bendrojo plano keitimas/koregavimas. </t>
  </si>
  <si>
    <t>Darnus teritorijų planavimas ir vystymas</t>
  </si>
  <si>
    <t>Paskatų sistemos sukūrimas esamiems apleistiems sklypams įveiklinti</t>
  </si>
  <si>
    <t xml:space="preserve">Sukurta  paskatų sistema	</t>
  </si>
  <si>
    <t>2.1.3</t>
  </si>
  <si>
    <t>Pramoninių teritorijų konversijos projektų vykdymas</t>
  </si>
  <si>
    <t>Įgyvendintų pramoninių teritorijų konversijos projektų skaičius</t>
  </si>
  <si>
    <t>Atlikti kultūros paveldo tyrimai</t>
  </si>
  <si>
    <t xml:space="preserve">Nekilnojamojo kultūros paveldo objektų tyrimai.  </t>
  </si>
  <si>
    <t>Tvarkomų kultūros paveldo objektų skaičius</t>
  </si>
  <si>
    <t xml:space="preserve">Nekilnojamojo kultūros paveldo objektų tvarkyba </t>
  </si>
  <si>
    <t>Kultūros paveldo objektų sklaida (renginiai, leidiniai, bukletai ir pan.)</t>
  </si>
  <si>
    <t>Nekilnojamojo kultūros paveldo objektų sklaida.</t>
  </si>
  <si>
    <t>Parengtų apskaitos dokumentų skaičius</t>
  </si>
  <si>
    <t>Nekilnojamojo kultūros paveldo objektų dokumentacijos parengimas (Vertinimo aktai, teritorijos ribų planai, ikonografinė medžiaga)</t>
  </si>
  <si>
    <t>Suorganizuoti posėdžiai</t>
  </si>
  <si>
    <t>Nekilnojamojo kultūros paveldo vertinimo tarybos veikla (posėdžiai)</t>
  </si>
  <si>
    <t>Paženklintų kultūros paveldo objektų skaičius</t>
  </si>
  <si>
    <t xml:space="preserve">Nekilnojamojo kultūros paveldo objektų ženklinimas. </t>
  </si>
  <si>
    <t>Nekilnojamųjų kultūros paveldo objektų apskaita, tvarkyba, ženklinimas, sklaida</t>
  </si>
  <si>
    <t>Km</t>
  </si>
  <si>
    <t>Atnaujintos modernizuotos infrastruktūros ilgis</t>
  </si>
  <si>
    <t>Statybos leidimų skaičius miesto centrinėje dalyje</t>
  </si>
  <si>
    <t>Taikant konversiją rekonstruotų pastatų arba naujoms veikloms pritaikytų rekonstruotų pastatų skaičius</t>
  </si>
  <si>
    <t>Apleistų sklypų ir pastatų skaičiaus pokytis</t>
  </si>
  <si>
    <t>Veiklai pritaikytų kultūros paveldo objektų skaičius</t>
  </si>
  <si>
    <t xml:space="preserve"> Skatinti miesto plėtrą ir tvarią transformaciją </t>
  </si>
  <si>
    <t xml:space="preserve">Miesto želdynų ir želdinių būklės stebėsenos planas
</t>
  </si>
  <si>
    <t>Želdinių būklės stebėsenos plano parengimas, žalinimo plano ir kitų planų parengimas</t>
  </si>
  <si>
    <t>Sukurtos želdynų apsaugos priemonės</t>
  </si>
  <si>
    <t>Sodmenų, reikalingų želdynų ir želdinių tvarkymo, želdynų kūrimo ir želdinių veisimo darbams atlikti, einamojo ir perspektyvinio poreikio planavimas</t>
  </si>
  <si>
    <t>Miesto teritorijoje esančių želdinių ir želdynų inventorizacija</t>
  </si>
  <si>
    <t>1.1.3</t>
  </si>
  <si>
    <t>Želdinių inventorizacija.</t>
  </si>
  <si>
    <t>Miesto želdynų ir želdinių teritorijose esančių želdynų ir želdinių būklės stebėsena, priežiūra ir apsauga</t>
  </si>
  <si>
    <t>Panevėžio m. savivaldybės daugiabučio pastato techninis projektas (savivaldybės reikmėms)</t>
  </si>
  <si>
    <t>kv. km</t>
  </si>
  <si>
    <t>Atnaujintas 3D modelis</t>
  </si>
  <si>
    <t xml:space="preserve">3D  modelio atnaujinimas (tęstinis projektas) </t>
  </si>
  <si>
    <t>Dekoratyviniai elementai</t>
  </si>
  <si>
    <t>Vėliavos, puošybos elementų ir kitų dekoratyvinių daiktų įsigijimui, informacinės lentos ir jų priežiūra</t>
  </si>
  <si>
    <t>Kūrybinės dirbtuvės, suorganizuotas gražiausiai tvarkomos aplinkos konkursas</t>
  </si>
  <si>
    <t>Panevėžio miesto įvaizdžio gerinimas. (Kūrybinių dirbtuvių ir kitų iniciatyvų, darbų apmokėjimas ir premijavimas, renginių organizavimas ir kitos išlaidos. Gražiausiai tvarkomos aplinkos konkurso organizavimas).</t>
  </si>
  <si>
    <t>Įgyvendintų projektų skaičius</t>
  </si>
  <si>
    <t>Viešųjų erdvių pritaikymas įvairioms socialinėms grupėms</t>
  </si>
  <si>
    <t>Žaliųjų jungčių sukūrimas</t>
  </si>
  <si>
    <t>Sutvarkytų miesto erdvių plotas</t>
  </si>
  <si>
    <t>Parengtų projektų skaičius</t>
  </si>
  <si>
    <t>Įgyvendintų eko sistemą stiprinančių projektų skaičius</t>
  </si>
  <si>
    <t>Suformuotų erdvių skaičius</t>
  </si>
  <si>
    <t xml:space="preserve">Patobulinti miesto erdvių ir objektų kokybę, jų priežiūrą </t>
  </si>
  <si>
    <t>Žalumo indeksas</t>
  </si>
  <si>
    <t xml:space="preserve">TIKSLŲ, UŽDAVINIŲ, PRIEMONIŲ IR PAPRIEMONIŲ, IŠLAIDŲ IR VERTINIMO KRITERIJŲ SUVESTINĖ          </t>
  </si>
  <si>
    <t xml:space="preserve">URBANISTINĖS PLĖTROS PROGRAMOS (Nr.03)                                                                                             
</t>
  </si>
  <si>
    <t xml:space="preserve">Panevėžio miesto savivaldybės 
administracijos direktoriaus                                                       2025-12-30 d. įsakymo Nr.AF-219                                          3 priedas  
</t>
  </si>
  <si>
    <r>
      <t>1.6.2. Savivaldybės aplinkos apsaugos rėmimo specialiosios programos lėšų likutis (</t>
    </r>
    <r>
      <rPr>
        <b/>
        <sz val="10"/>
        <rFont val="Times New Roman"/>
        <family val="1"/>
        <charset val="186"/>
      </rPr>
      <t>SBAAL</t>
    </r>
    <r>
      <rPr>
        <sz val="10"/>
        <rFont val="Times New Roman"/>
        <family val="1"/>
        <charset val="186"/>
      </rPr>
      <t>)</t>
    </r>
  </si>
  <si>
    <t>1.1.3. Grąžintos biudžeto lėšos baigus projektus, finansuojamus Europos Sąjungos, kitos tarptautinės finansinės paramos ir bendrojo finansavimo lėšomis (SBES)</t>
  </si>
  <si>
    <t>Naujų skaitmeninių technologijų įmonių pritraukimas išbandyti jų produktus ir paslaugas mieste</t>
  </si>
  <si>
    <t>Teisinio reguliavimo sistemos pritaikymo ir teisinių kliūčių sumažinimo iniciatyvų skaičius</t>
  </si>
  <si>
    <t>Iniciatyvų naujų skaitmeninių technologijų įmonėms pritraukti išbandyti jų produktus ir paslaugas skaičius</t>
  </si>
  <si>
    <t>2.5.1</t>
  </si>
  <si>
    <t>Naujas skaitmenines technologijas mieste išbandžiusių įmonių skaičius</t>
  </si>
  <si>
    <t xml:space="preserve"> Sukurti patrauklią aplinką naujų skaitmeninių technologijų bandymui mieste </t>
  </si>
  <si>
    <t>Įmonių dalyvavimo MTPI srities
programose skatinimas</t>
  </si>
  <si>
    <t>Įmonių, dalyvaujančių MTPI programose, skaičius</t>
  </si>
  <si>
    <t>2.4.2</t>
  </si>
  <si>
    <t xml:space="preserve">Paskatinti verslo, mokslo bei viešojo sektoriaus bendradarbiavimą kuriant ir komercializuojant aukštos pridėtinės vertės produktus 
</t>
  </si>
  <si>
    <t>Sukurta atviros prieigos laboratorijų tinklo veikimo sistema</t>
  </si>
  <si>
    <t>Atviros prieigos laboratorijų tinklu pasinaudojusių įmonių skaičius</t>
  </si>
  <si>
    <t>Vnt. / metus</t>
  </si>
  <si>
    <t>Suorganizuoti investuotojų / ekonomikos forumai</t>
  </si>
  <si>
    <t>Mieste veikiančių mokslo įstaigų ir verslo bendradarbiavimo iniciatyvų skaičius</t>
  </si>
  <si>
    <t>2.4.1</t>
  </si>
  <si>
    <t xml:space="preserve">ES fondams teiktos ir baigtos įgyvendinti įmonių paraiškos kartu su mokslo institucijomis pagal MTEPI prioritetą </t>
  </si>
  <si>
    <t xml:space="preserve">Paskatinti verslo, mokslo bei viešojo sektoriaus bendradarbiavimą kuriant ir komercializuojant aukštos pridėtinės vertės produktus </t>
  </si>
  <si>
    <t xml:space="preserve">Inovacinių (technologinių, skaitmeninių) sprendimų ir (arba) auditų atlikimo įmonėse skatinimas
</t>
  </si>
  <si>
    <t>Mokestinėmis lengvatomis įmonėms plėstis ir diegti pažangius technologinius sprendimu, pasinadojusių įmonių skaičius</t>
  </si>
  <si>
    <t>Inovatyviausios metų įmonės prizas</t>
  </si>
  <si>
    <t>2.3.2</t>
  </si>
  <si>
    <t>Informacijos verslui apie pažangių technologinių sprendimų teikiamas galimybes teikimas</t>
  </si>
  <si>
    <t>Trumpų vertės grandinių skatinimo priemonių skaičius</t>
  </si>
  <si>
    <t>Subjektų, pasinaudojusių informacinėmis paslaugomis, skaičius</t>
  </si>
  <si>
    <t>2.3.1</t>
  </si>
  <si>
    <t>Įmonių, diegusių technologines inovacijas, dalis nuo visų įmonių (apskrities rodiklis)</t>
  </si>
  <si>
    <t xml:space="preserve"> Paskatinti pažangių technologinių sprendimų kūrimą ir diegimą versle</t>
  </si>
  <si>
    <r>
      <rPr>
        <sz val="10"/>
        <rFont val="Times New Roman"/>
        <family val="1"/>
        <charset val="186"/>
      </rPr>
      <t>Viešųjų paslaugų teikimo finansinis užtikrinimas</t>
    </r>
    <r>
      <rPr>
        <sz val="10"/>
        <color rgb="FFFF0000"/>
        <rFont val="Times New Roman"/>
        <family val="1"/>
        <charset val="186"/>
      </rPr>
      <t xml:space="preserve">
</t>
    </r>
  </si>
  <si>
    <t>tūkst.Eur</t>
  </si>
  <si>
    <t>Kompensuotų nuostolių dydis (bendrovių paslaugų teikimo mastui ir kainoms išlaikyti), kurių akcininkė yra Panevėžio miesto savivaldybė</t>
  </si>
  <si>
    <r>
      <rPr>
        <b/>
        <sz val="10"/>
        <rFont val="Times New Roman"/>
        <family val="1"/>
        <charset val="186"/>
      </rPr>
      <t>Viešųjų paslaugų teikimo finansinis užtikrinimas</t>
    </r>
    <r>
      <rPr>
        <b/>
        <sz val="10"/>
        <color rgb="FFFF0000"/>
        <rFont val="Times New Roman"/>
        <family val="1"/>
        <charset val="186"/>
      </rPr>
      <t xml:space="preserve">
</t>
    </r>
  </si>
  <si>
    <t>Koordinuotų investuotojų pritraukimo ir aptarnavimo iniciatyvų įgyvendinimas</t>
  </si>
  <si>
    <t>Užsienio investuotojų pritraukimo ir aptarnavimo priemonių skaičius</t>
  </si>
  <si>
    <t>2.2.3</t>
  </si>
  <si>
    <t>Reguliarus metodiškai pagrįstas verslo aplinkos vertinimas ir kylančių verslo aplinkos problemų įtraukiant verslo atstovus sprendimas</t>
  </si>
  <si>
    <t>Iš dalies finansuotų projektų skaičius</t>
  </si>
  <si>
    <t>Atliktų verslo aplinkos įvertinimų skaičius</t>
  </si>
  <si>
    <t>2.2.2</t>
  </si>
  <si>
    <t xml:space="preserve">Reguliarus metodiškai pagrįstas verslo aplinkos vertinimas ir kylančių verslo aplinkos problemų įtraukiant verslo atstovus sprendimas
</t>
  </si>
  <si>
    <t>Pažangios pramonės ir paslaugų sektorių plėtrai reikalingos infrastruktūros ir įrangos plėtra</t>
  </si>
  <si>
    <t>Panevėžio LEZ / Pramonės parko plėtros priemonės</t>
  </si>
  <si>
    <t>2.2.1</t>
  </si>
  <si>
    <t xml:space="preserve">Pažangios pramonės ir paslaugų sektorių plėtrai reikalingos infrastruktūros ir įrangos plėtra
</t>
  </si>
  <si>
    <t>Eur.</t>
  </si>
  <si>
    <t xml:space="preserve">Tiesioginės užsienio investicijos, tenkančios vienam gyventojui (2023 m. 5105)
</t>
  </si>
  <si>
    <t>TUI, tenkančių vienam gyventojui, dalis lyginant su Lietuvos vidurkiu</t>
  </si>
  <si>
    <t xml:space="preserve"> Sudaryti palankias sąlygas verslo plėtrai ir investicijų pritraukimui </t>
  </si>
  <si>
    <t>Finansinių paskatų verslo įkūrimui sukūrimas ir įgyvendinimas</t>
  </si>
  <si>
    <t>Paskatomis pasinaudojusių verslo subjektų skaičius</t>
  </si>
  <si>
    <t>Paslaugų sistemos asmenims, norintiems pradėti įkurti verslą, sukūrimas ir įgyvendinimas</t>
  </si>
  <si>
    <t>Asm. / metus</t>
  </si>
  <si>
    <t>Paslaugos gavėjų skaičius</t>
  </si>
  <si>
    <t>Val./metus</t>
  </si>
  <si>
    <t>Suteiktų konsultacijų skaičius</t>
  </si>
  <si>
    <t xml:space="preserve">Paslaugų sistemos asmenims, norintiems pradėti įkurti verslą, sukūrimas ir įgyvendinimas
</t>
  </si>
  <si>
    <t>Bankrotų skaičius</t>
  </si>
  <si>
    <t>MVĮ, tenkančių 1 000 miesto gyventojų, skaičius</t>
  </si>
  <si>
    <t xml:space="preserve"> Sudaryti palankias sąlygas verslo įkūrimui </t>
  </si>
  <si>
    <t>Materialinių investicijų, tenkančių vienam gyventojui (Eur), rodiklio santykis su šalies vidurkiu</t>
  </si>
  <si>
    <t>Eur</t>
  </si>
  <si>
    <t>Materialinės investicijos, tenkančios vienam gyventojui</t>
  </si>
  <si>
    <t xml:space="preserve">Didinti miesto verslo aplinkos konkurencingumą  </t>
  </si>
  <si>
    <t>Karjeros Panevėžio mieste privalumų rinkodaros vykdymas tikslinėse auditorijose</t>
  </si>
  <si>
    <t>Priemonėmis ir paskatomis pritraukti aukštos kvalifikacijos darbuotojus iš regionų ir užsienio sukūrimo bei įgyvendinimo pasinaudojusių asmenų skaičius</t>
  </si>
  <si>
    <t>Teigiamai karjeros galimybes Panevėžyje vertinančių Lietuvos gyventojų dalis</t>
  </si>
  <si>
    <t xml:space="preserve">Iš dalies finansuotų verslo misijų skaičius </t>
  </si>
  <si>
    <t>Įgyvendintos naujos rinkodaros priemonės</t>
  </si>
  <si>
    <t>1.3.1</t>
  </si>
  <si>
    <t xml:space="preserve">Karjeros Panevėžio mieste privalumų rinkodaros vykdymas tikslinėse auditorijose
</t>
  </si>
  <si>
    <t>Darbuotojų inovacinėse įmonėse dalis, palyginti su visų įmonių darbuotojais (apskrities rodiklis)</t>
  </si>
  <si>
    <t xml:space="preserve">Pritraukti kvalifikuotą darbo jėgą </t>
  </si>
  <si>
    <t>Gyventojų perkvalifikavimo sistemos pritaikymas ir įgyvendinimas pagal miesto ekonominės specializacijos poreikius</t>
  </si>
  <si>
    <t>Parengtų illgalaikių miesto darbo rinkos poreikių prognozių skaičius</t>
  </si>
  <si>
    <t>Gyventojų perkvalifikavimo sistemos pritaikymo priemonių skaičius</t>
  </si>
  <si>
    <t>asm./metus</t>
  </si>
  <si>
    <t>Pagal miesto pramonės įmonių poreikius ekonominės specializacijos kryptis UŽT organizuojamuose mokymuose perkvalifikuotų asmenų skaičius</t>
  </si>
  <si>
    <t>1.2.1</t>
  </si>
  <si>
    <t>Vykdomų suaugusiųjų neformaliojo švietimo programų, atitinkančių trumpalaikius ir ilgalaikius darbo rinkos poreikius skaičius</t>
  </si>
  <si>
    <t xml:space="preserve"> Sudaryti mokymosi visą gyvenimą galimybes atsižvelgiant į trumpalaikės ir ilgalaikes darbo rinkos poreikių prognozes </t>
  </si>
  <si>
    <t>Priemonių verslo atstovms  įtraukti į profesinio mokymo ir aukštojo mokslo studijų programų kūrimą ir vykdymą sukūrimas, įgyvendinimas</t>
  </si>
  <si>
    <t>Verslo atstovų įtraukimo į profesinio mokymo ir aukštojo mokslo studijų programų organizavimą naujų priemonių skaičius/metus</t>
  </si>
  <si>
    <t>Proc. nuo visų absolventų</t>
  </si>
  <si>
    <t>Pirmą kartą po studijų baigimo pagal specialybę įsidarbinę Panevėžio profesinio rengimo centro, Panevėžio kolegijos ir KTU fakulteto absolventai</t>
  </si>
  <si>
    <t xml:space="preserve">Paskatinti aukštojo mokslo ir profesinio mokymo įstaigų teikiamų paslaugų atitiktį trumpalaikėms ir ilgalaikėms darbo rinkos poreikių prognozėms </t>
  </si>
  <si>
    <t>Užimtų gyventojų pagal profesijų grupes, išskyrus
nekvalifikuotus darbininkus, dalis</t>
  </si>
  <si>
    <t xml:space="preserve"> Didinti kvalifikuotų darbuotojų pasiūlą </t>
  </si>
  <si>
    <t>tūkst.eur</t>
  </si>
  <si>
    <t xml:space="preserve">EKONOMINĖS PLĖTROS IR VERSLO SKATINIMO PROGRAMOS (Nr.05)                                                                                             
</t>
  </si>
  <si>
    <t xml:space="preserve">Panevėžio miesto savivaldybės 
administracijos direktoriaus                                                                                  2025-12-30 d. įsakymo Nr.AF-219                                                                                                                               4 priedas  
</t>
  </si>
  <si>
    <r>
      <t xml:space="preserve">1.6.2. Savivaldybės aplinkos apsaugos rėmimo specialiosios programos lėšų likutis </t>
    </r>
    <r>
      <rPr>
        <b/>
        <sz val="10"/>
        <rFont val="Times New Roman"/>
        <family val="1"/>
        <charset val="186"/>
      </rPr>
      <t>(SBAAL)</t>
    </r>
  </si>
  <si>
    <r>
      <t xml:space="preserve">iš jų: 1.6.1. Ankstesnių metų lėšų likutis </t>
    </r>
    <r>
      <rPr>
        <b/>
        <sz val="10"/>
        <rFont val="Times New Roman"/>
        <family val="1"/>
        <charset val="186"/>
      </rPr>
      <t>(L)</t>
    </r>
  </si>
  <si>
    <t>1.6. Ankstesnių metų lėšų likučiai</t>
  </si>
  <si>
    <r>
      <t xml:space="preserve">1.3.1 Pajamos už prekes ir paslaugas </t>
    </r>
    <r>
      <rPr>
        <b/>
        <sz val="10"/>
        <rFont val="Times New Roman"/>
        <family val="1"/>
        <charset val="186"/>
      </rPr>
      <t>(SP)</t>
    </r>
  </si>
  <si>
    <r>
      <t>1.2.4. valstybės lėšos ugdymo reikmėms finansuoti (</t>
    </r>
    <r>
      <rPr>
        <b/>
        <sz val="10"/>
        <rFont val="Times New Roman"/>
        <family val="1"/>
        <charset val="186"/>
      </rPr>
      <t>ML</t>
    </r>
    <r>
      <rPr>
        <sz val="10"/>
        <rFont val="Times New Roman"/>
        <family val="1"/>
        <charset val="186"/>
      </rPr>
      <t>)</t>
    </r>
  </si>
  <si>
    <r>
      <t xml:space="preserve"> iš jo:  1.1.Savivaldybės biudžeto lėšos (nuosavos, be ankstesnių metų likučio)</t>
    </r>
    <r>
      <rPr>
        <b/>
        <sz val="10"/>
        <rFont val="Times New Roman"/>
        <family val="1"/>
        <charset val="186"/>
      </rPr>
      <t xml:space="preserve"> </t>
    </r>
  </si>
  <si>
    <t>SP</t>
  </si>
  <si>
    <t>Įsigyti, rekonstruoti ir remontuoti Savivaldybės ir socialinį būstą bei kitas gyvenamąsias patalpas (socialinėms paslaugoms teikti)</t>
  </si>
  <si>
    <t xml:space="preserve">Nupirkta butų </t>
  </si>
  <si>
    <t xml:space="preserve">Asmenų, aprūpintų gyvenamuoju plotu dėl Savivaldybės ir socialinio būsto fondo bei kito būsto metinio padidėjimo, skaičius </t>
  </si>
  <si>
    <t>21</t>
  </si>
  <si>
    <t>1.2.9</t>
  </si>
  <si>
    <t>Padengti Savivaldybės gyvenamosioms patalpoms naujų inžinerinių tinklų (vandentiekio ir nuotekų) įrengimo ir prijungimo prie miesto centralizuotų tinklų išlaidas</t>
  </si>
  <si>
    <t xml:space="preserve">Savivaldybės gyvenamosiose patalpose įrengti nauji inžineriniai (vandentiekio- nuotekų) tinklai </t>
  </si>
  <si>
    <t>1.2.8</t>
  </si>
  <si>
    <t>Savivaldybės valdomų įmonių proporcingai valdomų akcijų skaičiui gauta dotacija turtui įsigyti (PRATC, PE, UAB Aukštaitijos vandenys...) Aukštaitijos siaurasis geležinkelis, Panevėžio gatvės įstatinis kapitalas didinamas</t>
  </si>
  <si>
    <t xml:space="preserve">Finansinis turtas </t>
  </si>
  <si>
    <t xml:space="preserve">Savivaldybės valdomų įmonių ir įstaigų skaičius </t>
  </si>
  <si>
    <t>1.2.7</t>
  </si>
  <si>
    <t>Skirti lėšų išlaidoms už atnaujinamų  namų (negyvenamųjų patalpų) dalį, priklausančią Savivaldybei nuosavybės teise, padengti</t>
  </si>
  <si>
    <t>Proc. / metus</t>
  </si>
  <si>
    <t>1.2.6</t>
  </si>
  <si>
    <t>Padengti Savivaldybės neišnuomotų  negyvenamųjų patalpų išlaikymo ir priežiūros išlaidas</t>
  </si>
  <si>
    <t>Padengtos Savivaldybės neišnuomotų  negyvenamųjų patalpų išlaikymo ir priežiūros išlaidos</t>
  </si>
  <si>
    <t>1.2.5</t>
  </si>
  <si>
    <t>Įsigyti, rekonstruoti ir remontuoti Savivaldybės nekilnojamąjį turtą (išskyrus gyvenamąsias patalpas), vidaus ir lauko inžinerinius tinklus ir įrenginius</t>
  </si>
  <si>
    <t>Įsigytas nekilnojmasis turtas (išskyrus gyvenamąsias patalpas)</t>
  </si>
  <si>
    <t>Suremontuotų  negyvenamųjų patalpų skaičius</t>
  </si>
  <si>
    <t>1.2.4</t>
  </si>
  <si>
    <t>Skirti lėšų išlaidoms už atnaujinamų  namų (gyvenamųjų patalpų) dalį, priklausančią Savivaldybei nuosavybės teise, padengti</t>
  </si>
  <si>
    <t>Savivaldybės atnaujintų butų skaičius atnaujinamuose namuose</t>
  </si>
  <si>
    <t>1.2.3</t>
  </si>
  <si>
    <t>Padengti Savivaldybės neišnuomotų  gyvenamųjų patalpų išlaikymo ir priežiūros išlaidas</t>
  </si>
  <si>
    <t>Padengtos Savivaldybės neišnuomotų  gyvenamųjų patalpų išlaikymo ir priežiūros išlaidos</t>
  </si>
  <si>
    <t>1.2.2</t>
  </si>
  <si>
    <t>Atlikti  gyvenamųjų   patalpų remontą ir rekonstrukciją, vidaus ir lauko inžinerinių tinklų ir įrenginių remontą</t>
  </si>
  <si>
    <t>Suremontuotų gyvenamųjų patalpų  skaičius</t>
  </si>
  <si>
    <t>Laukiančiųjų socialinio būsto eilėje aprūpinimas būstu</t>
  </si>
  <si>
    <t xml:space="preserve"> Tinkamai naudoti, saugoti, prižiūrėti, remontuoti ir eksploatuoti Savivaldybės turtą</t>
  </si>
  <si>
    <t>Savivaldybės nekilnojamojo turto valdymo strategijos parengimas ir įgyvendinimas</t>
  </si>
  <si>
    <t>Parengta Savivaldybės nekilnojamojo turto valdymo strategija</t>
  </si>
  <si>
    <t>Nekilnojamojo turto (išskyrus gyvenamąsias patalpas) teisinė registracija, kadastriniai matavimai, turto vertinimas, inventorizacija, privatizuojamų objektų vertinimas ir patalpų paskirties keitimas</t>
  </si>
  <si>
    <t>Turto vertinimo ataskaitos</t>
  </si>
  <si>
    <t xml:space="preserve">Teisiškai įregistruotų objektų skaičius </t>
  </si>
  <si>
    <t>Gyvenamųjų patalpų kadastriniai matavimai ir teisinė registracija, objektų paruošimas pardavimui, turto vertinimas</t>
  </si>
  <si>
    <t xml:space="preserve">Pagerinti savivaldybės veiklos valdymą </t>
  </si>
  <si>
    <t>Paten kinamai, gerai, labai gerai</t>
  </si>
  <si>
    <t xml:space="preserve">Stiprinti vietos savivaldą ir vykdyti efektyvų miesto įmonių ir įstaigų valdymą </t>
  </si>
  <si>
    <t xml:space="preserve">SAVIVALDYBĖS TURTO VALDYMO PROGRAMOS (NR.06)                                                                                             
</t>
  </si>
  <si>
    <t xml:space="preserve">Panevėžio miesto savivaldybės 
administracijos direktoriaus                                                                                  2025-12-30 d. įsakymo Nr.AF-219                                                                                                                              5 priedas  
</t>
  </si>
  <si>
    <r>
      <t xml:space="preserve">IŠ VISO programai finansuoti pagal finansavimo šaltinius </t>
    </r>
    <r>
      <rPr>
        <b/>
        <i/>
        <sz val="10"/>
        <color theme="1"/>
        <rFont val="Times New Roman"/>
        <family val="1"/>
        <charset val="186"/>
      </rPr>
      <t>(1 ir 2 punktai)</t>
    </r>
  </si>
  <si>
    <r>
      <t>2.1. Valstybės biudžeto lėšos, kurios neapskaitytos biudžete (</t>
    </r>
    <r>
      <rPr>
        <b/>
        <sz val="10"/>
        <rFont val="Times New Roman"/>
        <family val="1"/>
        <charset val="186"/>
      </rPr>
      <t>VBN</t>
    </r>
    <r>
      <rPr>
        <sz val="10"/>
        <rFont val="Times New Roman"/>
        <family val="1"/>
        <charset val="186"/>
      </rPr>
      <t>)</t>
    </r>
  </si>
  <si>
    <r>
      <t xml:space="preserve">1.2.4. valstybės lėšos ugdymo reikmėms finansuoti </t>
    </r>
    <r>
      <rPr>
        <b/>
        <sz val="10"/>
        <rFont val="Times New Roman"/>
        <family val="1"/>
        <charset val="186"/>
      </rPr>
      <t>(ML)</t>
    </r>
  </si>
  <si>
    <t>iš jų: 1.2.1.  Valstybės lėšos kitoms dotacijoms (VB)</t>
  </si>
  <si>
    <r>
      <t xml:space="preserve">iš jo: 1.1.1. Savivaldybės biudžeto lėšos </t>
    </r>
    <r>
      <rPr>
        <b/>
        <sz val="10"/>
        <rFont val="Times New Roman"/>
        <family val="1"/>
        <charset val="186"/>
      </rPr>
      <t>(SB)</t>
    </r>
  </si>
  <si>
    <t>Plėtoti itin didelio pralaidumo plačiajuosčio ryšio tinklus</t>
  </si>
  <si>
    <t>Įdiegtos priemonės, skaičius</t>
  </si>
  <si>
    <t>0;4</t>
  </si>
  <si>
    <t>Išmaniųjų technologijų diegimas efektyviam viešųjų paslaugų infrastruktūros valdymui</t>
  </si>
  <si>
    <t>Viešojo administravimo, diegiant tarpusavyje integruotas informacines sistemas, modernizavimas</t>
  </si>
  <si>
    <t>Naujai įdiegtų ir(ar) išplėtotų informacinių sistemų skaičius</t>
  </si>
  <si>
    <t>Atnaujinta kompiuterių techninė ir programinė įranga</t>
  </si>
  <si>
    <t>Integruotų informacinių sistemų skaičius</t>
  </si>
  <si>
    <t xml:space="preserve">Viešojo administravimo, diegiant tarpusavyje integruotas informacines sistemas, modernizavimas
</t>
  </si>
  <si>
    <t xml:space="preserve">Viešųjų ir administracinių paslaugų teikimo elektroniniu būdu plėtra
</t>
  </si>
  <si>
    <t>Savivaldybės interneto svetainės atnaujinimas</t>
  </si>
  <si>
    <t>Naujai sukurtų elektroninių paslaugų skaičius</t>
  </si>
  <si>
    <t>Įdiegtų  programinių sprendimų, mažinančių administracinę naštą, skaičius</t>
  </si>
  <si>
    <t>Elektroninių paslaugų dalis nuo bendro PMSA teikiamų paslaugų skaičiaus</t>
  </si>
  <si>
    <t xml:space="preserve">Pagerinti skaitmeninį junglumą </t>
  </si>
  <si>
    <t>Paten- kinamai, gerai, labai gerai</t>
  </si>
  <si>
    <t xml:space="preserve">Stiprinti vietos savivaldą ir vykdyti efektyvų miesto įmonių ir įstaigų valdymą  </t>
  </si>
  <si>
    <t xml:space="preserve"> INFORMACINĖS VISUOMENĖS PLĖTROS PROGRAMOS (NR.09)                                                                                             
</t>
  </si>
  <si>
    <t xml:space="preserve">Panevėžio miesto savivaldybės 
administracijos direktoriaus                                                                                  2025-12-30 d. įsakymo Nr.AF-219                                                                           6 priedas  
</t>
  </si>
  <si>
    <r>
      <t>2.1. Valstybės biudžeto lėšos, kurios neapskaitytos biudžete (</t>
    </r>
    <r>
      <rPr>
        <b/>
        <sz val="10"/>
        <rFont val="Times New Roman"/>
        <family val="1"/>
        <charset val="186"/>
      </rPr>
      <t>VBN</t>
    </r>
    <r>
      <rPr>
        <sz val="10"/>
        <rFont val="Times New Roman"/>
        <family val="1"/>
      </rPr>
      <t>)</t>
    </r>
  </si>
  <si>
    <t>1.6.1. Ankstesnių metų lėšų likutis (L)</t>
  </si>
  <si>
    <t>Iš viso programai:</t>
  </si>
  <si>
    <t>Iš viso tikslui:</t>
  </si>
  <si>
    <t>Iš viso uždaviniui:</t>
  </si>
  <si>
    <t>vnt</t>
  </si>
  <si>
    <t>Atlikti projektavimo ir naujos statybos darbai</t>
  </si>
  <si>
    <t xml:space="preserve">SB </t>
  </si>
  <si>
    <t>19</t>
  </si>
  <si>
    <t>Panevėžio miesto savivaldybės būsto su administracinėmis patalpomis, Savanorių a. 3A, statyba</t>
  </si>
  <si>
    <t>31</t>
  </si>
  <si>
    <t>Atlikti projektavimo ir remonto darbai</t>
  </si>
  <si>
    <t>Lopšelio darželio "Draugystė" I korpuso patalpų įrengimas švietimo pagalbos specialistams</t>
  </si>
  <si>
    <t>30</t>
  </si>
  <si>
    <t>Panevėžio Elenos Mezginaitės viešosios bibliotekos filialo Šiaurinės bibliotekos, esančios Pušaloto g. 55, Panevėžyje, remonto darbai</t>
  </si>
  <si>
    <t>29</t>
  </si>
  <si>
    <t>3.2.4.</t>
  </si>
  <si>
    <t>Panevėžio Raimundo Sargūno sporto bendrabučio stogo remonto darbai</t>
  </si>
  <si>
    <t>28</t>
  </si>
  <si>
    <t>Atlikti remonto darbai</t>
  </si>
  <si>
    <t>Mokslo, pagalbinio ūkio paskirties pastatų ir kitų inžinerinių statinių Trumpoji g. 1, Panevėžyje, griovimo darbai</t>
  </si>
  <si>
    <t>27</t>
  </si>
  <si>
    <t>Pastato Smėlynės g. 2B, Panevėžyje, dalies patalpų paprastojo remonto darbai</t>
  </si>
  <si>
    <t>26</t>
  </si>
  <si>
    <t>Mokslo paskirties pastato (Un. Nr. 2793-0006-2012) dalies patalpų Smėlynės g. 29, paprastasis remontas</t>
  </si>
  <si>
    <t>25</t>
  </si>
  <si>
    <t>„Futbolo aikštės Smėlynės g. 2B, Panevėžyje, remonto  darbai”</t>
  </si>
  <si>
    <t>24</t>
  </si>
  <si>
    <t>Ūkio ir eksplotavimo skyrius</t>
  </si>
  <si>
    <t>20</t>
  </si>
  <si>
    <t>Pastato Laisvės a. 20, Panevėžys, dalies patalpų remontas</t>
  </si>
  <si>
    <t>23</t>
  </si>
  <si>
    <t>Panevėžio muzikinio teatro vandentiekio ir nuotekų šalinimo projekto parengimas ir remonto darbai</t>
  </si>
  <si>
    <t>Panevėžio kultūros centro rūmų krovimo rampos, pagrindinės salės lauko durų, atraminių sienelių ir laiptų remonto darbai</t>
  </si>
  <si>
    <t>Iškeltos skulptūros</t>
  </si>
  <si>
    <t>Skulptūrų iš Senvagės ir Laisvės a. prieigų perkėlimas</t>
  </si>
  <si>
    <t>18</t>
  </si>
  <si>
    <t>Moksleivių namų ir atviro jaunimo centro langų keitimas, Parko g. 79</t>
  </si>
  <si>
    <t>17</t>
  </si>
  <si>
    <t>Suremontuotos vidaus patalpos</t>
  </si>
  <si>
    <t>7</t>
  </si>
  <si>
    <t>Panevėžio miesto "Vilties" progimnazijos dalies patalpų remontas</t>
  </si>
  <si>
    <t>Panevėžio  gimnazijos "Aušra", dalies patalpų remonto darbai, keičiant patalpų paskirtį</t>
  </si>
  <si>
    <t>Kultūros paskirties pastato, Šermukšnių g. 31A-1, Panevėžyje, dalies patalpų remontas</t>
  </si>
  <si>
    <t>VšĮ futbolo akademijos "Panevėžys" sporto salės esančios Elektronikos g.1f (77U1/b-1), Panevėžyje, dalies patalpų remontas</t>
  </si>
  <si>
    <t>Atliktas techninis projektas</t>
  </si>
  <si>
    <t>Panevėžio Raimundo Sargūno sporto gimnazijos teritorijoje, Liepų al. 2, Panevėžio m., naujos universalios sporto salės statyba</t>
  </si>
  <si>
    <t>Sumontuotos signalizacijos bendro ugdymo įstaigose</t>
  </si>
  <si>
    <t>Signalizacijų įvedimas bendrojo ugdymo mokyklose</t>
  </si>
  <si>
    <t>Atlikti projektavimo ir rangos darbai</t>
  </si>
  <si>
    <t>Atlikti techniniai projektai</t>
  </si>
  <si>
    <t>Projektavimo darbai</t>
  </si>
  <si>
    <t xml:space="preserve">Mokslo paskirties pastato dalies, Beržų g. 37, Panevėžyje, kapitalinio remonto darbai </t>
  </si>
  <si>
    <t>Atlikti remonto darbai Savivaldybei priklausančiuose statiniuose</t>
  </si>
  <si>
    <t>Statybos skyrius;  Miesto infrastruktūros skyrius;                                    Teritorijų planavimo ir architektūros skyrius; Ūkio ir eksplotavimo skyrius</t>
  </si>
  <si>
    <t>19; 7; 14; 20</t>
  </si>
  <si>
    <t>Savivaldybei priklausančių pastatų ir inžinerinių statinių rekonstravimas, atnaujinimas (modernizavimas)  ir remontas</t>
  </si>
  <si>
    <t>Turto, sukurto įgyvendinant projektus finansuojamus iš ES lėšų, draudimas</t>
  </si>
  <si>
    <t>Apdrausti objektai</t>
  </si>
  <si>
    <t>3.2.3.</t>
  </si>
  <si>
    <t>Užsakovo funkcijų vykdymas</t>
  </si>
  <si>
    <t>Išimta statybą leidžiančių dokumentų</t>
  </si>
  <si>
    <t>Apdrausti statybos techniniai prižiūrėtojai, draudimo polisai</t>
  </si>
  <si>
    <t>3.2.2.</t>
  </si>
  <si>
    <t>Gedimų, įvykusių Savivaldybei priklausančiuose statiniuose, likvidavimas, statinių nugriovimas</t>
  </si>
  <si>
    <t>Likviduota gedimų</t>
  </si>
  <si>
    <t>5</t>
  </si>
  <si>
    <t xml:space="preserve">Savivaldybei priklausiančių pastatų kasmet pagerintos būklės dalis (nuo visų priklausančių pastatų) </t>
  </si>
  <si>
    <t>Savivaldybei priklausančius statinius rekonstruoti, atnaujinti, modernizuoti, remontuoti, apdrausti ir plėtoti</t>
  </si>
  <si>
    <t>Palaidota vienišų ir neatpažintų žmonių palaikų</t>
  </si>
  <si>
    <t>3.1.6</t>
  </si>
  <si>
    <t>Vienišų ir neatpažintų žmonių palaikų laidojimas</t>
  </si>
  <si>
    <t>Panevėžio miesto savivaldybės teritorijoje mirusių žmonių palaikų vežimo ir laikymo paslaugos</t>
  </si>
  <si>
    <t>Kapinių skaitmeninimo informacinės sistemos palaikymas</t>
  </si>
  <si>
    <t xml:space="preserve">tūkst. m2 </t>
  </si>
  <si>
    <t>Vykdomas kapinių atnaujinimas ir  priežiūra</t>
  </si>
  <si>
    <t xml:space="preserve">Kapinių teritorijos atnaujinimas ir priežiūra </t>
  </si>
  <si>
    <t>Organizuoti kapinių priežiūrą, vienišų žmonių laidojimą</t>
  </si>
  <si>
    <t>Atnaujintų objektų skaičius</t>
  </si>
  <si>
    <t>Įrengtų, atnaujintų vaikų žaidimų aikštelių skaičius</t>
  </si>
  <si>
    <t>3.1.5</t>
  </si>
  <si>
    <t xml:space="preserve">Daugiabučių gyvenamųjų namų teritorijų infrastruktūros objektų atnaujinimas dalyvaujant fiziniams ir  (ar) juridiniams asmenims </t>
  </si>
  <si>
    <t>km / metus</t>
  </si>
  <si>
    <t>Atnaujintų šaligatvių skaičius</t>
  </si>
  <si>
    <t>Daugiabučių gyvenamųjų namų teritorijose esančių šaligatvių remontas</t>
  </si>
  <si>
    <t>Atnaujintų automobilių aikštelių skaičius</t>
  </si>
  <si>
    <t>Atnaujintų vidaus kelių, automobilių aikštelių skaičius</t>
  </si>
  <si>
    <t>Daugiabučių gyvenamųjų namų teritorijose esančių vidaus kelių (įvažų) remontas</t>
  </si>
  <si>
    <t>Daugiabučių gyvenamųjų namų teritorijų infrastruktūros atnaujinimas ir plėtra</t>
  </si>
  <si>
    <t>Kapitališkai suremontuotų tiltų skaičius</t>
  </si>
  <si>
    <t>VKĮ</t>
  </si>
  <si>
    <t>Atliktų tiltų ir kitos infrastruktūros  remonto ar rekonstrukcijos skaičius</t>
  </si>
  <si>
    <t xml:space="preserve">Tilto per Nevėžį Nemuno gatvėje, Panevėžio mieste kapitalinis remontas </t>
  </si>
  <si>
    <t>3.1.4</t>
  </si>
  <si>
    <t>Esamų tiltų ir kitos infrastruktūros remontas ir rekonstrukcija</t>
  </si>
  <si>
    <t xml:space="preserve">Žvyruotų gatvių dulkėtumo mažinimas   </t>
  </si>
  <si>
    <t>Vietinės reikšmės kelių ir gatvių su žvyro danga priežiūra, naudojant dulkėjimą mažinančias priemones, ilgis</t>
  </si>
  <si>
    <t>Žvyruotų gatvių, kuriose sumažintas dulkėtumas, ilgis</t>
  </si>
  <si>
    <t>3.1.3</t>
  </si>
  <si>
    <t>Abonentų skaičius</t>
  </si>
  <si>
    <t xml:space="preserve">Naujų elektros abonentų, beapskaitinių vartotojų prijungimas </t>
  </si>
  <si>
    <t>Įrengta, rekonstruota apšvietimo tinklų</t>
  </si>
  <si>
    <t>Miesto gatvių ir vidaus  kelių apšvietimo tinklų remonto projektavimo ir rangos darbai</t>
  </si>
  <si>
    <t>GWh</t>
  </si>
  <si>
    <t>Suvartota el. energijos</t>
  </si>
  <si>
    <t xml:space="preserve">Elektros energijos sunaudojimas miesto gatvių apšvietimui, renginiams, elektromobilių įkrovos stotelėms </t>
  </si>
  <si>
    <t xml:space="preserve">Eksploatuojama šviestuvų    </t>
  </si>
  <si>
    <t>Miesto gatvių ir viešųjų erdvių apšvietimo tinklų eksploatavimas  ir remontas</t>
  </si>
  <si>
    <t xml:space="preserve">Miesto gatvių ir viešųjų erdvių apšvietimo tinklų eksploatavimas, įrengimas, rekonstrukcija ir remontas, viešųjų erdvių ir gatvių apšvietimas, naujų abonentų prijungimas </t>
  </si>
  <si>
    <t>Kapitališkai suremontuota gatvė</t>
  </si>
  <si>
    <t>Pušaloto g. atkarpos (nuo S. Kerbedžio g. Pušaloto g., Nemuno g. J. Janonio g. žiedinės sankryžos iki geležinkelio pervažos) kapitalinis remontas</t>
  </si>
  <si>
    <t>Atlikti Lėkiškio gatvės projektavimo ir rekonstrukcijos darbai</t>
  </si>
  <si>
    <t>Lėkiškio g. rekonstrukcijos darbai</t>
  </si>
  <si>
    <t>Atliktas Ramygalos g. dalies, ties sklypu Nr. 4400-1182-6805, kapitalinis remontas</t>
  </si>
  <si>
    <t>Ramygalos gatvės, įrengiant šviesoforinę sankryžą, kapitalinis remontas</t>
  </si>
  <si>
    <t>Miesto užtvankų priežiūra ir remontas</t>
  </si>
  <si>
    <t>Panevėžio miesto užtvankų remontas, priežiūra</t>
  </si>
  <si>
    <t>Naujai įrengta įvaža į ikimokyklinio ugdymo įstaigą</t>
  </si>
  <si>
    <t>Įvažiavimas/išvažiavimas į Dariaus ir Girėno g. 41, Panevėžio mieste nauja statyba</t>
  </si>
  <si>
    <t>Įrengtas naujas vidaus kelias (įvaža)</t>
  </si>
  <si>
    <t>Pramonės g. kapitalinis remontas, įrengiant privažiavimą prie Pramonės g. Nr. 7</t>
  </si>
  <si>
    <t>22</t>
  </si>
  <si>
    <t>Įrengtas šviesoforų postas</t>
  </si>
  <si>
    <t>3.1.1.</t>
  </si>
  <si>
    <t>Ramygalos g. kapitalinis remontas, įrengiant šviesoforų postą ties Ramygalos g. Nr. 202</t>
  </si>
  <si>
    <t>8</t>
  </si>
  <si>
    <t xml:space="preserve">Kėdainių g.  naujo vidaus kelio (įvažos) įrengimas </t>
  </si>
  <si>
    <t xml:space="preserve"> Prižiūrimas viadukas</t>
  </si>
  <si>
    <t>Prižūrimi tiltai</t>
  </si>
  <si>
    <t>Panevėžio miesto tiltų ir viaduko remontas, priežiūra</t>
  </si>
  <si>
    <t>Prižiūrėtos Panevėžio miesto gatvės</t>
  </si>
  <si>
    <t>Panevėžio miesto gatvių su asfalto danga priežiūra</t>
  </si>
  <si>
    <t>Naujai įrengta aikštelė</t>
  </si>
  <si>
    <t>Kraštovaizdžio formavimas ir ekologinės būklės gerinimas Kniaudiškių parke (Molainių g. 3. Automobilių stovėjimo aikštelė).</t>
  </si>
  <si>
    <t>Atlikti statinių kadastriniai matavimai</t>
  </si>
  <si>
    <t>Statinių kadastriniai matavimai</t>
  </si>
  <si>
    <t>Atlikti  inžinerinių statinių techniniai projektai</t>
  </si>
  <si>
    <t>Kapitališkai suremontuotos Sietyno g. su asfalto danga ilgis</t>
  </si>
  <si>
    <t>Sietyno gatvės kapitalinis remontas</t>
  </si>
  <si>
    <t>Kapitališkai suremontuotų gatvių su asfalto danga ilgis</t>
  </si>
  <si>
    <t>Kapitališkai suremontuotos Žvaigždžių g. su asfalto danga ilgis</t>
  </si>
  <si>
    <t>Atlikti kadastriniai matavimai, patvirtinta statybos užbaigimo deklaracija</t>
  </si>
  <si>
    <t xml:space="preserve">Žvaigždžių gatvės dalies (nuo Kniaudiškių g. iki J. Zikaro g.) kapitalinis remontas  </t>
  </si>
  <si>
    <t>Atlikti naujos statybos darbai</t>
  </si>
  <si>
    <t xml:space="preserve">V. Alanto g. statyba (III etapas – nuo Projektuotojų g. iki V. Alanto g. – Savitiškio g. (Vakarinės g. ) žiedinės sankryžos),  (IV etapas – žiedinė sankryža V. Alanto g. – Savitiškio g. (Vakarinės g.)) </t>
  </si>
  <si>
    <t>Kapitališkai suremontuotos Rėklių g. su žvyro danga ilgis</t>
  </si>
  <si>
    <t xml:space="preserve">Rėklių gatvės kapitalinis remontas  </t>
  </si>
  <si>
    <t>Kapitališkai suremontuotos Matininkų g. su žvyro danga ilgis</t>
  </si>
  <si>
    <t>Kapitališkai suremontuotų gatvių su žvyro danga ilgis  (nuo Kazio Naruševičiaus g. 16 iki Panevėžio miesto ribos)</t>
  </si>
  <si>
    <t>Kazio Naruševičiaus gatvės dalies (nuo Kazio Naruševičiaus g. 16 iki Panevėžio miesto ribos) kapitalinis remontas</t>
  </si>
  <si>
    <t>Kapitališkai suremontuotos Bendrijų g. su žvyro danga ilgis</t>
  </si>
  <si>
    <t xml:space="preserve">Bendrijų gatvės kapitalinis remontas  </t>
  </si>
  <si>
    <t>Atnaujintų gatvių su asfalto danga ilgis</t>
  </si>
  <si>
    <t>Statybos skyrius ; Miesto infrastruktūros skyrius</t>
  </si>
  <si>
    <t>Vietinės reikšmės kelių ir gatvių su asfalto danga atnaujinimas</t>
  </si>
  <si>
    <t>Rekonstruotų vietinės reikšmės kelių ir gatvių su žvyro danga ilgis</t>
  </si>
  <si>
    <t>Vietinės reikšmės kelių ir gatvių su žvyro danga ilgis</t>
  </si>
  <si>
    <t>Vietinės reikšmės kelių ir gatvių su žvyro danga remontas ir priežiūra</t>
  </si>
  <si>
    <t>Vietinės reikšmės kelių ir gatvių su asfalto danga ilgis</t>
  </si>
  <si>
    <t>Vietinės reikšmės kelių ir gatvių su asfalto danga remontas ir priežiūra</t>
  </si>
  <si>
    <t>7; 19</t>
  </si>
  <si>
    <t>Miesto vietinės reikšmės kelių ir gatvių infrastruktūros atnaujinimas ir plėtra</t>
  </si>
  <si>
    <t>Atnaujintų ir naujai įrengtų vietinės reikšmės kelių ir gatvių ilgis</t>
  </si>
  <si>
    <t>Modernizuoti esamą ir tvariai vystyti naują miesto infrastruktūrą</t>
  </si>
  <si>
    <t>1,5</t>
  </si>
  <si>
    <t>mln. kv. m</t>
  </si>
  <si>
    <t xml:space="preserve">Apšviestų teritorijų plotas </t>
  </si>
  <si>
    <t xml:space="preserve">Skatinti miesto plėtrą ir tvarią transformaciją   </t>
  </si>
  <si>
    <t xml:space="preserve">vnt.  </t>
  </si>
  <si>
    <t>Bendrojo naudojimo patalpų pritaikymas minim.priedangų reikalavimams</t>
  </si>
  <si>
    <t>2.2.4</t>
  </si>
  <si>
    <t>Panevėžio miesto daugiabučių namų patalpų pritaikymo minimaliems priedangų reikalavimams konkursas</t>
  </si>
  <si>
    <t>m</t>
  </si>
  <si>
    <t>Išvalyta upės vaga</t>
  </si>
  <si>
    <t>Nevėžio upės valymas (prie Vakarinės g.)</t>
  </si>
  <si>
    <t>Išvalyta upelio vaga</t>
  </si>
  <si>
    <t>Šermuto upelio vagos valymas</t>
  </si>
  <si>
    <t xml:space="preserve">      vnt.</t>
  </si>
  <si>
    <t>Medžių genėjimo darbai (prie gatvių, daugiabučių pastatų. Medžių priežiūros paslaugos bus vykdytos pagal poreikį ir išduotus leidimus kirsti, pašalinti, intensyviai genėti saugotinus želdinius).</t>
  </si>
  <si>
    <t>Didelių matmenų medžių persodinimo paslaugos, naujų želdinių  įveisimas, priežiūra, tvarkymas</t>
  </si>
  <si>
    <t>ha</t>
  </si>
  <si>
    <t>Skaičiuojama nuo gatvių ir statinių stogų ploto</t>
  </si>
  <si>
    <t xml:space="preserve">Mokestis už lietaus nuotekas   </t>
  </si>
  <si>
    <t>Papuošta miesto eglė ir Laisvės aikštė, kartą per metus</t>
  </si>
  <si>
    <t xml:space="preserve">Miesto puošimas švenčių ir renginių metu  </t>
  </si>
  <si>
    <t>Renkama rinkliava (parkomatai)</t>
  </si>
  <si>
    <t xml:space="preserve">Rinkliavos už transporto stovėjimą gatvėse ir aikštėse organizavimas  </t>
  </si>
  <si>
    <t>Vaizdo stebėjimo kameros</t>
  </si>
  <si>
    <t xml:space="preserve">Vaizdo stebėjimo sistemos duomenų perdavimo ir stebėjimo paslaugos  </t>
  </si>
  <si>
    <t>Sutvarkyta Nevėžio upės pakrantė</t>
  </si>
  <si>
    <t>Nevėžio upės pakrančių tvarkymas</t>
  </si>
  <si>
    <t>Prižiūrėti miesto fontanai</t>
  </si>
  <si>
    <t>Fontanų priežiūros paslaugos</t>
  </si>
  <si>
    <t>Sutvarkytos poilsio zonos</t>
  </si>
  <si>
    <t>Viešųjų erdvių ir poilsio zonų infrastruktūros objektų atnaujinimas, remontas ir priežiūra</t>
  </si>
  <si>
    <t xml:space="preserve">Įrengta vaikų žaidimo aikštelių        </t>
  </si>
  <si>
    <t xml:space="preserve"> vnt.</t>
  </si>
  <si>
    <t xml:space="preserve">Prižiūrima vaikų žaidimo aikštelių        </t>
  </si>
  <si>
    <t xml:space="preserve">Vaikų žaidimo aikštelių ir treniruoklių atnaujinimas, remontas ir priežiūra </t>
  </si>
  <si>
    <t xml:space="preserve">Viešųjų erdvių ir poilsio zonų infrastruktūros objektų atnaujinimas, remontas ir priežiūra, rinkliava už transporto stovėjimą, miesto puošimas švenčių proga </t>
  </si>
  <si>
    <t>Įsigyti maisto atliekų  surinkimo priemones</t>
  </si>
  <si>
    <t>Biologinių (maisto) atliekų surinkimo priemonėms įsigyti</t>
  </si>
  <si>
    <t>Atliktas pagal  konteinerių poreikį su antžeminių konteinerių remontu</t>
  </si>
  <si>
    <t>Antžeminių atliekų surinkimo konteinerių aikštelių remontas</t>
  </si>
  <si>
    <t>Atlikti nenumatyti miesto infrastruktūros darbai, paslaugos</t>
  </si>
  <si>
    <t>Miesto infrastruktūros skyrius, Statybos skyrius</t>
  </si>
  <si>
    <t>7;   19</t>
  </si>
  <si>
    <t>Nenumatytos išlaidos</t>
  </si>
  <si>
    <t>Įsigyti tekstilės atliekų surinkimo konteinerius</t>
  </si>
  <si>
    <t xml:space="preserve">Sterilizuoti bešeimininkių kačių   </t>
  </si>
  <si>
    <t>Bešeimininkių gyvūnų  (kačių) augintinių skaičiaus mažinimo programai vykdyti</t>
  </si>
  <si>
    <t>Stebimų aplinkos komponentų skaičius</t>
  </si>
  <si>
    <t>Panevėžio miesto aplinkos komponentų stebėsena</t>
  </si>
  <si>
    <t>Atliktas pagal poreikį konteinerių su požeminiais konteineriais remontas</t>
  </si>
  <si>
    <t>Požeminių atliekų surinkimo konteinerių aikštelių su požeminiais konteineriais remontas</t>
  </si>
  <si>
    <t xml:space="preserve">Suteikti laikinąją priežiūrą bepriežiūriams, bešeimininkiams gyvūnams </t>
  </si>
  <si>
    <t>Bepriežiūrių, bešeimininkių gyvūnų  laikinoji priežiūra</t>
  </si>
  <si>
    <t>Atlikti darbus ir suteikti paslaugas (pastatyti biotualetus, atliekų surinkimo konteinerius, išvalyti teritorijas ir kt.) planuojamiems miesto renginiams</t>
  </si>
  <si>
    <t>Paruošiamųjų darbų atlikimas ir paslaugų suteikimas miesto renginiams</t>
  </si>
  <si>
    <r>
      <t>tūkst. m</t>
    </r>
    <r>
      <rPr>
        <vertAlign val="superscript"/>
        <sz val="10"/>
        <rFont val="Times New Roman"/>
        <family val="1"/>
        <charset val="186"/>
      </rPr>
      <t xml:space="preserve">2   </t>
    </r>
  </si>
  <si>
    <t xml:space="preserve">Valomi šaligatviai </t>
  </si>
  <si>
    <t xml:space="preserve">Valomos gatvės  </t>
  </si>
  <si>
    <t>Prižiūrimos šiukšlių dėžės</t>
  </si>
  <si>
    <t>Prižiūrimi viešieji tualetai</t>
  </si>
  <si>
    <t xml:space="preserve">Miesto    teritorijų, viešųjų tualetų valymas, priežiūra, šiukšliadėžių priežiūra </t>
  </si>
  <si>
    <t>Medžių priežiūros paslaugos Panevėžio mieste</t>
  </si>
  <si>
    <t>Miesto želdynų atnaujinimas ir priežiūra</t>
  </si>
  <si>
    <r>
      <t>m</t>
    </r>
    <r>
      <rPr>
        <vertAlign val="superscript"/>
        <sz val="10"/>
        <rFont val="Times New Roman"/>
        <family val="1"/>
        <charset val="186"/>
      </rPr>
      <t>2</t>
    </r>
  </si>
  <si>
    <t>Sodinamos gėlės ir dekoratyviniai augalai</t>
  </si>
  <si>
    <t>Prižiūrimi ir atnaujinami miesto gėlynai</t>
  </si>
  <si>
    <t>Miesto gėlynų atnaujinimas ir priežiūra</t>
  </si>
  <si>
    <t>Vykdoma vejų ir žolynų (želdinių) priežiūra mieste</t>
  </si>
  <si>
    <t>Miesto vejų ir žolynų atnaujinimas ir priežiūra</t>
  </si>
  <si>
    <t>Miesto viešųjų erdvių atnaujinimas, priežiūra</t>
  </si>
  <si>
    <t>Dalyvaujamojo biudžeto modelio taikymas</t>
  </si>
  <si>
    <t>Taikomų gyventojų įtraukties instrumentų skaičius</t>
  </si>
  <si>
    <t xml:space="preserve">Suformuotų erdvių skaičius </t>
  </si>
  <si>
    <t>Patobulinti miesto erdvių ir objektų kokybę, jų priežiūrą (SPP 2.2.3.)</t>
  </si>
  <si>
    <t>Namų ūkių (būstų) šildymo įrenginių inventorizavimas ir vartotojų sąmoningumo didinimas</t>
  </si>
  <si>
    <t>Naujus aplinkai draugiškesnius šilumos būdus įdiegusių savivaldybės įmonių / organizacijų skaičius</t>
  </si>
  <si>
    <t>kompl.</t>
  </si>
  <si>
    <t>Atlikta namų ūkių (būstų) šildymo įrenginių inventorizacija</t>
  </si>
  <si>
    <t xml:space="preserve">Savivaldybės viešųjų pastatų bei miesto įmonių / organizacijų modernizavimas, taikant energijos išteklių panaudojimo efektyvumo didinimo priemones </t>
  </si>
  <si>
    <t>  Naujų modernizuotų viešųjų pastatų skaičius</t>
  </si>
  <si>
    <t>Įgyvendintas atsinaujinančių išteklių energijos naudojimo plėtros planas</t>
  </si>
  <si>
    <t>Atsinaujinančių išteklių energijos naudojimo plėtros plano  parengimas</t>
  </si>
  <si>
    <t>2.1.2.</t>
  </si>
  <si>
    <t>Atsinaujinančių išteklių energijos naudojimo plėtros plano  parengimas ir įgyvendinimas</t>
  </si>
  <si>
    <t>Daugiabučių namų modernizavimo skatinimas ir plėtra, taikant kompleksines energetinio efektyvumo didinimo priemones</t>
  </si>
  <si>
    <t>Kompleksiškai renovuotų daugiabučių namų skaičius</t>
  </si>
  <si>
    <t>2.1.1.</t>
  </si>
  <si>
    <t>Vieta šalies mastu</t>
  </si>
  <si>
    <t>Savivaldybės darnios energetikos plėtros pažanga</t>
  </si>
  <si>
    <t>Paskatinti energijos taupymą, atsinaujinančių ir alternatyvių energijos išteklių naudojimą</t>
  </si>
  <si>
    <t>„Rail Baltica“ transporto mazgo integravimas į Panevėžio miesto transporto tinklą</t>
  </si>
  <si>
    <t>Naujų maršrutų skaičius</t>
  </si>
  <si>
    <t>Statybos skyrius, Miesto infrastruktūros skyrius</t>
  </si>
  <si>
    <t>7;19</t>
  </si>
  <si>
    <t>1.5.2</t>
  </si>
  <si>
    <t>Naujai įsteigta stotis</t>
  </si>
  <si>
    <t>Savivaldybės administracija</t>
  </si>
  <si>
    <t>Naujos stoties įsteigimas</t>
  </si>
  <si>
    <r>
      <t>Naujos autobusų stoties įrengimas ir prieigų sutvarkymas</t>
    </r>
    <r>
      <rPr>
        <u/>
        <sz val="10"/>
        <rFont val="Times New Roman"/>
        <family val="1"/>
        <charset val="186"/>
      </rPr>
      <t xml:space="preserve"> </t>
    </r>
  </si>
  <si>
    <t xml:space="preserve"> Įrengta nauja autobusų stotis ir sutvarkytos prieigos</t>
  </si>
  <si>
    <t>Savivaldybės administracija, Statybos skyrius</t>
  </si>
  <si>
    <t>1.5.1</t>
  </si>
  <si>
    <r>
      <t>Naujos autobusų stoties įsteigimas, įrengimas ir prieigų sutvarkymas</t>
    </r>
    <r>
      <rPr>
        <b/>
        <u/>
        <sz val="10"/>
        <rFont val="Times New Roman"/>
        <family val="1"/>
        <charset val="186"/>
      </rPr>
      <t xml:space="preserve"> </t>
    </r>
  </si>
  <si>
    <t>Veikiančių subjektų, siūlančių nuomotis / dalintis automobilius, dviračius ir kitas transporto priemones, skaičius</t>
  </si>
  <si>
    <t>Mažai teršiančių, elektra ir (ar) dujomis varomų viešojo transporto priemonių dalis nuo visų viešojo transporto priemonių</t>
  </si>
  <si>
    <t>Išplėsti viešojo transporto ir susisiekimo infrastruktūrą bei atnaujinti viešojo transporto priemones</t>
  </si>
  <si>
    <t xml:space="preserve">Viešojo transporto maršrutinio tinklo optimizavimas. </t>
  </si>
  <si>
    <t>Atliktas viešojo transporto maršrutinio tinklo optimizavimas (maršrutų skaičius)</t>
  </si>
  <si>
    <t>1.4.1</t>
  </si>
  <si>
    <t>84</t>
  </si>
  <si>
    <t>Keleivių pasitenkinimas viešojo transporto paslaugomis</t>
  </si>
  <si>
    <t>Vietinio susisiekimo bendrų maršrutų su kitomis savivaldybėmis skaičius</t>
  </si>
  <si>
    <t>Keleivių naudojimosi viešojo transporto paslaugomis pokytis</t>
  </si>
  <si>
    <r>
      <t>Padidinti naudojimosi viešuoju transportu mastą</t>
    </r>
    <r>
      <rPr>
        <sz val="10"/>
        <rFont val="Times New Roman"/>
        <family val="1"/>
        <charset val="186"/>
      </rPr>
      <t xml:space="preserve"> </t>
    </r>
  </si>
  <si>
    <t xml:space="preserve">Elektromobilių įkrovimo prieigų tinklo plėtra </t>
  </si>
  <si>
    <t>Elektromobilių viešųjų įkrovimo prieigų skaičius</t>
  </si>
  <si>
    <t>Mažos taršos zonų skaičius</t>
  </si>
  <si>
    <r>
      <t>Pasiekti skirtingų transporto būdų darną miesto sistemoje</t>
    </r>
    <r>
      <rPr>
        <sz val="10"/>
        <rFont val="Times New Roman"/>
        <family val="1"/>
        <charset val="186"/>
      </rPr>
      <t xml:space="preserve"> </t>
    </r>
  </si>
  <si>
    <t>Eismo intensyvumo miesto centre ir gyvenamuosiuose kvartaluose mažinimas</t>
  </si>
  <si>
    <t>Įrengtas Šiaurinis apvažiavimas</t>
  </si>
  <si>
    <t>Naujai rekonstruotų gatvių, kuriose sumažinti pertekliniai parametrai ilgis</t>
  </si>
  <si>
    <t>Gatvės, kurioms taikomas „gyvenamosios zonos“ eismo statusas</t>
  </si>
  <si>
    <t>Bendras gatvių ilgis, kuriose pritaikytos tranzitą ribojančios priemonės</t>
  </si>
  <si>
    <t>Atnaujinta rekonstruota sankryža</t>
  </si>
  <si>
    <t>Smėlynės g., Marijonų g., Senamiesčio g. sankryžos rekonstravimo darbai</t>
  </si>
  <si>
    <t>Atnaujinti suremontuoti šviesoforų postai</t>
  </si>
  <si>
    <t>Šviesoforo postų remonto darbai</t>
  </si>
  <si>
    <t>Horizontaliai paženklintos, paženklinimu atnaujintos gatvės</t>
  </si>
  <si>
    <t>Miesto gatvių horizontalusis ženklinimas</t>
  </si>
  <si>
    <t>Kelio ženklų, užtvarų ir kitų eismo saugumo gerinimo priemonių įrengimas ir priežiūra</t>
  </si>
  <si>
    <t>Miesto gatvių vertikalusis ženklinimas</t>
  </si>
  <si>
    <t>Šviesoforų postų priežiūra ir eksplotavimas</t>
  </si>
  <si>
    <t>Modernizuotos, įdiegiant inžinerines eismo saugos priemones, nereguliuojamos pėsčiųjų perėjos</t>
  </si>
  <si>
    <t>Išmaniųjų pėsčiųjų perėjų įrengimas ir esamų modernizavimas. Šviesoforų postų priežiūra ir eksplotavimas</t>
  </si>
  <si>
    <t>Stoties g., Pušaloto g., Marijonų g. sankryžos rekonstravimas</t>
  </si>
  <si>
    <t>Naujų įrengtų išmaniųjų (reaguojanti į srautą ir keičianti signalus) perėjų skaičius</t>
  </si>
  <si>
    <t>Sankryžų ir perėjų įrengimas, modernizavimas ir saugaus eismo užtikrinimas</t>
  </si>
  <si>
    <t>Rekonstruotų sankryžų į žiedines skaičius</t>
  </si>
  <si>
    <t>Įskaitinių eismo įvykių skaičius</t>
  </si>
  <si>
    <t>Padidinti eismo saugumą</t>
  </si>
  <si>
    <t>Kapitališkai suremontuotas šaligatvis</t>
  </si>
  <si>
    <t>Panevėžio miesto Pievų gatvės dalies (nuo Rožių iki Rėklių g. ) kapitalinio remonto projektas</t>
  </si>
  <si>
    <t>Kapitališkai suremontuoto nuo Vilniaus g. iki  Nemuno g./ Aukštaičių g. šaligatvio  ilgis</t>
  </si>
  <si>
    <t xml:space="preserve">Ramygalos g. dalies (nuo Vilniaus g. iki  Nemuno g./ Aukštaičių g.) šaligatvio kapitalinio remonto darbai </t>
  </si>
  <si>
    <t>Naujų įrengtų dviračių ir pėsčiųjų takų ilgis</t>
  </si>
  <si>
    <t>Dviračių ir pėsčiųjų takų ilgis (šalia gatvių)metų pab.</t>
  </si>
  <si>
    <t>Dviračių trasų, pėsčiųjų takų mieste ir jo prieigose remontas ir priežiūra</t>
  </si>
  <si>
    <t xml:space="preserve">Dviračių trasų, pėsčiųjų takų mieste ir jo prieigose įrengimas, atnaujinimas užtikrinant tęstinumą bei junglumą </t>
  </si>
  <si>
    <t>Netaršaus mikrotransporto priemonių skaičius bendrame transporto sraute</t>
  </si>
  <si>
    <t>Įskaitinių eismo įvykių, kuriuose sužeidžiami pėstieji ir dviratininkai, skaičius</t>
  </si>
  <si>
    <t xml:space="preserve">Paskatinti netaršaus mikrotransporto (paspirtukai, dviračiai, riedžiai ir kt.) infrastruktūros plėtrą </t>
  </si>
  <si>
    <t>Parų skaičius, kai buvo viršyta kietųjų dalelių KD10 paros ribinė vertė 50 µg/m3</t>
  </si>
  <si>
    <t xml:space="preserve">Asignavimų valdytojo kodas </t>
  </si>
  <si>
    <t>Priemonės požymis</t>
  </si>
  <si>
    <t xml:space="preserve">             TIKSLŲ, UŽDAVINIŲ, PRIEMONIŲ IR PAPRIEMONIŲ, IŠLAIDŲ IR VERTINIMO KRITERIJŲ SUVESTINĖ                                        </t>
  </si>
  <si>
    <t>PANEVĖŽIO MIESTO SAVIVALDYBĖS ADMINISTRACIJOS 2025 METŲ VEIKLOS PLANO             
MIESTO INFRASTRUKTŪROS OBJEKTŲ PLĖTROS, MODERNIZAVIMO IR PRIEŽIŪROS  PROGRAMOS (NR. 10)</t>
  </si>
  <si>
    <r>
      <t>1.6.1. Ankstesnių metų lėšų likutis (</t>
    </r>
    <r>
      <rPr>
        <b/>
        <sz val="10"/>
        <rFont val="Times New Roman"/>
        <family val="1"/>
        <charset val="186"/>
      </rPr>
      <t>L</t>
    </r>
    <r>
      <rPr>
        <sz val="10"/>
        <rFont val="Times New Roman"/>
        <family val="1"/>
        <charset val="186"/>
      </rPr>
      <t>)</t>
    </r>
  </si>
  <si>
    <r>
      <t>Profesinio mokymo ir aukštojo mokslo įstaigų išteklių, reikalingų</t>
    </r>
    <r>
      <rPr>
        <i/>
        <sz val="10"/>
        <rFont val="Times New Roman"/>
        <family val="1"/>
        <charset val="186"/>
      </rPr>
      <t xml:space="preserve"> Pramonė 4.0</t>
    </r>
    <r>
      <rPr>
        <sz val="10"/>
        <rFont val="Times New Roman"/>
        <family val="1"/>
        <charset val="186"/>
      </rPr>
      <t xml:space="preserve"> srities specialistams rengti, vystymas</t>
    </r>
  </si>
  <si>
    <r>
      <t xml:space="preserve">Besimokančių studentų ir mokinių skaičius mokymo programose, susijusiose su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sritimi, kurių praktinio mokymo metu ne mažiau kaip 50 proc. laiko naudojama nauja (ne senesnė nei 10 m. įranga) įranga, dalis </t>
    </r>
  </si>
  <si>
    <r>
      <t xml:space="preserve">Praktinio mokymo dirbtuvės, pritaikytos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profesiniam ugdymui</t>
    </r>
  </si>
  <si>
    <r>
      <t xml:space="preserve">Profesinio mokymo ir aukštojo mokslo įstaigų išteklių, reikalingų </t>
    </r>
    <r>
      <rPr>
        <b/>
        <i/>
        <sz val="10"/>
        <rFont val="Times New Roman"/>
        <family val="1"/>
        <charset val="186"/>
      </rPr>
      <t>Pramonė 4.0</t>
    </r>
    <r>
      <rPr>
        <b/>
        <sz val="10"/>
        <rFont val="Times New Roman"/>
        <family val="1"/>
        <charset val="186"/>
      </rPr>
      <t xml:space="preserve"> srities specialistams rengti, vystymas</t>
    </r>
  </si>
  <si>
    <t xml:space="preserve">Kryptingos profesinio orientavimo sistemos bendradarbiaujant Panevėžio miesto bendrojo ugdymo, profesinio mokymo ir aukštojo mokslo įstaigoms bei verslo įmonėms sukūrimas ir įgyvendinimas </t>
  </si>
  <si>
    <t xml:space="preserve"> Naujų miesto lygmens profesinio orientavimo priemonių skaičius</t>
  </si>
  <si>
    <t>Profesijos patarėjų etatų skaičius</t>
  </si>
  <si>
    <t>proc. nuo visų absolventų</t>
  </si>
  <si>
    <r>
      <t>Paskatinti aukštojo mokslo ir profesinio mokymo įstaigų teikiamų paslaugų atitiktį trumpalaikėms ir ilgalaikėms darbo rinkos poreikių prognozėms</t>
    </r>
    <r>
      <rPr>
        <sz val="10"/>
        <rFont val="Times New Roman"/>
        <family val="1"/>
        <charset val="186"/>
      </rPr>
      <t xml:space="preserve"> </t>
    </r>
  </si>
  <si>
    <t>Profesinio mokymo įstaigų mokinių skaičius, tenkantis 1 tūkst. gyventojų</t>
  </si>
  <si>
    <t>Universitetų ir kolegijų studentų skaičius, tenkantis 1 tūkst. gyventojų</t>
  </si>
  <si>
    <t>Užimtų gyventojų pagal profesijų grupes, išskyrus nekvalifikuotus darbininkus, dalis</t>
  </si>
  <si>
    <t xml:space="preserve">Didinti kvalifikuotų darbuotojų pasiūlą </t>
  </si>
  <si>
    <t>Ikimokyklinio ugdymo įstaigų, kuriose atnaujintos virtuvės patalpos arba įrengta kondicionavimo sistema, skaičius</t>
  </si>
  <si>
    <t>Švietimo skyrius, vedėjo pavaduotojas Dainius Šipelis</t>
  </si>
  <si>
    <t>Ikimokyklinio ugdymo įstaigų infrastruktūros bazės atnaujinimas (kondicionavimo sistemų įrengimas ir virtuvių remontas)</t>
  </si>
  <si>
    <t xml:space="preserve">Vaikų iš socialinę riziką patiriančių šeimų skaičius </t>
  </si>
  <si>
    <t>Švietimo skyrius, vyriausioji specialistė Jolita Glemžienė</t>
  </si>
  <si>
    <t>Ankstyvojo ugdymo užtikrinimas vaikams iš socialinę riziką patiriančių šeimų</t>
  </si>
  <si>
    <t>Antrųjų mokytojų pareigybių skaičius</t>
  </si>
  <si>
    <t>Mokymo priemonės specialiųjų ugdymosi poreikių mokiniams skaičius</t>
  </si>
  <si>
    <t>Mokytojų padėjėjų pareigybių skaičius</t>
  </si>
  <si>
    <t>Švietimo skyrius, vyriausioji specialistė Aušra Gabrėnienė</t>
  </si>
  <si>
    <t>Įtraukaus švietimo įgyvendinimas</t>
  </si>
  <si>
    <t>Nešiojamų kompiuterių ar kitos skaitmeninės įrangos skaičius</t>
  </si>
  <si>
    <t xml:space="preserve">8000
</t>
  </si>
  <si>
    <t>Skaitmeninių priemonių, licencijų ir įrangos skaičius</t>
  </si>
  <si>
    <t xml:space="preserve">Švietimo skyrius, vyriausioji švietimo vadybos specialistė Karolina Miganovičienė </t>
  </si>
  <si>
    <t>Skaitmeninių kompetencijų plėtojimo programos įgyvendinimo priemonių plano finansavimas</t>
  </si>
  <si>
    <t>Švietimo pažangos planas</t>
  </si>
  <si>
    <t>Švietimo skyrius, vedėja Silvija Sėrikovienė</t>
  </si>
  <si>
    <t>Švietimo pažangos plano parengimas</t>
  </si>
  <si>
    <t>Švietimo skyrius, vyriausioji specialistė Simona Vizbarienė</t>
  </si>
  <si>
    <t>Centralizuotos buhalterijos įgyvendinimas</t>
  </si>
  <si>
    <t>Dalyvaujančių projekte mokyklų skaičius</t>
  </si>
  <si>
    <t>Projekto „Kokybės krepšelis“ finansavimas</t>
  </si>
  <si>
    <r>
      <t xml:space="preserve">Finansuotų neformaliojo suaugusiųjų švietimo ir tęstinio mokymosi programų </t>
    </r>
    <r>
      <rPr>
        <b/>
        <sz val="10"/>
        <rFont val="Times New Roman"/>
        <family val="1"/>
        <charset val="186"/>
      </rPr>
      <t>projektų</t>
    </r>
    <r>
      <rPr>
        <sz val="10"/>
        <rFont val="Times New Roman"/>
        <family val="1"/>
        <charset val="186"/>
      </rPr>
      <t xml:space="preserve"> skaičius</t>
    </r>
  </si>
  <si>
    <t>Neformaliojo suaugusiųjų švietimo ir tęstinio mokymosi programos projektų konkurso organizavimas</t>
  </si>
  <si>
    <t>Neformaliojo vaikų švietimo mokyklų   išorinis auditas</t>
  </si>
  <si>
    <t>Švietimo skyrius, vyriausioji specialistė Vilma Bartašienė</t>
  </si>
  <si>
    <t>Neformaliojo vaikų švietimo mokyklų išorinio audito vykdymas</t>
  </si>
  <si>
    <t>Apdovanotųjų skaičius</t>
  </si>
  <si>
    <t>Fotografijų konkurso organizavimas</t>
  </si>
  <si>
    <t>Miesto pirmokų skaičius</t>
  </si>
  <si>
    <t>Mokyklų aprūpinimas priemonėmis, skirtoms šventėms organizuoti</t>
  </si>
  <si>
    <t>Ikimokyklinio ugdymo - 29, 
bendrojo ugdymo - 13
neformaliojo vaikų švietimo - 4, iš viso: 46</t>
  </si>
  <si>
    <t>Apdraustų švietimo įstaigų skaičius</t>
  </si>
  <si>
    <t>Švietimo skyrius, vyriausioji priešmokyklinio ir pradinio ugdymo specialistė  Ieva Četkauskienė</t>
  </si>
  <si>
    <t xml:space="preserve">Švietimo įstaigų turto draudimas ir apsaugos </t>
  </si>
  <si>
    <t>Apdovanotų mokyklų skaičius</t>
  </si>
  <si>
    <t xml:space="preserve">Mokyklų edukacinių erdvių konkurso organizavimas </t>
  </si>
  <si>
    <t>100/ 216</t>
  </si>
  <si>
    <t>Gabių ir motyvuotų mokinių, dalyvavusių papildomo mokymo projektų veiklose, skaičius
 "Gabių mokinių ir didelį mokymosi potencialą turinčių mokinių ugdymo programoje" dalyvavusių mokinių skaičius</t>
  </si>
  <si>
    <t>Švietimo skyrius, vyriausioji specialistė Izolda Pakalnienė</t>
  </si>
  <si>
    <t xml:space="preserve">Gabių ir motyvuotų mokinių papildomo mokymo programos projektų konkurso ir "Gabių ir didelį mokymosi potencialų turinčių mokinių ugdymo programos" įgyvendinimo orgavizavimas </t>
  </si>
  <si>
    <t>Mokinių tarptautinių mainų skatinimo projektų finansavimas (mokinių, dalyvaujančių  tarptautinių mainų skatinimo projektuose, skaičius)</t>
  </si>
  <si>
    <t xml:space="preserve">Mokinių tarptautinių mainų skatinimo projektų finansavimas </t>
  </si>
  <si>
    <t>Trūkstamų specialybių pedagogų pritraukimo į miesto švietimo įstaigas ir mokytojų perkvalifikavimo programos dalyvių skaičius (finansinę paramą gavusių pedagogų skaičius per metus)</t>
  </si>
  <si>
    <t>Švietimo skyrius, vyriausioji specialistė Eda Vaičiūnė</t>
  </si>
  <si>
    <t xml:space="preserve">Trūkstamų specialybių pedagogų pritraukimo į miesto švietimo įstaigas ir mokytojų perkvalifikavimo 2024-2027 m. programos įgyvendinimas </t>
  </si>
  <si>
    <t>Geriausiai išlaikiusių valstybinius brandos egzaminus abiturientų pagerbimo organizuotų švenčių skaičius</t>
  </si>
  <si>
    <t xml:space="preserve">Geriausiai išlaikiusių valstybinius brandos egzaminus abiturientų pagerbimo šventės organizavimas </t>
  </si>
  <si>
    <t>Įteiktų ,,Metų mokytojo“ ir "Jaunojo mokytojo" premijų skaičius</t>
  </si>
  <si>
    <t xml:space="preserve">,,Metų mokytojo“ ir „Jauno mokytojo" nominacijų ir premijų skyrimas švietimo darbuotojams </t>
  </si>
  <si>
    <t>Asmenų, kuriems skirtos Petro Būtėno premijos, skaičius</t>
  </si>
  <si>
    <t xml:space="preserve">Petro Būtėno premijos skyrimas </t>
  </si>
  <si>
    <t>Suorganizuotų mokinių nuvežimų į olimpiadas, konkursus, varžybas ir kitus renginius skaičius</t>
  </si>
  <si>
    <t xml:space="preserve">Transporto skyrimas mokiniams nuvežti į olimpiadas, konkursus, varžybas </t>
  </si>
  <si>
    <t>Suorganizuotų konkursų, olimpiadų, varžybų, festivalių ir kitų renginių  miesto mokiniams skaičius</t>
  </si>
  <si>
    <t>Konkursų, olimpiadų, varžybų, festivalių miesto mokiniams organizavimas</t>
  </si>
  <si>
    <t>Finansuotų mokslo dalinio finansavimo programos projektų skaičius</t>
  </si>
  <si>
    <t>Švietimo skyrius, vedėjos pavaduotojas Dainius Šipelis</t>
  </si>
  <si>
    <t>Mokslo dalinio finansavimo programos projektų konkurso organizavimas</t>
  </si>
  <si>
    <t>Tarptautinės mokytojų dienos minėjimo organizavimas, renginių skaičius</t>
  </si>
  <si>
    <t>Tarptautinės mokytojų dienos minėjimo organizavimas</t>
  </si>
  <si>
    <t>Mokinių pasiekusių geriausių rezultatų (paskatintų mokinių, dalyvavusių miesto, šalies ir tarptautinių olimpiadose, konkursuose) skaičius</t>
  </si>
  <si>
    <t>Mokinių pasiekusių geriausių rezultatų dalykinėse olimpiadose, konkursuose ir kituose renginiuose skatinimas</t>
  </si>
  <si>
    <t>Mokinių, dalyvavusių vaikų vasaros stovyklų projektų veiklose, skaičius</t>
  </si>
  <si>
    <t>Vaikų vasaros stovyklų programos projektų konkurso organizavimas</t>
  </si>
  <si>
    <t>Kolektyvų dalyvavusių regiono ir respublikinėse meno šventėse skaičius</t>
  </si>
  <si>
    <t>Kolektyvų dalyvavimo regiono ir respublikinėse meno šventėse finansavimas</t>
  </si>
  <si>
    <t>Mokinių ir jaunimo, dalyvavusių vaikų ir jaunimo meninės veiklos projektų veiklose, skaičius</t>
  </si>
  <si>
    <t>Švietimo skyrius, vyriausioji neformaliojo švietimo specialistė Justina Stikliuvienė</t>
  </si>
  <si>
    <t xml:space="preserve">Vaikų ir jaunimo meninės veiklos programos projektų konkurso organizavimas </t>
  </si>
  <si>
    <t>Mokyklinės dokumentacijos priemonių skaičius</t>
  </si>
  <si>
    <t>Mokyklinės dokumentacijos įsigijimas iš Švietimo, mokslo ir sporto ministerijos</t>
  </si>
  <si>
    <t xml:space="preserve">Švietimo, kultūros, sporto ir kitų renginių bei projektų įgyvendinimas </t>
  </si>
  <si>
    <t>vnt. / metus</t>
  </si>
  <si>
    <t>Įgyvendintų švietimo įstaigų infrastruktūros modernizavimo projektų skaičius</t>
  </si>
  <si>
    <t xml:space="preserve">Užtikrinti sveiką, saugią emocinę ir fizinę aplinką  švietimo  įstaigose </t>
  </si>
  <si>
    <t>ML</t>
  </si>
  <si>
    <t>Neformaliojo vaikų švietimo savivaldybės lygmens akredituotų  programų skaičius</t>
  </si>
  <si>
    <t>Neformaliojo vaikų švietimo savivaldybės lygmens programose dalyvaujančių mokinių skaičius</t>
  </si>
  <si>
    <t xml:space="preserve"> Neformaliojo vaikų švietimo tikslinio finansavimo įgyvendinimas </t>
  </si>
  <si>
    <t>Vykdomų NVŠ ir FŠPU (išskyrus ikimokyklinį ugdymą) programų, atliepiančių miesto prioritetus, dalis per metus</t>
  </si>
  <si>
    <t xml:space="preserve">Neformaliojo ugdymo dermės užtikrinimas </t>
  </si>
  <si>
    <t xml:space="preserve">K. Paltaroko gimnazijos ugdymo programų įgyvendinimas </t>
  </si>
  <si>
    <t>VBSR</t>
  </si>
  <si>
    <t xml:space="preserve">Bendrojo ugdymo mokyklų išlaikymas ir programų įgyvendinimas </t>
  </si>
  <si>
    <t>Pedagogų perkvalifikavimo programos plėtojimas ir įgyvendinimas (pedagogų, įgijusių gretutinę specialybę, dalis)</t>
  </si>
  <si>
    <t>100</t>
  </si>
  <si>
    <t>Mokytojų, dalyvavusių profesinių ir dalykinių kompetencijų tobulinimo mokymuose pagal atnaujintų BP reikalavimus, dalis</t>
  </si>
  <si>
    <t>1</t>
  </si>
  <si>
    <t>Parengtas ir įgyvendinamas savivaldybės veiksmų ir priemonių planas, skirtas pasiruošti atnaujintų BP diegimui</t>
  </si>
  <si>
    <t>Parengta ir įgyvendinama mokyklų skaitmenizavimo programa</t>
  </si>
  <si>
    <t>61,8</t>
  </si>
  <si>
    <t>Mokytojų, turinčių viso etato darbo krūvį, dalis</t>
  </si>
  <si>
    <t>Mokinių ugdymosi pasiekimų gerinimas diegiant kokybės krepšelį (dalyvaujančių projekte mokyklų skaičius)</t>
  </si>
  <si>
    <t>820</t>
  </si>
  <si>
    <t>Bendrojo ugdymo mokyklose dirbančių pedagogų skaičius</t>
  </si>
  <si>
    <t>9700</t>
  </si>
  <si>
    <t>Bendrojo ugdymo mokyklose mokinių skaičius</t>
  </si>
  <si>
    <t>Bendrojo ugdymo mokyklų skaičius (Daugiafunkcinis centras finansuojamas 15 programoje)</t>
  </si>
  <si>
    <t>Viešoji įstaiga "Debesų kiemas" (  Žemaičių g. 6-54, Panevėžys)</t>
  </si>
  <si>
    <t>VšĮ „Šermukšniukas“ (Šermukšnių g. 31, Panevėžys)  išlaikymas</t>
  </si>
  <si>
    <t>Privačių darželių skaičius</t>
  </si>
  <si>
    <t xml:space="preserve">Privačių darželių ugdymo programų įgyvendinimo užtikrinimas  </t>
  </si>
  <si>
    <t xml:space="preserve">Ikimokyklinių ugdymo mokyklų aplinkos išlaikymas ir programų įgyvendinimas </t>
  </si>
  <si>
    <t>674</t>
  </si>
  <si>
    <t>Pedagogų skaičius</t>
  </si>
  <si>
    <t>900</t>
  </si>
  <si>
    <t>Priešmokyklinio ugdymo grupes lankančių vaikų skaičius</t>
  </si>
  <si>
    <t>3120</t>
  </si>
  <si>
    <t>Ikimokyklines ugdymo mokyklas lankančių vaikų skaičius</t>
  </si>
  <si>
    <t>Ikimokyklinių ugdymo mokyklų skaičius</t>
  </si>
  <si>
    <t>Skaitmeninio raštingumo kvalifikacijos tobulinimo kursuose dalyvavusių pedagogų dalis</t>
  </si>
  <si>
    <t>Eur/ metus</t>
  </si>
  <si>
    <t>Skaitmeninėms ugdymo priemonėms įsigyti skirtas PMSA finansavimas BU mokykloms</t>
  </si>
  <si>
    <t>NVŠ ir FŠPU programų, vykdomų bet kurio švietimo teikėjo Savivaldybėje, krypčių skaičius</t>
  </si>
  <si>
    <t>Švietimo įstaigų, kuriose nupirktos naujos arba atnaujintos skaitmeninės mokymo priemonės, dalis</t>
  </si>
  <si>
    <t>Matematika – 46,8; Lietuvių k. – 70,1</t>
  </si>
  <si>
    <t>Pagrindinio ugdymo pasiekimų patikrinimo metu bent pagrindinį mokymosi pasiekimų lygį pasiekusių mokinių dalis</t>
  </si>
  <si>
    <t>Ikimokyklinį ir priešmokyklinį ugdymą lankančių vaikų dalis</t>
  </si>
  <si>
    <t xml:space="preserve">Pagerinti švietimo paslaugų kokybę </t>
  </si>
  <si>
    <t xml:space="preserve">Aukštos kvalifikacijos mokytojų dalis  </t>
  </si>
  <si>
    <t>Dėl socialinių, psichologinių ir kitų priežasčių nesimokantys mokyklinio amžiaus vaikai</t>
  </si>
  <si>
    <t>Aukštąjį išsilavinimą įgiję asmenys (25–64 m. amžiaus grupė)</t>
  </si>
  <si>
    <t xml:space="preserve">Didinti švietimo sistemos prieinamumą ir kokybę  </t>
  </si>
  <si>
    <t xml:space="preserve">ŠVIETIMO IR UGDYMO PROGRAMOS (NR. 13)                                                                                             
</t>
  </si>
  <si>
    <t xml:space="preserve">Panevėžio miesto savivaldybės 
administracijos direktoriaus                                                                                  2025-12-30 d. įsakymo Nr.AF-219                                                                             8 priedas  
</t>
  </si>
  <si>
    <r>
      <t xml:space="preserve">1.6.1. Ankstesnių metų lėšų likutis </t>
    </r>
    <r>
      <rPr>
        <b/>
        <sz val="10"/>
        <rFont val="Times New Roman"/>
        <family val="1"/>
        <charset val="186"/>
      </rPr>
      <t>(L)</t>
    </r>
  </si>
  <si>
    <t>&gt;=14</t>
  </si>
  <si>
    <t>Asmenų, kurie pasibaigus užimtumo didinimo programoms per 6 mėn. dirbs arba vykdys savarankišką veiklą, dalis iš užimtumo didinimo programų dalyvių skaičiaus</t>
  </si>
  <si>
    <t>9</t>
  </si>
  <si>
    <t xml:space="preserve">Asmenų, gavusių kompleksines paslaugas, skaičius </t>
  </si>
  <si>
    <t>Paslaugų teikimas pagal Užimtumo didinimo programą</t>
  </si>
  <si>
    <t xml:space="preserve">Asmenų, parengtų integruotis į darbo rinką, skaičius </t>
  </si>
  <si>
    <t>Priemonių teikimas pagal Užimtumo didinimo programą</t>
  </si>
  <si>
    <t>Kompleksinės ir individualizuotos socialinės paramos teikimo, derinant finansinę paramą, socialines paslaugas ir užimtumo didinimo priemones, plėtra</t>
  </si>
  <si>
    <t>Asmenų, patiriančių socialinės rizikos veiksnius, skaičius (asmenų skaičiaus pasikeitimas per laikotarpį)</t>
  </si>
  <si>
    <t>Vystyti socialinės paramos individualizuoto kompleksiškumo teikimo modelį</t>
  </si>
  <si>
    <t xml:space="preserve">Suteikta paslauga </t>
  </si>
  <si>
    <t>Ugnė Valužienė, Panevėžio miesto savivaldybės administracijos
Asmenų su negalia reikalų koordinatorė</t>
  </si>
  <si>
    <t>1.1.11.</t>
  </si>
  <si>
    <t>Informacijos teikimas asmenims su negalia jų pasirinktais bendravimo būdais</t>
  </si>
  <si>
    <t>Renginių skaičius</t>
  </si>
  <si>
    <t>Socialinių reikalų skyrius; Ugnė Valužienė, Panevėžio miesto savivaldybės administracijos
Asmenų su negalia reikalų koordinatorė</t>
  </si>
  <si>
    <t>9; 0</t>
  </si>
  <si>
    <t>Organizuoti Socialinio darbuotojo, Asmenų su negalia ir Globėjų dienos renginius</t>
  </si>
  <si>
    <t>Gavėjų skaičius</t>
  </si>
  <si>
    <t>Akredituotų vaikų dienos centrų finansavimas</t>
  </si>
  <si>
    <t>Asmenų, turinčių sunkią negalią, gaunančių socialinę globą, skaičius</t>
  </si>
  <si>
    <t xml:space="preserve"> vnt</t>
  </si>
  <si>
    <t xml:space="preserve">Suteiktų socialinės integracijos bendruomenėje paslaugų rūšių skaičius </t>
  </si>
  <si>
    <t>Socialinės globos paslaugų finansavimas</t>
  </si>
  <si>
    <t>Socialinę riziką patiriančių asmenų, dalyvavusių socialinei integracijai skirtose veiklose, dalis nuo nustatytų / besikreipiančių asmenų skaičiaus</t>
  </si>
  <si>
    <t>0;  9</t>
  </si>
  <si>
    <t>Socialinių paslaugų integracijos bendruomenėje plėtra</t>
  </si>
  <si>
    <t>1.1.9</t>
  </si>
  <si>
    <t>Prevencinių paslaugų finansavimas</t>
  </si>
  <si>
    <t>Atviro darbo su jaunimu paslaugų finansavimas</t>
  </si>
  <si>
    <t>Paramai skirtos lėšos</t>
  </si>
  <si>
    <t>Parama higienos prekėmis</t>
  </si>
  <si>
    <t>Parama maisto produktais</t>
  </si>
  <si>
    <t xml:space="preserve">Organizacijų, teikiančių sociokultūrines paslaugas vyresnio amžiaus žmonėms, skaičius </t>
  </si>
  <si>
    <t>Bendrųjų socialinių paslaugų programos finansavimas</t>
  </si>
  <si>
    <t>35</t>
  </si>
  <si>
    <t>Asmeninės pagalbos teikimas</t>
  </si>
  <si>
    <t>40</t>
  </si>
  <si>
    <t>Organizuoti būsto pritaikymą asmenims su negalia</t>
  </si>
  <si>
    <t>Sukurtas planas dėl ilgalaikės (trumpalaikės) socialinės globos paslaugų plėtros suaugusiems asmenims</t>
  </si>
  <si>
    <t>Įkurtas dienos centras senyvo amžiaus asmenims</t>
  </si>
  <si>
    <t>Suteiktų nestacionarių paslaugų asmenims (šeimoms) bendruomenėje ir šeimoje dalis nuo Socialinių paslaugų kataloge nurodytų nestacionarių paslaugų skaičiaus</t>
  </si>
  <si>
    <t>Socialinių paslaugų spektro įvairovė ir dalis nuo Socialinio paslaugų kataloge nurodytų paslaugų skaičiaus</t>
  </si>
  <si>
    <t>Šeimoje ir bendruomenėje teikiamų paslaugų infrastruktūros plėtra</t>
  </si>
  <si>
    <t>Kompleksinių paslaugų šeimoms ir vaikams teikimas</t>
  </si>
  <si>
    <t>Įkurtas kompleksinių paslaugų centras vaikams su negalia ir jų šeimos nariams</t>
  </si>
  <si>
    <t>Šeimų ir vaikų, gavusių kompleksines paslaugas, skaičius</t>
  </si>
  <si>
    <t>1.1.8</t>
  </si>
  <si>
    <t>1.1.7</t>
  </si>
  <si>
    <t>Laikino atokvėpio paslaugų finansavimas</t>
  </si>
  <si>
    <t>34</t>
  </si>
  <si>
    <t xml:space="preserve">NVO teikiančių socialines paslaugas, skaičius </t>
  </si>
  <si>
    <t>Socialinės priežiūros paslaugų finansavimas</t>
  </si>
  <si>
    <t>665</t>
  </si>
  <si>
    <t>Koordinuoti socialinės reabilitacijos  asmenims su negalia bendruomenėje paslaugų teikimą</t>
  </si>
  <si>
    <t>Suteiktų paslaugų rūšys</t>
  </si>
  <si>
    <t>Vykdyti Panevėžio miesto savivaldybės ir Lietuvos agentūros "SOS vaikai" Panevėžio skyriaus bendradarbiavimo sutartį</t>
  </si>
  <si>
    <t>Iš NVO perkamų socialinių paslaugų skaičius</t>
  </si>
  <si>
    <t>50</t>
  </si>
  <si>
    <t>NVO teikiamų socialinių paslaugų dalis nuo Socialinių paslaugų kataloge nurodytų paslaugų skaičiaus</t>
  </si>
  <si>
    <t>Glaudus bendradarbiavimas su NVO skatinant jų įtrauktį teikti socialines paslaugas ir plėsti teikiamų socialinių paslaugų spektrą</t>
  </si>
  <si>
    <t>tūkst. vnt</t>
  </si>
  <si>
    <t xml:space="preserve">parduotų autobuso bilietų skaičius </t>
  </si>
  <si>
    <t>Kompensuoti transporto išlaidas teisę į transporto lengvatas turintiems asmenims</t>
  </si>
  <si>
    <t>158</t>
  </si>
  <si>
    <t>Pagalbos pinigų skyrimas ir mokėjimas</t>
  </si>
  <si>
    <t>5100</t>
  </si>
  <si>
    <t>Kompensacijų už būsto šildymą ir vandenį skyrimas ir mokėjimas</t>
  </si>
  <si>
    <t>620</t>
  </si>
  <si>
    <t>Socialinės paramos pašalpų skyrimas ir mokėjimas</t>
  </si>
  <si>
    <t>2030</t>
  </si>
  <si>
    <t>Socialinių pašalpų skyrimas ir mokėjimas</t>
  </si>
  <si>
    <t>0; 1; 9</t>
  </si>
  <si>
    <t>Pašalpų ir kompensacijų skyrimas ir mokėjimas iš savivaldybės biudžeto lėšų</t>
  </si>
  <si>
    <t>187</t>
  </si>
  <si>
    <t>Išmokų ir kompensacijų užsieniečiams, gavusiems laikinąją apsaugą, skyrimas ir mokėjimas</t>
  </si>
  <si>
    <t>3765</t>
  </si>
  <si>
    <t>Mokinių, gaunančių nemokamą maitinimą, vidutinis  skaičius per mėnesį</t>
  </si>
  <si>
    <t>Socialinės paramos mokiniams skyrimas ir mokėjimas</t>
  </si>
  <si>
    <t>Panaudos kompensacijų gavėjų skaičius</t>
  </si>
  <si>
    <t>85</t>
  </si>
  <si>
    <t>Asmenų (šeimų), gavusių būsto nuomos ar išperkamosios būsto nuomos mokesčio dalies kompensaciją, skaičius</t>
  </si>
  <si>
    <t>Būsto nuomos ar panaudos  kompensacijų skyrimas ir mokėjimas</t>
  </si>
  <si>
    <t>2</t>
  </si>
  <si>
    <t>Kompensacijų nepriklausomybės  gynėjams skyrimas ir mokėjimas</t>
  </si>
  <si>
    <t>Išmokų neįgaliesiems, auginantiems vaikus, skyrimas ir mokėjimas</t>
  </si>
  <si>
    <t>Išmokų kariams savanoriams skyrimas ir mokėjimas</t>
  </si>
  <si>
    <t>16880</t>
  </si>
  <si>
    <t>Išmokų vaikams skyrimas ir mokėjimas</t>
  </si>
  <si>
    <t>Administruojančių darbuotojų skaičius</t>
  </si>
  <si>
    <t>Asmens savarankiškumo vertinimas</t>
  </si>
  <si>
    <t>3301</t>
  </si>
  <si>
    <t>Individualios pagalbos teikimo išlaidų kompensacijų skyrimas ir mokėjimas</t>
  </si>
  <si>
    <t>1400</t>
  </si>
  <si>
    <t>Laidojimo pašalpos gavėjų skaičius</t>
  </si>
  <si>
    <t>Paramos mirties atveju skyrimas ir mokėjimas</t>
  </si>
  <si>
    <t>Išmokų, kompensacijų ir socialinės paramos mokiniams skyrimas ir mokėjimas iš valstybės biudžeto lėšų</t>
  </si>
  <si>
    <t xml:space="preserve">Gyventojų poreikius atitinkančių socialinių paslaugų  dalis nuo Socialinio paslaugų kataloge nurodytų paslaugų skaičiaus </t>
  </si>
  <si>
    <t>Užtikrinti kokybišką ir efektyvią socialinę paramą bendruomenėje</t>
  </si>
  <si>
    <t xml:space="preserve">Socialinių paslaugų poreikio patenkinimas </t>
  </si>
  <si>
    <r>
      <t>Skatinti socialinės atskirties mažėjimą ir socialinį saugumą</t>
    </r>
    <r>
      <rPr>
        <sz val="10"/>
        <rFont val="Times New Roman"/>
        <family val="1"/>
        <charset val="186"/>
      </rPr>
      <t xml:space="preserve">     </t>
    </r>
  </si>
  <si>
    <t xml:space="preserve"> SOCIALINĖS PARAMOS ĮGYVENDINIMO PROGRAMOS (NR.15)                                                                                              
</t>
  </si>
  <si>
    <t xml:space="preserve">Panevėžio miesto savivaldybės 
administracijos direktoriaus                                                                                 2025-12-30 d. įsakymo Nr.AF-219                                                                                9 priedas  
</t>
  </si>
  <si>
    <t xml:space="preserve">Panevėžio miesto savivaldybės 
administracijos direktoriaus                                 2025-12-30 d. įsakymo Nr.AF-219                                                                       2 priedas  
</t>
  </si>
  <si>
    <t xml:space="preserve">Panevėžio miesto savivaldybės 
administracijos direktoriaus                                                                         2025-12-30 d. įsakymo Nr.AF-219                                                               7 priedas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</si>
</sst>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"/>
    <numFmt numFmtId="165" formatCode="#,##0.0"/>
    <numFmt numFmtId="166" formatCode="_-* #,##0.00\ _€_-;\-* #,##0.00\ _€_-;_-* &quot;-&quot;??\ _€_-;_-@_-"/>
    <numFmt numFmtId="167" formatCode="_-* #,##0.0\ _€_-;\-* #,##0.0\ _€_-;_-* &quot;-&quot;??\ _€_-;_-@_-"/>
    <numFmt numFmtId="168" formatCode="0.000"/>
  </numFmts>
  <fonts count="8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i/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Arial"/>
      <family val="2"/>
      <charset val="186"/>
    </font>
    <font>
      <sz val="11"/>
      <name val="Times New Roman"/>
      <family val="1"/>
    </font>
    <font>
      <sz val="11"/>
      <color rgb="FFFF0000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1"/>
      <name val="Calibri"/>
      <family val="2"/>
      <charset val="186"/>
      <scheme val="minor"/>
    </font>
    <font>
      <b/>
      <sz val="10"/>
      <color rgb="FFFF0000"/>
      <name val="Times New Roman"/>
      <family val="1"/>
    </font>
    <font>
      <b/>
      <sz val="10"/>
      <name val="Arial"/>
      <family val="2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8"/>
      <name val="Times New Roman"/>
      <family val="1"/>
      <charset val="186"/>
    </font>
    <font>
      <b/>
      <sz val="11"/>
      <name val="Times New Roman"/>
      <family val="1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sz val="11"/>
      <color rgb="FF0070C0"/>
      <name val="Arial"/>
      <family val="2"/>
      <charset val="186"/>
    </font>
    <font>
      <sz val="11"/>
      <color rgb="FFFF0000"/>
      <name val="Arial"/>
      <family val="2"/>
      <charset val="186"/>
    </font>
    <font>
      <sz val="10"/>
      <color rgb="FF0070C0"/>
      <name val="Arial"/>
      <family val="2"/>
      <charset val="186"/>
    </font>
    <font>
      <sz val="11"/>
      <color rgb="FFFF0066"/>
      <name val="Arial"/>
      <family val="2"/>
      <charset val="186"/>
    </font>
    <font>
      <b/>
      <sz val="10"/>
      <color rgb="FF0070C0"/>
      <name val="Arial"/>
      <family val="2"/>
      <charset val="186"/>
    </font>
    <font>
      <sz val="10"/>
      <color rgb="FFFF0000"/>
      <name val="Arial"/>
      <family val="2"/>
      <charset val="186"/>
    </font>
    <font>
      <sz val="10"/>
      <color rgb="FF0000FF"/>
      <name val="Arial"/>
      <family val="2"/>
      <charset val="186"/>
    </font>
    <font>
      <sz val="11"/>
      <color rgb="FF0000FF"/>
      <name val="Times New Roman"/>
      <family val="1"/>
      <charset val="186"/>
    </font>
    <font>
      <sz val="11"/>
      <color rgb="FF0070C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rgb="FFFF0066"/>
      <name val="Arial"/>
      <family val="2"/>
      <charset val="186"/>
    </font>
    <font>
      <sz val="11"/>
      <name val="Arial"/>
      <family val="2"/>
    </font>
    <font>
      <i/>
      <sz val="10"/>
      <color rgb="FFFF0000"/>
      <name val="Arial"/>
      <family val="2"/>
      <charset val="186"/>
    </font>
    <font>
      <b/>
      <sz val="10"/>
      <color theme="1"/>
      <name val="Times New Roman"/>
      <family val="1"/>
      <charset val="186"/>
    </font>
    <font>
      <sz val="11"/>
      <color rgb="FFFF0000"/>
      <name val="Times New Roman"/>
      <family val="1"/>
    </font>
    <font>
      <sz val="11"/>
      <color rgb="FFFF0000"/>
      <name val="Arial"/>
      <family val="2"/>
    </font>
    <font>
      <b/>
      <sz val="11"/>
      <color rgb="FFFF0000"/>
      <name val="Times New Roman"/>
      <family val="1"/>
    </font>
    <font>
      <b/>
      <sz val="11"/>
      <name val="Arial"/>
      <family val="2"/>
      <charset val="186"/>
    </font>
    <font>
      <sz val="11"/>
      <color rgb="FF0070C0"/>
      <name val="Times New Roman"/>
      <family val="1"/>
    </font>
    <font>
      <b/>
      <sz val="10"/>
      <color theme="1"/>
      <name val="Times New Roman"/>
      <family val="1"/>
    </font>
    <font>
      <sz val="10"/>
      <color rgb="FF0000FF"/>
      <name val="Times New Roman"/>
      <family val="1"/>
      <charset val="186"/>
    </font>
    <font>
      <sz val="10"/>
      <color rgb="FF0070C0"/>
      <name val="Times New Roman"/>
      <family val="1"/>
      <charset val="186"/>
    </font>
    <font>
      <sz val="10"/>
      <color rgb="FF00B050"/>
      <name val="Arial"/>
      <family val="2"/>
      <charset val="186"/>
    </font>
    <font>
      <sz val="11"/>
      <color rgb="FF00B050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2"/>
      <name val="Times New Roman"/>
      <family val="1"/>
    </font>
    <font>
      <b/>
      <i/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</font>
    <font>
      <sz val="11"/>
      <color rgb="FF006100"/>
      <name val="Calibri"/>
      <family val="2"/>
      <charset val="186"/>
      <scheme val="minor"/>
    </font>
    <font>
      <sz val="10"/>
      <name val="Arial"/>
    </font>
    <font>
      <sz val="8"/>
      <color rgb="FFFF0000"/>
      <name val="Times New Roman"/>
      <family val="1"/>
    </font>
    <font>
      <b/>
      <i/>
      <sz val="10"/>
      <color theme="1"/>
      <name val="Times New Roman"/>
      <family val="1"/>
      <charset val="186"/>
    </font>
    <font>
      <sz val="10"/>
      <color rgb="FF00B050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9"/>
      <color rgb="FFFF0000"/>
      <name val="Times New Roman"/>
      <family val="1"/>
      <charset val="186"/>
    </font>
    <font>
      <sz val="10"/>
      <name val="Calibri"/>
      <family val="2"/>
      <charset val="186"/>
      <scheme val="minor"/>
    </font>
    <font>
      <i/>
      <sz val="10"/>
      <color theme="1"/>
      <name val="Times New Roman"/>
      <family val="1"/>
      <charset val="186"/>
    </font>
    <font>
      <sz val="11"/>
      <color theme="1"/>
      <name val="Arial"/>
      <family val="2"/>
      <charset val="186"/>
    </font>
    <font>
      <u/>
      <sz val="10"/>
      <name val="Times New Roman"/>
      <family val="1"/>
      <charset val="186"/>
    </font>
    <font>
      <sz val="12"/>
      <name val="Arial"/>
      <family val="2"/>
      <charset val="186"/>
    </font>
    <font>
      <vertAlign val="superscript"/>
      <sz val="10"/>
      <name val="Times New Roman"/>
      <family val="1"/>
      <charset val="186"/>
    </font>
    <font>
      <b/>
      <u/>
      <sz val="10"/>
      <name val="Times New Roman"/>
      <family val="1"/>
      <charset val="186"/>
    </font>
    <font>
      <b/>
      <sz val="12"/>
      <name val="Arial"/>
      <family val="2"/>
      <charset val="186"/>
    </font>
    <font>
      <sz val="10"/>
      <color rgb="FF002060"/>
      <name val="Times New Roman"/>
      <family val="1"/>
      <charset val="186"/>
    </font>
    <font>
      <i/>
      <sz val="10"/>
      <name val="Times New Roman"/>
      <family val="1"/>
      <charset val="186"/>
    </font>
    <font>
      <strike/>
      <sz val="10"/>
      <name val="Times New Roman"/>
      <family val="1"/>
      <charset val="186"/>
    </font>
    <font>
      <sz val="8"/>
      <color rgb="FF333333"/>
      <name val="Arial"/>
      <family val="2"/>
      <charset val="186"/>
    </font>
    <font>
      <b/>
      <sz val="8"/>
      <name val="Times New Roman"/>
      <family val="1"/>
    </font>
    <font>
      <b/>
      <sz val="10"/>
      <color rgb="FFED0000"/>
      <name val="Times New Roman"/>
      <family val="1"/>
      <charset val="186"/>
    </font>
    <font>
      <sz val="10"/>
      <name val="Times"/>
      <family val="1"/>
      <charset val="186"/>
    </font>
    <font>
      <sz val="10"/>
      <color rgb="FFED0000"/>
      <name val="Times New Roman"/>
      <family val="1"/>
      <charset val="186"/>
    </font>
    <font>
      <sz val="10"/>
      <name val="Times"/>
      <charset val="186"/>
    </font>
    <font>
      <sz val="10"/>
      <color rgb="FFED0000"/>
      <name val="Arial"/>
      <family val="2"/>
      <charset val="186"/>
    </font>
  </fonts>
  <fills count="26">
    <fill>
      <patternFill patternType="none"/>
    </fill>
    <fill>
      <patternFill patternType="gray125"/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B3EB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</fills>
  <borders count="8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64"/>
      </left>
      <right/>
      <top/>
      <bottom style="medium">
        <color rgb="FF808080"/>
      </bottom>
      <diagonal/>
    </border>
    <border>
      <left style="medium">
        <color indexed="64"/>
      </left>
      <right/>
      <top style="medium">
        <color indexed="64"/>
      </top>
      <bottom style="medium">
        <color rgb="FF80808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808080"/>
      </right>
      <top style="medium">
        <color indexed="64"/>
      </top>
      <bottom style="thin">
        <color indexed="64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thin">
        <color indexed="64"/>
      </bottom>
      <diagonal/>
    </border>
  </borders>
  <cellStyleXfs count="19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64" fillId="21" borderId="0" applyNumberFormat="0" applyBorder="0" applyAlignment="0" applyProtection="0"/>
    <xf numFmtId="0" fontId="65" fillId="0" borderId="0"/>
    <xf numFmtId="0" fontId="4" fillId="0" borderId="0"/>
    <xf numFmtId="43" fontId="1" fillId="0" borderId="0" applyFont="0" applyFill="0" applyBorder="0" applyAlignment="0" applyProtection="0"/>
    <xf numFmtId="0" fontId="6" fillId="0" borderId="0"/>
    <xf numFmtId="44" fontId="4" fillId="0" borderId="0" applyFont="0" applyFill="0" applyBorder="0" applyAlignment="0" applyProtection="0"/>
  </cellStyleXfs>
  <cellXfs count="5763">
    <xf numFmtId="0" fontId="0" fillId="0" borderId="0" xfId="0"/>
    <xf numFmtId="0" fontId="0" fillId="0" borderId="0" xfId="0" applyAlignment="1">
      <alignment horizontal="left" wrapText="1"/>
    </xf>
    <xf numFmtId="0" fontId="3" fillId="0" borderId="0" xfId="0" applyFont="1"/>
    <xf numFmtId="164" fontId="6" fillId="0" borderId="0" xfId="3" applyNumberFormat="1" applyFont="1" applyAlignment="1">
      <alignment vertical="top"/>
    </xf>
    <xf numFmtId="165" fontId="7" fillId="0" borderId="0" xfId="3" applyNumberFormat="1" applyFont="1" applyAlignment="1">
      <alignment horizontal="center" vertical="top" wrapText="1"/>
    </xf>
    <xf numFmtId="165" fontId="6" fillId="0" borderId="0" xfId="3" applyNumberFormat="1" applyFont="1" applyAlignment="1">
      <alignment horizontal="center" vertical="top" wrapText="1"/>
    </xf>
    <xf numFmtId="165" fontId="8" fillId="0" borderId="0" xfId="3" applyNumberFormat="1" applyFont="1" applyAlignment="1">
      <alignment horizontal="center" vertical="top" wrapText="1"/>
    </xf>
    <xf numFmtId="164" fontId="9" fillId="0" borderId="1" xfId="3" applyNumberFormat="1" applyFont="1" applyBorder="1" applyAlignment="1">
      <alignment horizontal="center" vertical="top" wrapText="1"/>
    </xf>
    <xf numFmtId="164" fontId="9" fillId="0" borderId="5" xfId="3" applyNumberFormat="1" applyFont="1" applyBorder="1" applyAlignment="1">
      <alignment horizontal="center" vertical="top" wrapText="1"/>
    </xf>
    <xf numFmtId="164" fontId="11" fillId="2" borderId="9" xfId="3" applyNumberFormat="1" applyFont="1" applyFill="1" applyBorder="1" applyAlignment="1">
      <alignment horizontal="center" vertical="top" wrapText="1"/>
    </xf>
    <xf numFmtId="164" fontId="9" fillId="0" borderId="13" xfId="3" applyNumberFormat="1" applyFont="1" applyBorder="1" applyAlignment="1">
      <alignment horizontal="center" vertical="top" wrapText="1"/>
    </xf>
    <xf numFmtId="164" fontId="9" fillId="0" borderId="14" xfId="3" applyNumberFormat="1" applyFont="1" applyBorder="1" applyAlignment="1">
      <alignment horizontal="center" vertical="top" wrapText="1"/>
    </xf>
    <xf numFmtId="164" fontId="9" fillId="4" borderId="9" xfId="3" applyNumberFormat="1" applyFont="1" applyFill="1" applyBorder="1" applyAlignment="1">
      <alignment horizontal="center" vertical="top" wrapText="1"/>
    </xf>
    <xf numFmtId="164" fontId="11" fillId="0" borderId="14" xfId="3" applyNumberFormat="1" applyFont="1" applyBorder="1" applyAlignment="1">
      <alignment horizontal="center" vertical="top" wrapText="1"/>
    </xf>
    <xf numFmtId="165" fontId="7" fillId="0" borderId="0" xfId="3" applyNumberFormat="1" applyFont="1" applyAlignment="1">
      <alignment vertical="top" wrapText="1"/>
    </xf>
    <xf numFmtId="0" fontId="9" fillId="0" borderId="0" xfId="3" applyFont="1" applyAlignment="1">
      <alignment vertical="top"/>
    </xf>
    <xf numFmtId="164" fontId="11" fillId="5" borderId="9" xfId="3" applyNumberFormat="1" applyFont="1" applyFill="1" applyBorder="1" applyAlignment="1">
      <alignment horizontal="center" vertical="top" wrapText="1"/>
    </xf>
    <xf numFmtId="0" fontId="6" fillId="0" borderId="0" xfId="3" applyFont="1" applyAlignment="1">
      <alignment vertical="top"/>
    </xf>
    <xf numFmtId="165" fontId="9" fillId="0" borderId="0" xfId="3" applyNumberFormat="1" applyFont="1" applyAlignment="1">
      <alignment vertical="center" wrapText="1"/>
    </xf>
    <xf numFmtId="165" fontId="9" fillId="0" borderId="0" xfId="3" applyNumberFormat="1" applyFont="1" applyAlignment="1">
      <alignment horizontal="center" vertical="center" wrapText="1"/>
    </xf>
    <xf numFmtId="0" fontId="9" fillId="0" borderId="9" xfId="3" applyFont="1" applyBorder="1" applyAlignment="1">
      <alignment horizontal="center" vertical="center" wrapText="1"/>
    </xf>
    <xf numFmtId="0" fontId="6" fillId="0" borderId="11" xfId="3" applyFont="1" applyBorder="1" applyAlignment="1">
      <alignment vertical="top"/>
    </xf>
    <xf numFmtId="0" fontId="6" fillId="0" borderId="12" xfId="3" applyFont="1" applyBorder="1" applyAlignment="1">
      <alignment vertical="top"/>
    </xf>
    <xf numFmtId="164" fontId="6" fillId="0" borderId="3" xfId="3" applyNumberFormat="1" applyFont="1" applyBorder="1" applyAlignment="1">
      <alignment horizontal="right" vertical="top" wrapText="1"/>
    </xf>
    <xf numFmtId="49" fontId="6" fillId="0" borderId="0" xfId="3" applyNumberFormat="1" applyFont="1" applyAlignment="1">
      <alignment horizontal="left" vertical="top" wrapText="1"/>
    </xf>
    <xf numFmtId="49" fontId="6" fillId="0" borderId="0" xfId="3" applyNumberFormat="1" applyFont="1" applyAlignment="1">
      <alignment horizontal="right" vertical="top"/>
    </xf>
    <xf numFmtId="49" fontId="8" fillId="0" borderId="0" xfId="3" applyNumberFormat="1" applyFont="1" applyAlignment="1">
      <alignment horizontal="right" vertical="top"/>
    </xf>
    <xf numFmtId="49" fontId="6" fillId="0" borderId="0" xfId="3" applyNumberFormat="1" applyFont="1" applyAlignment="1">
      <alignment vertical="top"/>
    </xf>
    <xf numFmtId="49" fontId="9" fillId="0" borderId="0" xfId="3" applyNumberFormat="1" applyFont="1" applyAlignment="1">
      <alignment vertical="top" wrapText="1"/>
    </xf>
    <xf numFmtId="0" fontId="17" fillId="0" borderId="0" xfId="0" applyFont="1" applyAlignment="1">
      <alignment horizontal="center" vertical="top"/>
    </xf>
    <xf numFmtId="49" fontId="5" fillId="0" borderId="0" xfId="0" applyNumberFormat="1" applyFont="1" applyAlignment="1">
      <alignment vertical="top"/>
    </xf>
    <xf numFmtId="49" fontId="5" fillId="0" borderId="23" xfId="0" applyNumberFormat="1" applyFont="1" applyBorder="1" applyAlignment="1">
      <alignment vertical="top"/>
    </xf>
    <xf numFmtId="49" fontId="5" fillId="0" borderId="23" xfId="0" applyNumberFormat="1" applyFont="1" applyBorder="1" applyAlignment="1">
      <alignment vertical="top" textRotation="90"/>
    </xf>
    <xf numFmtId="49" fontId="6" fillId="0" borderId="23" xfId="0" applyNumberFormat="1" applyFont="1" applyBorder="1" applyAlignment="1">
      <alignment vertical="top"/>
    </xf>
    <xf numFmtId="164" fontId="11" fillId="4" borderId="9" xfId="0" applyNumberFormat="1" applyFont="1" applyFill="1" applyBorder="1" applyAlignment="1">
      <alignment horizontal="center" vertical="top"/>
    </xf>
    <xf numFmtId="0" fontId="19" fillId="4" borderId="9" xfId="0" applyFont="1" applyFill="1" applyBorder="1" applyAlignment="1">
      <alignment horizontal="center" vertical="top"/>
    </xf>
    <xf numFmtId="0" fontId="20" fillId="6" borderId="2" xfId="0" applyFont="1" applyFill="1" applyBorder="1" applyAlignment="1">
      <alignment horizontal="center" vertical="top"/>
    </xf>
    <xf numFmtId="0" fontId="20" fillId="6" borderId="3" xfId="0" applyFont="1" applyFill="1" applyBorder="1" applyAlignment="1">
      <alignment horizontal="center" vertical="top"/>
    </xf>
    <xf numFmtId="164" fontId="11" fillId="6" borderId="24" xfId="0" applyNumberFormat="1" applyFont="1" applyFill="1" applyBorder="1" applyAlignment="1">
      <alignment horizontal="center" vertical="top"/>
    </xf>
    <xf numFmtId="0" fontId="19" fillId="6" borderId="24" xfId="0" applyFont="1" applyFill="1" applyBorder="1" applyAlignment="1">
      <alignment horizontal="center" vertical="top"/>
    </xf>
    <xf numFmtId="0" fontId="19" fillId="6" borderId="2" xfId="0" applyFont="1" applyFill="1" applyBorder="1" applyAlignment="1">
      <alignment horizontal="left" vertical="top" wrapText="1"/>
    </xf>
    <xf numFmtId="49" fontId="19" fillId="7" borderId="24" xfId="0" applyNumberFormat="1" applyFont="1" applyFill="1" applyBorder="1" applyAlignment="1">
      <alignment horizontal="center" vertical="top"/>
    </xf>
    <xf numFmtId="49" fontId="19" fillId="8" borderId="24" xfId="0" applyNumberFormat="1" applyFont="1" applyFill="1" applyBorder="1" applyAlignment="1">
      <alignment horizontal="center" vertical="top"/>
    </xf>
    <xf numFmtId="0" fontId="20" fillId="9" borderId="2" xfId="0" applyFont="1" applyFill="1" applyBorder="1" applyAlignment="1">
      <alignment horizontal="center" vertical="top"/>
    </xf>
    <xf numFmtId="0" fontId="20" fillId="9" borderId="3" xfId="0" applyFont="1" applyFill="1" applyBorder="1" applyAlignment="1">
      <alignment horizontal="center" vertical="top"/>
    </xf>
    <xf numFmtId="164" fontId="11" fillId="9" borderId="24" xfId="0" applyNumberFormat="1" applyFont="1" applyFill="1" applyBorder="1" applyAlignment="1">
      <alignment horizontal="center" vertical="top"/>
    </xf>
    <xf numFmtId="0" fontId="19" fillId="9" borderId="24" xfId="0" applyFont="1" applyFill="1" applyBorder="1" applyAlignment="1">
      <alignment horizontal="center" vertical="top"/>
    </xf>
    <xf numFmtId="49" fontId="19" fillId="9" borderId="24" xfId="0" applyNumberFormat="1" applyFont="1" applyFill="1" applyBorder="1" applyAlignment="1">
      <alignment horizontal="center" vertical="top"/>
    </xf>
    <xf numFmtId="0" fontId="9" fillId="7" borderId="2" xfId="0" applyFont="1" applyFill="1" applyBorder="1" applyAlignment="1">
      <alignment horizontal="left" vertical="top" wrapText="1"/>
    </xf>
    <xf numFmtId="0" fontId="9" fillId="7" borderId="3" xfId="0" applyFont="1" applyFill="1" applyBorder="1" applyAlignment="1">
      <alignment horizontal="left" vertical="top" wrapText="1"/>
    </xf>
    <xf numFmtId="164" fontId="11" fillId="7" borderId="24" xfId="0" applyNumberFormat="1" applyFont="1" applyFill="1" applyBorder="1" applyAlignment="1">
      <alignment horizontal="center" vertical="top" wrapText="1"/>
    </xf>
    <xf numFmtId="0" fontId="19" fillId="7" borderId="24" xfId="0" applyFont="1" applyFill="1" applyBorder="1" applyAlignment="1">
      <alignment horizontal="center" vertical="top"/>
    </xf>
    <xf numFmtId="49" fontId="21" fillId="7" borderId="24" xfId="0" applyNumberFormat="1" applyFont="1" applyFill="1" applyBorder="1" applyAlignment="1">
      <alignment horizontal="center" vertical="top"/>
    </xf>
    <xf numFmtId="9" fontId="20" fillId="3" borderId="2" xfId="0" applyNumberFormat="1" applyFont="1" applyFill="1" applyBorder="1" applyAlignment="1">
      <alignment horizontal="center" vertical="top"/>
    </xf>
    <xf numFmtId="0" fontId="20" fillId="3" borderId="25" xfId="0" applyFont="1" applyFill="1" applyBorder="1" applyAlignment="1">
      <alignment horizontal="center" vertical="center"/>
    </xf>
    <xf numFmtId="0" fontId="20" fillId="3" borderId="26" xfId="0" applyFont="1" applyFill="1" applyBorder="1" applyAlignment="1">
      <alignment horizontal="left" vertical="top" wrapText="1"/>
    </xf>
    <xf numFmtId="164" fontId="19" fillId="10" borderId="24" xfId="0" applyNumberFormat="1" applyFont="1" applyFill="1" applyBorder="1" applyAlignment="1">
      <alignment horizontal="center" vertical="top"/>
    </xf>
    <xf numFmtId="0" fontId="19" fillId="10" borderId="1" xfId="0" applyFont="1" applyFill="1" applyBorder="1" applyAlignment="1">
      <alignment horizontal="center" vertical="top"/>
    </xf>
    <xf numFmtId="49" fontId="22" fillId="3" borderId="24" xfId="0" applyNumberFormat="1" applyFont="1" applyFill="1" applyBorder="1" applyAlignment="1">
      <alignment horizontal="center" vertical="center" textRotation="90"/>
    </xf>
    <xf numFmtId="0" fontId="23" fillId="12" borderId="24" xfId="0" applyFont="1" applyFill="1" applyBorder="1" applyAlignment="1">
      <alignment horizontal="center" vertical="top" wrapText="1"/>
    </xf>
    <xf numFmtId="49" fontId="19" fillId="13" borderId="24" xfId="0" applyNumberFormat="1" applyFont="1" applyFill="1" applyBorder="1" applyAlignment="1">
      <alignment horizontal="center" vertical="top"/>
    </xf>
    <xf numFmtId="9" fontId="20" fillId="3" borderId="20" xfId="0" applyNumberFormat="1" applyFont="1" applyFill="1" applyBorder="1" applyAlignment="1">
      <alignment horizontal="center" vertical="top"/>
    </xf>
    <xf numFmtId="0" fontId="20" fillId="3" borderId="27" xfId="0" applyFont="1" applyFill="1" applyBorder="1" applyAlignment="1">
      <alignment horizontal="center" vertical="center"/>
    </xf>
    <xf numFmtId="0" fontId="20" fillId="3" borderId="28" xfId="0" applyFont="1" applyFill="1" applyBorder="1" applyAlignment="1">
      <alignment horizontal="left" vertical="top" wrapText="1"/>
    </xf>
    <xf numFmtId="164" fontId="19" fillId="0" borderId="24" xfId="0" applyNumberFormat="1" applyFont="1" applyBorder="1" applyAlignment="1">
      <alignment horizontal="center" vertical="top"/>
    </xf>
    <xf numFmtId="0" fontId="18" fillId="3" borderId="29" xfId="0" applyFont="1" applyFill="1" applyBorder="1" applyAlignment="1">
      <alignment horizontal="center" vertical="top"/>
    </xf>
    <xf numFmtId="49" fontId="22" fillId="3" borderId="13" xfId="0" applyNumberFormat="1" applyFont="1" applyFill="1" applyBorder="1" applyAlignment="1">
      <alignment horizontal="center" vertical="center" textRotation="90"/>
    </xf>
    <xf numFmtId="49" fontId="19" fillId="12" borderId="30" xfId="0" applyNumberFormat="1" applyFont="1" applyFill="1" applyBorder="1" applyAlignment="1">
      <alignment vertical="top" wrapText="1"/>
    </xf>
    <xf numFmtId="49" fontId="19" fillId="13" borderId="13" xfId="0" applyNumberFormat="1" applyFont="1" applyFill="1" applyBorder="1" applyAlignment="1">
      <alignment horizontal="center" vertical="top"/>
    </xf>
    <xf numFmtId="164" fontId="19" fillId="11" borderId="24" xfId="0" applyNumberFormat="1" applyFont="1" applyFill="1" applyBorder="1" applyAlignment="1">
      <alignment horizontal="center" vertical="top"/>
    </xf>
    <xf numFmtId="0" fontId="19" fillId="11" borderId="31" xfId="0" applyFont="1" applyFill="1" applyBorder="1" applyAlignment="1">
      <alignment horizontal="center" vertical="top"/>
    </xf>
    <xf numFmtId="9" fontId="20" fillId="3" borderId="6" xfId="0" applyNumberFormat="1" applyFont="1" applyFill="1" applyBorder="1" applyAlignment="1">
      <alignment horizontal="center" vertical="top"/>
    </xf>
    <xf numFmtId="0" fontId="20" fillId="3" borderId="32" xfId="0" applyFont="1" applyFill="1" applyBorder="1" applyAlignment="1">
      <alignment horizontal="center" vertical="center"/>
    </xf>
    <xf numFmtId="0" fontId="20" fillId="3" borderId="33" xfId="0" applyFont="1" applyFill="1" applyBorder="1" applyAlignment="1">
      <alignment horizontal="left" vertical="top" wrapText="1"/>
    </xf>
    <xf numFmtId="0" fontId="18" fillId="11" borderId="29" xfId="0" applyFont="1" applyFill="1" applyBorder="1" applyAlignment="1">
      <alignment horizontal="center" vertical="top"/>
    </xf>
    <xf numFmtId="49" fontId="18" fillId="3" borderId="30" xfId="0" applyNumberFormat="1" applyFont="1" applyFill="1" applyBorder="1" applyAlignment="1">
      <alignment horizontal="center" vertical="top"/>
    </xf>
    <xf numFmtId="49" fontId="22" fillId="3" borderId="30" xfId="0" applyNumberFormat="1" applyFont="1" applyFill="1" applyBorder="1" applyAlignment="1">
      <alignment horizontal="center" vertical="center" textRotation="90"/>
    </xf>
    <xf numFmtId="49" fontId="19" fillId="13" borderId="30" xfId="0" applyNumberFormat="1" applyFont="1" applyFill="1" applyBorder="1" applyAlignment="1">
      <alignment horizontal="center" vertical="top"/>
    </xf>
    <xf numFmtId="0" fontId="20" fillId="3" borderId="3" xfId="0" applyFont="1" applyFill="1" applyBorder="1" applyAlignment="1">
      <alignment horizontal="left" vertical="top" wrapText="1"/>
    </xf>
    <xf numFmtId="0" fontId="2" fillId="0" borderId="0" xfId="0" applyFont="1"/>
    <xf numFmtId="0" fontId="20" fillId="3" borderId="8" xfId="0" applyFont="1" applyFill="1" applyBorder="1" applyAlignment="1">
      <alignment horizontal="left" vertical="top" wrapText="1"/>
    </xf>
    <xf numFmtId="164" fontId="19" fillId="0" borderId="9" xfId="0" applyNumberFormat="1" applyFont="1" applyBorder="1" applyAlignment="1">
      <alignment horizontal="center" vertical="top"/>
    </xf>
    <xf numFmtId="9" fontId="20" fillId="3" borderId="36" xfId="0" applyNumberFormat="1" applyFont="1" applyFill="1" applyBorder="1" applyAlignment="1">
      <alignment horizontal="center" vertical="top"/>
    </xf>
    <xf numFmtId="0" fontId="20" fillId="3" borderId="37" xfId="0" applyFont="1" applyFill="1" applyBorder="1" applyAlignment="1">
      <alignment horizontal="center" vertical="center"/>
    </xf>
    <xf numFmtId="0" fontId="20" fillId="3" borderId="38" xfId="0" applyFont="1" applyFill="1" applyBorder="1" applyAlignment="1">
      <alignment horizontal="left" vertical="top" wrapText="1"/>
    </xf>
    <xf numFmtId="164" fontId="19" fillId="11" borderId="31" xfId="0" applyNumberFormat="1" applyFont="1" applyFill="1" applyBorder="1" applyAlignment="1">
      <alignment horizontal="center" vertical="top"/>
    </xf>
    <xf numFmtId="0" fontId="23" fillId="11" borderId="24" xfId="0" applyFont="1" applyFill="1" applyBorder="1" applyAlignment="1">
      <alignment horizontal="center" vertical="top" wrapText="1"/>
    </xf>
    <xf numFmtId="0" fontId="18" fillId="3" borderId="40" xfId="0" applyFont="1" applyFill="1" applyBorder="1" applyAlignment="1">
      <alignment horizontal="center" vertical="top"/>
    </xf>
    <xf numFmtId="0" fontId="18" fillId="3" borderId="41" xfId="0" applyFont="1" applyFill="1" applyBorder="1" applyAlignment="1">
      <alignment horizontal="center" vertical="top" wrapText="1"/>
    </xf>
    <xf numFmtId="0" fontId="18" fillId="3" borderId="33" xfId="0" applyFont="1" applyFill="1" applyBorder="1" applyAlignment="1">
      <alignment horizontal="left" vertical="top" wrapText="1"/>
    </xf>
    <xf numFmtId="164" fontId="18" fillId="11" borderId="29" xfId="0" applyNumberFormat="1" applyFont="1" applyFill="1" applyBorder="1" applyAlignment="1">
      <alignment horizontal="center" vertical="top"/>
    </xf>
    <xf numFmtId="9" fontId="18" fillId="3" borderId="42" xfId="0" applyNumberFormat="1" applyFont="1" applyFill="1" applyBorder="1" applyAlignment="1">
      <alignment horizontal="center" vertical="top"/>
    </xf>
    <xf numFmtId="0" fontId="18" fillId="3" borderId="43" xfId="0" applyFont="1" applyFill="1" applyBorder="1" applyAlignment="1">
      <alignment horizontal="center" vertical="center"/>
    </xf>
    <xf numFmtId="164" fontId="19" fillId="10" borderId="1" xfId="0" applyNumberFormat="1" applyFont="1" applyFill="1" applyBorder="1" applyAlignment="1">
      <alignment horizontal="center" vertical="top"/>
    </xf>
    <xf numFmtId="0" fontId="23" fillId="3" borderId="3" xfId="0" applyFont="1" applyFill="1" applyBorder="1" applyAlignment="1">
      <alignment horizontal="center" vertical="top" wrapText="1"/>
    </xf>
    <xf numFmtId="0" fontId="18" fillId="3" borderId="40" xfId="0" applyFont="1" applyFill="1" applyBorder="1" applyAlignment="1">
      <alignment horizontal="center" vertical="center"/>
    </xf>
    <xf numFmtId="0" fontId="18" fillId="3" borderId="41" xfId="0" applyFont="1" applyFill="1" applyBorder="1" applyAlignment="1">
      <alignment horizontal="center" vertical="center" wrapText="1"/>
    </xf>
    <xf numFmtId="164" fontId="18" fillId="3" borderId="29" xfId="0" applyNumberFormat="1" applyFont="1" applyFill="1" applyBorder="1" applyAlignment="1">
      <alignment horizontal="center" vertical="top"/>
    </xf>
    <xf numFmtId="49" fontId="19" fillId="12" borderId="30" xfId="0" applyNumberFormat="1" applyFont="1" applyFill="1" applyBorder="1" applyAlignment="1">
      <alignment horizontal="center" vertical="top" wrapText="1"/>
    </xf>
    <xf numFmtId="49" fontId="19" fillId="3" borderId="23" xfId="0" applyNumberFormat="1" applyFont="1" applyFill="1" applyBorder="1" applyAlignment="1">
      <alignment horizontal="center" vertical="top" wrapText="1"/>
    </xf>
    <xf numFmtId="0" fontId="18" fillId="0" borderId="40" xfId="0" applyFont="1" applyBorder="1" applyAlignment="1">
      <alignment horizontal="center" vertical="center"/>
    </xf>
    <xf numFmtId="0" fontId="18" fillId="3" borderId="45" xfId="0" applyFont="1" applyFill="1" applyBorder="1" applyAlignment="1">
      <alignment horizontal="left" vertical="top" wrapText="1"/>
    </xf>
    <xf numFmtId="49" fontId="18" fillId="3" borderId="3" xfId="0" applyNumberFormat="1" applyFont="1" applyFill="1" applyBorder="1" applyAlignment="1">
      <alignment horizontal="left" vertical="top" wrapText="1"/>
    </xf>
    <xf numFmtId="0" fontId="24" fillId="0" borderId="0" xfId="0" applyFont="1"/>
    <xf numFmtId="164" fontId="20" fillId="0" borderId="29" xfId="0" applyNumberFormat="1" applyFont="1" applyBorder="1" applyAlignment="1">
      <alignment horizontal="center" vertical="top"/>
    </xf>
    <xf numFmtId="49" fontId="18" fillId="3" borderId="35" xfId="0" applyNumberFormat="1" applyFont="1" applyFill="1" applyBorder="1" applyAlignment="1">
      <alignment horizontal="left" vertical="top" wrapText="1"/>
    </xf>
    <xf numFmtId="0" fontId="18" fillId="3" borderId="46" xfId="0" applyFont="1" applyFill="1" applyBorder="1" applyAlignment="1">
      <alignment horizontal="center" vertical="center"/>
    </xf>
    <xf numFmtId="0" fontId="18" fillId="3" borderId="48" xfId="0" applyFont="1" applyFill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/>
    </xf>
    <xf numFmtId="0" fontId="23" fillId="3" borderId="24" xfId="0" applyFont="1" applyFill="1" applyBorder="1" applyAlignment="1">
      <alignment horizontal="center" vertical="top" wrapText="1"/>
    </xf>
    <xf numFmtId="164" fontId="18" fillId="0" borderId="29" xfId="0" applyNumberFormat="1" applyFont="1" applyBorder="1" applyAlignment="1">
      <alignment horizontal="center" vertical="top"/>
    </xf>
    <xf numFmtId="49" fontId="19" fillId="3" borderId="30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0" fontId="18" fillId="0" borderId="42" xfId="0" applyFont="1" applyBorder="1" applyAlignment="1">
      <alignment horizontal="center" vertical="center"/>
    </xf>
    <xf numFmtId="0" fontId="18" fillId="3" borderId="26" xfId="0" applyFont="1" applyFill="1" applyBorder="1" applyAlignment="1">
      <alignment horizontal="left" vertical="top" wrapText="1"/>
    </xf>
    <xf numFmtId="164" fontId="19" fillId="10" borderId="9" xfId="0" applyNumberFormat="1" applyFont="1" applyFill="1" applyBorder="1" applyAlignment="1">
      <alignment horizontal="center" vertical="top"/>
    </xf>
    <xf numFmtId="0" fontId="19" fillId="10" borderId="9" xfId="0" applyFont="1" applyFill="1" applyBorder="1" applyAlignment="1">
      <alignment horizontal="center" vertical="top"/>
    </xf>
    <xf numFmtId="0" fontId="18" fillId="0" borderId="40" xfId="0" applyFont="1" applyBorder="1" applyAlignment="1">
      <alignment horizontal="center" vertical="top"/>
    </xf>
    <xf numFmtId="0" fontId="18" fillId="3" borderId="44" xfId="0" applyFont="1" applyFill="1" applyBorder="1" applyAlignment="1">
      <alignment horizontal="left" vertical="top" wrapText="1"/>
    </xf>
    <xf numFmtId="164" fontId="18" fillId="0" borderId="30" xfId="0" applyNumberFormat="1" applyFont="1" applyBorder="1" applyAlignment="1">
      <alignment horizontal="center" vertical="top"/>
    </xf>
    <xf numFmtId="0" fontId="18" fillId="3" borderId="30" xfId="0" applyFont="1" applyFill="1" applyBorder="1" applyAlignment="1">
      <alignment horizontal="center" vertical="top"/>
    </xf>
    <xf numFmtId="9" fontId="18" fillId="3" borderId="46" xfId="0" applyNumberFormat="1" applyFont="1" applyFill="1" applyBorder="1" applyAlignment="1">
      <alignment horizontal="center" vertical="top"/>
    </xf>
    <xf numFmtId="0" fontId="18" fillId="3" borderId="47" xfId="0" applyFont="1" applyFill="1" applyBorder="1" applyAlignment="1">
      <alignment horizontal="center" vertical="center"/>
    </xf>
    <xf numFmtId="49" fontId="18" fillId="3" borderId="24" xfId="0" applyNumberFormat="1" applyFont="1" applyFill="1" applyBorder="1" applyAlignment="1">
      <alignment vertical="top" wrapText="1"/>
    </xf>
    <xf numFmtId="49" fontId="18" fillId="3" borderId="24" xfId="0" applyNumberFormat="1" applyFont="1" applyFill="1" applyBorder="1" applyAlignment="1">
      <alignment vertical="top"/>
    </xf>
    <xf numFmtId="0" fontId="18" fillId="12" borderId="24" xfId="0" applyFont="1" applyFill="1" applyBorder="1" applyAlignment="1">
      <alignment vertical="top" wrapText="1"/>
    </xf>
    <xf numFmtId="0" fontId="23" fillId="12" borderId="4" xfId="0" applyFont="1" applyFill="1" applyBorder="1" applyAlignment="1">
      <alignment horizontal="center" vertical="top" wrapText="1"/>
    </xf>
    <xf numFmtId="49" fontId="19" fillId="8" borderId="4" xfId="0" applyNumberFormat="1" applyFont="1" applyFill="1" applyBorder="1" applyAlignment="1">
      <alignment horizontal="center" vertical="top"/>
    </xf>
    <xf numFmtId="9" fontId="18" fillId="3" borderId="51" xfId="0" applyNumberFormat="1" applyFont="1" applyFill="1" applyBorder="1" applyAlignment="1">
      <alignment horizontal="center" vertical="top"/>
    </xf>
    <xf numFmtId="0" fontId="18" fillId="3" borderId="52" xfId="0" applyFont="1" applyFill="1" applyBorder="1" applyAlignment="1">
      <alignment horizontal="center" vertical="center"/>
    </xf>
    <xf numFmtId="0" fontId="18" fillId="3" borderId="53" xfId="0" applyFont="1" applyFill="1" applyBorder="1" applyAlignment="1">
      <alignment horizontal="left" vertical="top" wrapText="1"/>
    </xf>
    <xf numFmtId="164" fontId="25" fillId="0" borderId="14" xfId="0" applyNumberFormat="1" applyFont="1" applyBorder="1" applyAlignment="1">
      <alignment horizontal="center" vertical="top"/>
    </xf>
    <xf numFmtId="49" fontId="18" fillId="3" borderId="13" xfId="0" applyNumberFormat="1" applyFont="1" applyFill="1" applyBorder="1" applyAlignment="1">
      <alignment vertical="top" wrapText="1"/>
    </xf>
    <xf numFmtId="49" fontId="18" fillId="3" borderId="13" xfId="0" applyNumberFormat="1" applyFont="1" applyFill="1" applyBorder="1" applyAlignment="1">
      <alignment vertical="top"/>
    </xf>
    <xf numFmtId="0" fontId="18" fillId="12" borderId="14" xfId="0" applyFont="1" applyFill="1" applyBorder="1" applyAlignment="1">
      <alignment vertical="top" wrapText="1"/>
    </xf>
    <xf numFmtId="49" fontId="19" fillId="12" borderId="35" xfId="0" applyNumberFormat="1" applyFont="1" applyFill="1" applyBorder="1" applyAlignment="1">
      <alignment vertical="top" wrapText="1"/>
    </xf>
    <xf numFmtId="0" fontId="23" fillId="3" borderId="13" xfId="0" applyFont="1" applyFill="1" applyBorder="1" applyAlignment="1">
      <alignment horizontal="center" vertical="top" wrapText="1"/>
    </xf>
    <xf numFmtId="49" fontId="19" fillId="8" borderId="19" xfId="0" applyNumberFormat="1" applyFont="1" applyFill="1" applyBorder="1" applyAlignment="1">
      <alignment horizontal="center" vertical="top"/>
    </xf>
    <xf numFmtId="9" fontId="18" fillId="3" borderId="48" xfId="0" applyNumberFormat="1" applyFont="1" applyFill="1" applyBorder="1" applyAlignment="1">
      <alignment horizontal="center" vertical="top"/>
    </xf>
    <xf numFmtId="0" fontId="18" fillId="3" borderId="49" xfId="0" applyFont="1" applyFill="1" applyBorder="1" applyAlignment="1">
      <alignment horizontal="center" vertical="center"/>
    </xf>
    <xf numFmtId="164" fontId="19" fillId="3" borderId="30" xfId="0" applyNumberFormat="1" applyFont="1" applyFill="1" applyBorder="1" applyAlignment="1">
      <alignment horizontal="center" vertical="top"/>
    </xf>
    <xf numFmtId="49" fontId="18" fillId="3" borderId="30" xfId="0" applyNumberFormat="1" applyFont="1" applyFill="1" applyBorder="1" applyAlignment="1">
      <alignment vertical="top" wrapText="1"/>
    </xf>
    <xf numFmtId="49" fontId="18" fillId="3" borderId="30" xfId="0" applyNumberFormat="1" applyFont="1" applyFill="1" applyBorder="1" applyAlignment="1">
      <alignment vertical="top"/>
    </xf>
    <xf numFmtId="0" fontId="18" fillId="12" borderId="30" xfId="0" applyFont="1" applyFill="1" applyBorder="1" applyAlignment="1">
      <alignment vertical="top" wrapText="1"/>
    </xf>
    <xf numFmtId="0" fontId="23" fillId="3" borderId="30" xfId="0" applyFont="1" applyFill="1" applyBorder="1" applyAlignment="1">
      <alignment horizontal="center" vertical="top" wrapText="1"/>
    </xf>
    <xf numFmtId="49" fontId="19" fillId="8" borderId="35" xfId="0" applyNumberFormat="1" applyFont="1" applyFill="1" applyBorder="1" applyAlignment="1">
      <alignment horizontal="center" vertical="top"/>
    </xf>
    <xf numFmtId="0" fontId="18" fillId="0" borderId="46" xfId="0" applyFont="1" applyBorder="1" applyAlignment="1">
      <alignment horizontal="center" vertical="center"/>
    </xf>
    <xf numFmtId="164" fontId="20" fillId="11" borderId="29" xfId="0" applyNumberFormat="1" applyFont="1" applyFill="1" applyBorder="1" applyAlignment="1">
      <alignment horizontal="center" vertical="top"/>
    </xf>
    <xf numFmtId="0" fontId="26" fillId="12" borderId="24" xfId="0" applyFont="1" applyFill="1" applyBorder="1" applyAlignment="1">
      <alignment horizontal="center" vertical="top" wrapText="1"/>
    </xf>
    <xf numFmtId="0" fontId="26" fillId="3" borderId="24" xfId="0" applyFont="1" applyFill="1" applyBorder="1" applyAlignment="1">
      <alignment horizontal="center" vertical="top" wrapText="1"/>
    </xf>
    <xf numFmtId="164" fontId="19" fillId="0" borderId="29" xfId="0" applyNumberFormat="1" applyFont="1" applyBorder="1" applyAlignment="1">
      <alignment horizontal="center" vertical="top"/>
    </xf>
    <xf numFmtId="49" fontId="9" fillId="12" borderId="30" xfId="0" applyNumberFormat="1" applyFont="1" applyFill="1" applyBorder="1" applyAlignment="1">
      <alignment horizontal="center" vertical="top" wrapText="1"/>
    </xf>
    <xf numFmtId="49" fontId="9" fillId="3" borderId="30" xfId="0" applyNumberFormat="1" applyFont="1" applyFill="1" applyBorder="1" applyAlignment="1">
      <alignment horizontal="center" vertical="top" wrapText="1"/>
    </xf>
    <xf numFmtId="0" fontId="18" fillId="3" borderId="41" xfId="0" applyFont="1" applyFill="1" applyBorder="1" applyAlignment="1">
      <alignment horizontal="center" vertical="center"/>
    </xf>
    <xf numFmtId="0" fontId="27" fillId="3" borderId="33" xfId="0" applyFont="1" applyFill="1" applyBorder="1" applyAlignment="1">
      <alignment vertical="top" wrapText="1"/>
    </xf>
    <xf numFmtId="0" fontId="18" fillId="3" borderId="54" xfId="0" applyFont="1" applyFill="1" applyBorder="1" applyAlignment="1">
      <alignment horizontal="center" vertical="center" wrapText="1"/>
    </xf>
    <xf numFmtId="0" fontId="18" fillId="0" borderId="26" xfId="5" applyFont="1" applyBorder="1" applyAlignment="1">
      <alignment vertical="top" wrapText="1"/>
    </xf>
    <xf numFmtId="0" fontId="18" fillId="3" borderId="32" xfId="0" applyFont="1" applyFill="1" applyBorder="1" applyAlignment="1">
      <alignment horizontal="center" vertical="center" wrapText="1"/>
    </xf>
    <xf numFmtId="0" fontId="18" fillId="0" borderId="33" xfId="5" applyFont="1" applyBorder="1" applyAlignment="1">
      <alignment vertical="top" wrapText="1"/>
    </xf>
    <xf numFmtId="164" fontId="18" fillId="0" borderId="5" xfId="0" applyNumberFormat="1" applyFont="1" applyBorder="1" applyAlignment="1">
      <alignment horizontal="center" vertical="top"/>
    </xf>
    <xf numFmtId="0" fontId="18" fillId="3" borderId="5" xfId="0" applyFont="1" applyFill="1" applyBorder="1" applyAlignment="1">
      <alignment horizontal="center" vertical="top"/>
    </xf>
    <xf numFmtId="0" fontId="23" fillId="11" borderId="0" xfId="0" applyFont="1" applyFill="1" applyAlignment="1">
      <alignment horizontal="center" vertical="top" wrapText="1"/>
    </xf>
    <xf numFmtId="164" fontId="19" fillId="0" borderId="14" xfId="0" applyNumberFormat="1" applyFont="1" applyBorder="1" applyAlignment="1">
      <alignment horizontal="center" vertical="top"/>
    </xf>
    <xf numFmtId="49" fontId="19" fillId="11" borderId="23" xfId="0" applyNumberFormat="1" applyFont="1" applyFill="1" applyBorder="1" applyAlignment="1">
      <alignment vertical="top" wrapText="1"/>
    </xf>
    <xf numFmtId="0" fontId="6" fillId="12" borderId="29" xfId="0" applyFont="1" applyFill="1" applyBorder="1" applyAlignment="1">
      <alignment horizontal="left" vertical="top" wrapText="1"/>
    </xf>
    <xf numFmtId="49" fontId="19" fillId="13" borderId="29" xfId="0" applyNumberFormat="1" applyFont="1" applyFill="1" applyBorder="1" applyAlignment="1">
      <alignment vertical="top"/>
    </xf>
    <xf numFmtId="49" fontId="19" fillId="8" borderId="8" xfId="0" applyNumberFormat="1" applyFont="1" applyFill="1" applyBorder="1" applyAlignment="1">
      <alignment vertical="top"/>
    </xf>
    <xf numFmtId="164" fontId="19" fillId="11" borderId="1" xfId="0" applyNumberFormat="1" applyFont="1" applyFill="1" applyBorder="1" applyAlignment="1">
      <alignment horizontal="center" vertical="top"/>
    </xf>
    <xf numFmtId="0" fontId="19" fillId="11" borderId="1" xfId="0" applyFont="1" applyFill="1" applyBorder="1" applyAlignment="1">
      <alignment horizontal="center" vertical="top"/>
    </xf>
    <xf numFmtId="0" fontId="9" fillId="7" borderId="10" xfId="0" applyFont="1" applyFill="1" applyBorder="1" applyAlignment="1">
      <alignment vertical="top"/>
    </xf>
    <xf numFmtId="0" fontId="9" fillId="7" borderId="11" xfId="0" applyFont="1" applyFill="1" applyBorder="1" applyAlignment="1">
      <alignment vertical="top"/>
    </xf>
    <xf numFmtId="0" fontId="9" fillId="7" borderId="11" xfId="0" applyFont="1" applyFill="1" applyBorder="1" applyAlignment="1">
      <alignment horizontal="left" vertical="top" wrapText="1"/>
    </xf>
    <xf numFmtId="0" fontId="9" fillId="7" borderId="12" xfId="0" applyFont="1" applyFill="1" applyBorder="1" applyAlignment="1">
      <alignment vertical="top"/>
    </xf>
    <xf numFmtId="49" fontId="21" fillId="7" borderId="12" xfId="0" applyNumberFormat="1" applyFont="1" applyFill="1" applyBorder="1" applyAlignment="1">
      <alignment horizontal="center" vertical="top"/>
    </xf>
    <xf numFmtId="49" fontId="19" fillId="8" borderId="12" xfId="0" applyNumberFormat="1" applyFont="1" applyFill="1" applyBorder="1" applyAlignment="1">
      <alignment horizontal="center" vertical="top"/>
    </xf>
    <xf numFmtId="0" fontId="9" fillId="7" borderId="10" xfId="0" applyFont="1" applyFill="1" applyBorder="1" applyAlignment="1">
      <alignment horizontal="left" vertical="top" wrapText="1"/>
    </xf>
    <xf numFmtId="0" fontId="9" fillId="7" borderId="12" xfId="0" applyFont="1" applyFill="1" applyBorder="1" applyAlignment="1">
      <alignment horizontal="left" vertical="top" wrapText="1"/>
    </xf>
    <xf numFmtId="164" fontId="19" fillId="7" borderId="9" xfId="0" applyNumberFormat="1" applyFont="1" applyFill="1" applyBorder="1" applyAlignment="1">
      <alignment horizontal="center" vertical="top" wrapText="1"/>
    </xf>
    <xf numFmtId="0" fontId="19" fillId="7" borderId="9" xfId="0" applyFont="1" applyFill="1" applyBorder="1" applyAlignment="1">
      <alignment horizontal="center" vertical="top"/>
    </xf>
    <xf numFmtId="49" fontId="21" fillId="7" borderId="9" xfId="0" applyNumberFormat="1" applyFont="1" applyFill="1" applyBorder="1" applyAlignment="1">
      <alignment horizontal="center" vertical="top"/>
    </xf>
    <xf numFmtId="49" fontId="19" fillId="8" borderId="9" xfId="0" applyNumberFormat="1" applyFont="1" applyFill="1" applyBorder="1" applyAlignment="1">
      <alignment horizontal="center" vertical="top"/>
    </xf>
    <xf numFmtId="49" fontId="18" fillId="3" borderId="55" xfId="0" applyNumberFormat="1" applyFont="1" applyFill="1" applyBorder="1" applyAlignment="1">
      <alignment horizontal="center" vertical="top"/>
    </xf>
    <xf numFmtId="0" fontId="18" fillId="3" borderId="56" xfId="0" applyFont="1" applyFill="1" applyBorder="1" applyAlignment="1">
      <alignment horizontal="center" vertical="top" wrapText="1"/>
    </xf>
    <xf numFmtId="164" fontId="6" fillId="14" borderId="39" xfId="0" applyNumberFormat="1" applyFont="1" applyFill="1" applyBorder="1" applyAlignment="1">
      <alignment horizontal="left" vertical="top" wrapText="1"/>
    </xf>
    <xf numFmtId="49" fontId="19" fillId="3" borderId="2" xfId="0" applyNumberFormat="1" applyFont="1" applyFill="1" applyBorder="1" applyAlignment="1">
      <alignment vertical="top" wrapText="1"/>
    </xf>
    <xf numFmtId="49" fontId="18" fillId="3" borderId="15" xfId="0" applyNumberFormat="1" applyFont="1" applyFill="1" applyBorder="1" applyAlignment="1">
      <alignment horizontal="center" vertical="top"/>
    </xf>
    <xf numFmtId="0" fontId="18" fillId="3" borderId="57" xfId="0" applyFont="1" applyFill="1" applyBorder="1" applyAlignment="1">
      <alignment horizontal="center" vertical="top" wrapText="1"/>
    </xf>
    <xf numFmtId="164" fontId="6" fillId="14" borderId="17" xfId="0" applyNumberFormat="1" applyFont="1" applyFill="1" applyBorder="1" applyAlignment="1">
      <alignment horizontal="left" vertical="top" wrapText="1"/>
    </xf>
    <xf numFmtId="49" fontId="19" fillId="3" borderId="18" xfId="0" applyNumberFormat="1" applyFont="1" applyFill="1" applyBorder="1" applyAlignment="1">
      <alignment vertical="top" wrapText="1"/>
    </xf>
    <xf numFmtId="49" fontId="19" fillId="11" borderId="30" xfId="0" applyNumberFormat="1" applyFont="1" applyFill="1" applyBorder="1" applyAlignment="1">
      <alignment vertical="top" wrapText="1"/>
    </xf>
    <xf numFmtId="49" fontId="18" fillId="3" borderId="20" xfId="0" applyNumberFormat="1" applyFont="1" applyFill="1" applyBorder="1" applyAlignment="1">
      <alignment horizontal="center" vertical="top"/>
    </xf>
    <xf numFmtId="0" fontId="18" fillId="3" borderId="27" xfId="0" applyFont="1" applyFill="1" applyBorder="1" applyAlignment="1">
      <alignment horizontal="center" vertical="top" wrapText="1"/>
    </xf>
    <xf numFmtId="0" fontId="23" fillId="11" borderId="24" xfId="0" applyFont="1" applyFill="1" applyBorder="1" applyAlignment="1">
      <alignment vertical="top" wrapText="1"/>
    </xf>
    <xf numFmtId="0" fontId="18" fillId="3" borderId="6" xfId="0" applyFont="1" applyFill="1" applyBorder="1" applyAlignment="1">
      <alignment horizontal="center" vertical="top"/>
    </xf>
    <xf numFmtId="0" fontId="18" fillId="3" borderId="32" xfId="0" applyFont="1" applyFill="1" applyBorder="1" applyAlignment="1">
      <alignment horizontal="center" vertical="top" wrapText="1"/>
    </xf>
    <xf numFmtId="0" fontId="6" fillId="0" borderId="8" xfId="0" applyFont="1" applyBorder="1" applyAlignment="1">
      <alignment horizontal="left" vertical="top" wrapText="1"/>
    </xf>
    <xf numFmtId="0" fontId="18" fillId="3" borderId="2" xfId="0" applyFont="1" applyFill="1" applyBorder="1" applyAlignment="1">
      <alignment horizontal="center" vertical="top"/>
    </xf>
    <xf numFmtId="0" fontId="18" fillId="3" borderId="25" xfId="0" applyFont="1" applyFill="1" applyBorder="1" applyAlignment="1">
      <alignment horizontal="left" vertical="top" wrapText="1"/>
    </xf>
    <xf numFmtId="0" fontId="18" fillId="3" borderId="3" xfId="0" applyFont="1" applyFill="1" applyBorder="1" applyAlignment="1">
      <alignment horizontal="left" vertical="top" wrapText="1"/>
    </xf>
    <xf numFmtId="0" fontId="18" fillId="3" borderId="34" xfId="0" applyFont="1" applyFill="1" applyBorder="1" applyAlignment="1">
      <alignment horizontal="center" vertical="top"/>
    </xf>
    <xf numFmtId="0" fontId="18" fillId="3" borderId="50" xfId="0" applyFont="1" applyFill="1" applyBorder="1" applyAlignment="1">
      <alignment horizontal="left" vertical="top" wrapText="1"/>
    </xf>
    <xf numFmtId="0" fontId="18" fillId="3" borderId="23" xfId="0" applyFont="1" applyFill="1" applyBorder="1" applyAlignment="1">
      <alignment horizontal="left" vertical="top" wrapText="1"/>
    </xf>
    <xf numFmtId="164" fontId="25" fillId="0" borderId="29" xfId="0" applyNumberFormat="1" applyFont="1" applyBorder="1" applyAlignment="1">
      <alignment horizontal="center" vertical="top"/>
    </xf>
    <xf numFmtId="0" fontId="6" fillId="12" borderId="30" xfId="0" applyFont="1" applyFill="1" applyBorder="1" applyAlignment="1">
      <alignment horizontal="left" vertical="top" wrapText="1"/>
    </xf>
    <xf numFmtId="0" fontId="18" fillId="3" borderId="46" xfId="0" applyFont="1" applyFill="1" applyBorder="1" applyAlignment="1">
      <alignment vertical="top"/>
    </xf>
    <xf numFmtId="0" fontId="18" fillId="3" borderId="25" xfId="0" applyFont="1" applyFill="1" applyBorder="1" applyAlignment="1">
      <alignment horizontal="center" vertical="top" wrapText="1"/>
    </xf>
    <xf numFmtId="0" fontId="18" fillId="3" borderId="50" xfId="0" applyFont="1" applyFill="1" applyBorder="1" applyAlignment="1">
      <alignment horizontal="center" vertical="top" wrapText="1"/>
    </xf>
    <xf numFmtId="49" fontId="18" fillId="3" borderId="30" xfId="0" applyNumberFormat="1" applyFont="1" applyFill="1" applyBorder="1" applyAlignment="1">
      <alignment horizontal="center" vertical="center"/>
    </xf>
    <xf numFmtId="0" fontId="18" fillId="0" borderId="26" xfId="0" applyFont="1" applyBorder="1" applyAlignment="1">
      <alignment vertical="top" wrapText="1"/>
    </xf>
    <xf numFmtId="164" fontId="18" fillId="15" borderId="9" xfId="0" applyNumberFormat="1" applyFont="1" applyFill="1" applyBorder="1" applyAlignment="1">
      <alignment horizontal="center" vertical="top"/>
    </xf>
    <xf numFmtId="0" fontId="19" fillId="15" borderId="9" xfId="0" applyFont="1" applyFill="1" applyBorder="1" applyAlignment="1">
      <alignment horizontal="center" vertical="top"/>
    </xf>
    <xf numFmtId="49" fontId="19" fillId="3" borderId="24" xfId="0" applyNumberFormat="1" applyFont="1" applyFill="1" applyBorder="1" applyAlignment="1">
      <alignment vertical="top" wrapText="1"/>
    </xf>
    <xf numFmtId="49" fontId="9" fillId="11" borderId="24" xfId="0" applyNumberFormat="1" applyFont="1" applyFill="1" applyBorder="1" applyAlignment="1">
      <alignment vertical="top" wrapText="1"/>
    </xf>
    <xf numFmtId="49" fontId="9" fillId="13" borderId="24" xfId="0" applyNumberFormat="1" applyFont="1" applyFill="1" applyBorder="1" applyAlignment="1">
      <alignment vertical="top"/>
    </xf>
    <xf numFmtId="49" fontId="9" fillId="8" borderId="24" xfId="0" applyNumberFormat="1" applyFont="1" applyFill="1" applyBorder="1" applyAlignment="1">
      <alignment vertical="top"/>
    </xf>
    <xf numFmtId="164" fontId="6" fillId="0" borderId="0" xfId="0" applyNumberFormat="1" applyFont="1" applyAlignment="1">
      <alignment horizontal="center" vertical="top"/>
    </xf>
    <xf numFmtId="0" fontId="18" fillId="3" borderId="51" xfId="0" applyFont="1" applyFill="1" applyBorder="1" applyAlignment="1">
      <alignment horizontal="center" vertical="center"/>
    </xf>
    <xf numFmtId="0" fontId="18" fillId="3" borderId="58" xfId="0" applyFont="1" applyFill="1" applyBorder="1" applyAlignment="1">
      <alignment horizontal="center" vertical="top" wrapText="1"/>
    </xf>
    <xf numFmtId="0" fontId="18" fillId="0" borderId="53" xfId="0" applyFont="1" applyBorder="1" applyAlignment="1">
      <alignment vertical="top" wrapText="1"/>
    </xf>
    <xf numFmtId="0" fontId="18" fillId="3" borderId="35" xfId="0" applyFont="1" applyFill="1" applyBorder="1" applyAlignment="1">
      <alignment horizontal="center" vertical="top"/>
    </xf>
    <xf numFmtId="0" fontId="6" fillId="12" borderId="9" xfId="0" applyFont="1" applyFill="1" applyBorder="1" applyAlignment="1">
      <alignment vertical="top" wrapText="1"/>
    </xf>
    <xf numFmtId="49" fontId="9" fillId="12" borderId="10" xfId="0" applyNumberFormat="1" applyFont="1" applyFill="1" applyBorder="1" applyAlignment="1">
      <alignment vertical="top" wrapText="1"/>
    </xf>
    <xf numFmtId="49" fontId="19" fillId="3" borderId="13" xfId="0" applyNumberFormat="1" applyFont="1" applyFill="1" applyBorder="1" applyAlignment="1">
      <alignment vertical="top" wrapText="1"/>
    </xf>
    <xf numFmtId="49" fontId="9" fillId="11" borderId="30" xfId="0" applyNumberFormat="1" applyFont="1" applyFill="1" applyBorder="1" applyAlignment="1">
      <alignment vertical="top" wrapText="1"/>
    </xf>
    <xf numFmtId="49" fontId="9" fillId="13" borderId="30" xfId="0" applyNumberFormat="1" applyFont="1" applyFill="1" applyBorder="1" applyAlignment="1">
      <alignment vertical="top"/>
    </xf>
    <xf numFmtId="49" fontId="9" fillId="8" borderId="30" xfId="0" applyNumberFormat="1" applyFont="1" applyFill="1" applyBorder="1" applyAlignment="1">
      <alignment vertical="top"/>
    </xf>
    <xf numFmtId="164" fontId="18" fillId="4" borderId="9" xfId="0" applyNumberFormat="1" applyFont="1" applyFill="1" applyBorder="1" applyAlignment="1">
      <alignment horizontal="center" vertical="top"/>
    </xf>
    <xf numFmtId="164" fontId="0" fillId="0" borderId="0" xfId="0" applyNumberFormat="1"/>
    <xf numFmtId="164" fontId="18" fillId="4" borderId="29" xfId="0" applyNumberFormat="1" applyFont="1" applyFill="1" applyBorder="1" applyAlignment="1">
      <alignment horizontal="center" vertical="top"/>
    </xf>
    <xf numFmtId="0" fontId="18" fillId="3" borderId="8" xfId="0" applyFont="1" applyFill="1" applyBorder="1" applyAlignment="1">
      <alignment horizontal="center" vertical="top"/>
    </xf>
    <xf numFmtId="49" fontId="9" fillId="12" borderId="34" xfId="0" applyNumberFormat="1" applyFont="1" applyFill="1" applyBorder="1" applyAlignment="1">
      <alignment horizontal="center" vertical="top" wrapText="1"/>
    </xf>
    <xf numFmtId="49" fontId="9" fillId="11" borderId="23" xfId="0" applyNumberFormat="1" applyFont="1" applyFill="1" applyBorder="1" applyAlignment="1">
      <alignment horizontal="center" vertical="top" wrapText="1"/>
    </xf>
    <xf numFmtId="49" fontId="9" fillId="13" borderId="29" xfId="0" applyNumberFormat="1" applyFont="1" applyFill="1" applyBorder="1" applyAlignment="1">
      <alignment horizontal="center" vertical="top"/>
    </xf>
    <xf numFmtId="49" fontId="9" fillId="8" borderId="8" xfId="0" applyNumberFormat="1" applyFont="1" applyFill="1" applyBorder="1" applyAlignment="1">
      <alignment horizontal="center" vertical="top"/>
    </xf>
    <xf numFmtId="164" fontId="18" fillId="4" borderId="30" xfId="0" applyNumberFormat="1" applyFont="1" applyFill="1" applyBorder="1" applyAlignment="1">
      <alignment horizontal="center" vertical="top"/>
    </xf>
    <xf numFmtId="49" fontId="19" fillId="3" borderId="30" xfId="0" applyNumberFormat="1" applyFont="1" applyFill="1" applyBorder="1" applyAlignment="1">
      <alignment vertical="top" wrapText="1"/>
    </xf>
    <xf numFmtId="0" fontId="6" fillId="3" borderId="28" xfId="0" applyFont="1" applyFill="1" applyBorder="1" applyAlignment="1">
      <alignment vertical="top" wrapText="1"/>
    </xf>
    <xf numFmtId="0" fontId="6" fillId="3" borderId="44" xfId="0" applyFont="1" applyFill="1" applyBorder="1" applyAlignment="1">
      <alignment vertical="top" wrapText="1"/>
    </xf>
    <xf numFmtId="16" fontId="18" fillId="3" borderId="2" xfId="0" applyNumberFormat="1" applyFont="1" applyFill="1" applyBorder="1" applyAlignment="1">
      <alignment horizontal="center" vertical="top"/>
    </xf>
    <xf numFmtId="0" fontId="18" fillId="0" borderId="4" xfId="0" applyFont="1" applyBorder="1" applyAlignment="1">
      <alignment horizontal="left" vertical="top" wrapText="1"/>
    </xf>
    <xf numFmtId="0" fontId="19" fillId="10" borderId="4" xfId="0" applyFont="1" applyFill="1" applyBorder="1" applyAlignment="1">
      <alignment horizontal="center" vertical="top"/>
    </xf>
    <xf numFmtId="0" fontId="23" fillId="11" borderId="2" xfId="0" applyFont="1" applyFill="1" applyBorder="1" applyAlignment="1">
      <alignment horizontal="center" vertical="top" wrapText="1"/>
    </xf>
    <xf numFmtId="49" fontId="19" fillId="13" borderId="24" xfId="0" applyNumberFormat="1" applyFont="1" applyFill="1" applyBorder="1" applyAlignment="1">
      <alignment vertical="top"/>
    </xf>
    <xf numFmtId="49" fontId="19" fillId="8" borderId="24" xfId="0" applyNumberFormat="1" applyFont="1" applyFill="1" applyBorder="1" applyAlignment="1">
      <alignment vertical="top"/>
    </xf>
    <xf numFmtId="16" fontId="18" fillId="3" borderId="18" xfId="0" applyNumberFormat="1" applyFont="1" applyFill="1" applyBorder="1" applyAlignment="1">
      <alignment horizontal="center" vertical="top"/>
    </xf>
    <xf numFmtId="0" fontId="18" fillId="3" borderId="58" xfId="0" applyFont="1" applyFill="1" applyBorder="1" applyAlignment="1">
      <alignment horizontal="center" vertical="center"/>
    </xf>
    <xf numFmtId="0" fontId="18" fillId="0" borderId="19" xfId="0" applyFont="1" applyBorder="1" applyAlignment="1">
      <alignment horizontal="left" vertical="top" wrapText="1"/>
    </xf>
    <xf numFmtId="164" fontId="25" fillId="0" borderId="24" xfId="0" applyNumberFormat="1" applyFont="1" applyBorder="1" applyAlignment="1">
      <alignment horizontal="center" vertical="top"/>
    </xf>
    <xf numFmtId="0" fontId="18" fillId="3" borderId="4" xfId="0" applyFont="1" applyFill="1" applyBorder="1" applyAlignment="1">
      <alignment horizontal="center" vertical="top"/>
    </xf>
    <xf numFmtId="49" fontId="9" fillId="12" borderId="12" xfId="0" applyNumberFormat="1" applyFont="1" applyFill="1" applyBorder="1" applyAlignment="1">
      <alignment horizontal="center" vertical="top" wrapText="1"/>
    </xf>
    <xf numFmtId="49" fontId="9" fillId="3" borderId="13" xfId="0" applyNumberFormat="1" applyFont="1" applyFill="1" applyBorder="1" applyAlignment="1">
      <alignment vertical="top" wrapText="1"/>
    </xf>
    <xf numFmtId="49" fontId="19" fillId="11" borderId="34" xfId="0" applyNumberFormat="1" applyFont="1" applyFill="1" applyBorder="1" applyAlignment="1">
      <alignment vertical="top" wrapText="1"/>
    </xf>
    <xf numFmtId="49" fontId="19" fillId="13" borderId="30" xfId="0" applyNumberFormat="1" applyFont="1" applyFill="1" applyBorder="1" applyAlignment="1">
      <alignment vertical="top"/>
    </xf>
    <xf numFmtId="49" fontId="19" fillId="8" borderId="30" xfId="0" applyNumberFormat="1" applyFont="1" applyFill="1" applyBorder="1" applyAlignment="1">
      <alignment vertical="top"/>
    </xf>
    <xf numFmtId="49" fontId="19" fillId="11" borderId="0" xfId="0" applyNumberFormat="1" applyFont="1" applyFill="1" applyAlignment="1">
      <alignment vertical="top" wrapText="1"/>
    </xf>
    <xf numFmtId="49" fontId="19" fillId="13" borderId="13" xfId="0" applyNumberFormat="1" applyFont="1" applyFill="1" applyBorder="1" applyAlignment="1">
      <alignment vertical="top"/>
    </xf>
    <xf numFmtId="49" fontId="19" fillId="8" borderId="13" xfId="0" applyNumberFormat="1" applyFont="1" applyFill="1" applyBorder="1" applyAlignment="1">
      <alignment vertical="top"/>
    </xf>
    <xf numFmtId="16" fontId="18" fillId="3" borderId="20" xfId="0" applyNumberFormat="1" applyFont="1" applyFill="1" applyBorder="1" applyAlignment="1">
      <alignment horizontal="center" vertical="top"/>
    </xf>
    <xf numFmtId="0" fontId="18" fillId="3" borderId="27" xfId="0" applyFont="1" applyFill="1" applyBorder="1" applyAlignment="1">
      <alignment horizontal="center" vertical="center"/>
    </xf>
    <xf numFmtId="0" fontId="6" fillId="12" borderId="10" xfId="0" applyFont="1" applyFill="1" applyBorder="1" applyAlignment="1">
      <alignment vertical="top" wrapText="1"/>
    </xf>
    <xf numFmtId="49" fontId="9" fillId="12" borderId="9" xfId="0" applyNumberFormat="1" applyFont="1" applyFill="1" applyBorder="1" applyAlignment="1">
      <alignment horizontal="center" vertical="top" wrapText="1"/>
    </xf>
    <xf numFmtId="49" fontId="19" fillId="11" borderId="9" xfId="0" applyNumberFormat="1" applyFont="1" applyFill="1" applyBorder="1" applyAlignment="1">
      <alignment vertical="top" wrapText="1"/>
    </xf>
    <xf numFmtId="16" fontId="18" fillId="3" borderId="15" xfId="0" applyNumberFormat="1" applyFont="1" applyFill="1" applyBorder="1" applyAlignment="1">
      <alignment horizontal="center" vertical="top"/>
    </xf>
    <xf numFmtId="0" fontId="18" fillId="3" borderId="57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left" vertical="top" wrapText="1"/>
    </xf>
    <xf numFmtId="0" fontId="18" fillId="3" borderId="12" xfId="0" applyFont="1" applyFill="1" applyBorder="1" applyAlignment="1">
      <alignment horizontal="center" vertical="top"/>
    </xf>
    <xf numFmtId="49" fontId="9" fillId="3" borderId="30" xfId="0" applyNumberFormat="1" applyFont="1" applyFill="1" applyBorder="1" applyAlignment="1">
      <alignment vertical="top" wrapText="1"/>
    </xf>
    <xf numFmtId="0" fontId="23" fillId="11" borderId="3" xfId="0" applyFont="1" applyFill="1" applyBorder="1" applyAlignment="1">
      <alignment vertical="top" wrapText="1"/>
    </xf>
    <xf numFmtId="164" fontId="18" fillId="14" borderId="22" xfId="0" applyNumberFormat="1" applyFont="1" applyFill="1" applyBorder="1" applyAlignment="1">
      <alignment horizontal="left" vertical="center" wrapText="1"/>
    </xf>
    <xf numFmtId="164" fontId="18" fillId="11" borderId="13" xfId="0" applyNumberFormat="1" applyFont="1" applyFill="1" applyBorder="1" applyAlignment="1">
      <alignment horizontal="center" vertical="top"/>
    </xf>
    <xf numFmtId="0" fontId="18" fillId="11" borderId="13" xfId="0" applyFont="1" applyFill="1" applyBorder="1" applyAlignment="1">
      <alignment horizontal="center" vertical="top"/>
    </xf>
    <xf numFmtId="0" fontId="18" fillId="3" borderId="15" xfId="0" applyFont="1" applyFill="1" applyBorder="1" applyAlignment="1">
      <alignment horizontal="center" vertical="top"/>
    </xf>
    <xf numFmtId="0" fontId="18" fillId="3" borderId="57" xfId="0" applyFont="1" applyFill="1" applyBorder="1" applyAlignment="1">
      <alignment horizontal="center" vertical="top"/>
    </xf>
    <xf numFmtId="164" fontId="18" fillId="11" borderId="14" xfId="0" applyNumberFormat="1" applyFont="1" applyFill="1" applyBorder="1" applyAlignment="1">
      <alignment horizontal="center" vertical="top"/>
    </xf>
    <xf numFmtId="0" fontId="18" fillId="11" borderId="14" xfId="0" applyFont="1" applyFill="1" applyBorder="1" applyAlignment="1">
      <alignment horizontal="center" vertical="top"/>
    </xf>
    <xf numFmtId="164" fontId="18" fillId="14" borderId="8" xfId="0" applyNumberFormat="1" applyFont="1" applyFill="1" applyBorder="1" applyAlignment="1">
      <alignment horizontal="left" vertical="center" wrapText="1"/>
    </xf>
    <xf numFmtId="9" fontId="20" fillId="3" borderId="46" xfId="0" applyNumberFormat="1" applyFont="1" applyFill="1" applyBorder="1" applyAlignment="1">
      <alignment horizontal="center" vertical="top"/>
    </xf>
    <xf numFmtId="0" fontId="20" fillId="3" borderId="4" xfId="0" applyFont="1" applyFill="1" applyBorder="1" applyAlignment="1">
      <alignment horizontal="left" vertical="top"/>
    </xf>
    <xf numFmtId="164" fontId="19" fillId="10" borderId="2" xfId="0" applyNumberFormat="1" applyFont="1" applyFill="1" applyBorder="1" applyAlignment="1">
      <alignment horizontal="center" vertical="top"/>
    </xf>
    <xf numFmtId="0" fontId="19" fillId="10" borderId="24" xfId="0" applyFont="1" applyFill="1" applyBorder="1" applyAlignment="1">
      <alignment horizontal="center" vertical="top"/>
    </xf>
    <xf numFmtId="49" fontId="21" fillId="10" borderId="10" xfId="0" applyNumberFormat="1" applyFont="1" applyFill="1" applyBorder="1" applyAlignment="1">
      <alignment vertical="top"/>
    </xf>
    <xf numFmtId="49" fontId="21" fillId="10" borderId="11" xfId="0" applyNumberFormat="1" applyFont="1" applyFill="1" applyBorder="1" applyAlignment="1">
      <alignment vertical="top"/>
    </xf>
    <xf numFmtId="9" fontId="20" fillId="0" borderId="51" xfId="0" applyNumberFormat="1" applyFont="1" applyBorder="1" applyAlignment="1">
      <alignment horizontal="center" vertical="top"/>
    </xf>
    <xf numFmtId="0" fontId="20" fillId="0" borderId="58" xfId="0" applyFont="1" applyBorder="1" applyAlignment="1">
      <alignment horizontal="center" vertical="center"/>
    </xf>
    <xf numFmtId="0" fontId="20" fillId="0" borderId="0" xfId="0" applyFont="1" applyAlignment="1">
      <alignment horizontal="left" vertical="top"/>
    </xf>
    <xf numFmtId="164" fontId="19" fillId="0" borderId="10" xfId="0" applyNumberFormat="1" applyFont="1" applyBorder="1" applyAlignment="1">
      <alignment horizontal="center" vertical="top"/>
    </xf>
    <xf numFmtId="0" fontId="18" fillId="0" borderId="9" xfId="0" applyFont="1" applyBorder="1" applyAlignment="1">
      <alignment horizontal="center" vertical="top"/>
    </xf>
    <xf numFmtId="49" fontId="18" fillId="0" borderId="0" xfId="0" applyNumberFormat="1" applyFont="1" applyAlignment="1">
      <alignment horizontal="left" vertical="top" wrapText="1"/>
    </xf>
    <xf numFmtId="49" fontId="18" fillId="0" borderId="13" xfId="0" applyNumberFormat="1" applyFont="1" applyBorder="1" applyAlignment="1">
      <alignment vertical="top"/>
    </xf>
    <xf numFmtId="49" fontId="22" fillId="0" borderId="13" xfId="0" applyNumberFormat="1" applyFont="1" applyBorder="1" applyAlignment="1">
      <alignment horizontal="center" vertical="center" textRotation="90"/>
    </xf>
    <xf numFmtId="0" fontId="6" fillId="0" borderId="55" xfId="0" applyFont="1" applyBorder="1" applyAlignment="1">
      <alignment vertical="top" wrapText="1"/>
    </xf>
    <xf numFmtId="49" fontId="19" fillId="0" borderId="9" xfId="0" applyNumberFormat="1" applyFont="1" applyBorder="1" applyAlignment="1">
      <alignment horizontal="center" vertical="top" wrapText="1"/>
    </xf>
    <xf numFmtId="9" fontId="20" fillId="3" borderId="59" xfId="0" applyNumberFormat="1" applyFont="1" applyFill="1" applyBorder="1" applyAlignment="1">
      <alignment horizontal="center" vertical="top"/>
    </xf>
    <xf numFmtId="0" fontId="20" fillId="3" borderId="22" xfId="0" applyFont="1" applyFill="1" applyBorder="1" applyAlignment="1">
      <alignment horizontal="left" vertical="top"/>
    </xf>
    <xf numFmtId="167" fontId="25" fillId="0" borderId="10" xfId="1" applyNumberFormat="1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top"/>
    </xf>
    <xf numFmtId="49" fontId="18" fillId="3" borderId="0" xfId="0" applyNumberFormat="1" applyFont="1" applyFill="1" applyAlignment="1">
      <alignment horizontal="left" vertical="top" wrapText="1"/>
    </xf>
    <xf numFmtId="0" fontId="6" fillId="12" borderId="15" xfId="0" applyFont="1" applyFill="1" applyBorder="1" applyAlignment="1">
      <alignment vertical="top" wrapText="1"/>
    </xf>
    <xf numFmtId="49" fontId="19" fillId="12" borderId="9" xfId="0" applyNumberFormat="1" applyFont="1" applyFill="1" applyBorder="1" applyAlignment="1">
      <alignment horizontal="center" vertical="top" wrapText="1"/>
    </xf>
    <xf numFmtId="49" fontId="19" fillId="13" borderId="8" xfId="0" applyNumberFormat="1" applyFont="1" applyFill="1" applyBorder="1" applyAlignment="1">
      <alignment vertical="top"/>
    </xf>
    <xf numFmtId="9" fontId="20" fillId="3" borderId="48" xfId="0" applyNumberFormat="1" applyFont="1" applyFill="1" applyBorder="1" applyAlignment="1">
      <alignment horizontal="center" vertical="top"/>
    </xf>
    <xf numFmtId="0" fontId="20" fillId="3" borderId="50" xfId="0" applyFont="1" applyFill="1" applyBorder="1" applyAlignment="1">
      <alignment horizontal="center" vertical="center"/>
    </xf>
    <xf numFmtId="0" fontId="20" fillId="3" borderId="23" xfId="0" applyFont="1" applyFill="1" applyBorder="1" applyAlignment="1">
      <alignment horizontal="left" vertical="top"/>
    </xf>
    <xf numFmtId="0" fontId="6" fillId="0" borderId="9" xfId="0" applyFont="1" applyBorder="1" applyAlignment="1">
      <alignment horizontal="center" vertical="top"/>
    </xf>
    <xf numFmtId="9" fontId="20" fillId="3" borderId="51" xfId="0" applyNumberFormat="1" applyFont="1" applyFill="1" applyBorder="1" applyAlignment="1">
      <alignment horizontal="center" vertical="top"/>
    </xf>
    <xf numFmtId="0" fontId="20" fillId="3" borderId="58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 vertical="top"/>
    </xf>
    <xf numFmtId="167" fontId="19" fillId="0" borderId="34" xfId="1" applyNumberFormat="1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top"/>
    </xf>
    <xf numFmtId="167" fontId="19" fillId="0" borderId="10" xfId="1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left" vertical="top"/>
    </xf>
    <xf numFmtId="49" fontId="19" fillId="0" borderId="55" xfId="1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top"/>
    </xf>
    <xf numFmtId="49" fontId="18" fillId="3" borderId="4" xfId="0" applyNumberFormat="1" applyFont="1" applyFill="1" applyBorder="1" applyAlignment="1">
      <alignment horizontal="left" vertical="top" wrapText="1"/>
    </xf>
    <xf numFmtId="164" fontId="19" fillId="0" borderId="60" xfId="1" applyNumberFormat="1" applyFont="1" applyFill="1" applyBorder="1" applyAlignment="1">
      <alignment horizontal="center" vertical="center"/>
    </xf>
    <xf numFmtId="0" fontId="18" fillId="3" borderId="31" xfId="0" applyFont="1" applyFill="1" applyBorder="1" applyAlignment="1">
      <alignment horizontal="center" vertical="top"/>
    </xf>
    <xf numFmtId="49" fontId="18" fillId="3" borderId="19" xfId="0" applyNumberFormat="1" applyFont="1" applyFill="1" applyBorder="1" applyAlignment="1">
      <alignment horizontal="left" vertical="top" wrapText="1"/>
    </xf>
    <xf numFmtId="167" fontId="19" fillId="0" borderId="15" xfId="1" applyNumberFormat="1" applyFont="1" applyFill="1" applyBorder="1" applyAlignment="1">
      <alignment horizontal="center" vertical="center"/>
    </xf>
    <xf numFmtId="0" fontId="18" fillId="3" borderId="14" xfId="0" applyFont="1" applyFill="1" applyBorder="1" applyAlignment="1">
      <alignment horizontal="center" vertical="top"/>
    </xf>
    <xf numFmtId="167" fontId="25" fillId="0" borderId="6" xfId="1" applyNumberFormat="1" applyFont="1" applyFill="1" applyBorder="1" applyAlignment="1">
      <alignment horizontal="center" vertical="center"/>
    </xf>
    <xf numFmtId="0" fontId="19" fillId="11" borderId="24" xfId="0" applyFont="1" applyFill="1" applyBorder="1" applyAlignment="1">
      <alignment horizontal="center" vertical="top"/>
    </xf>
    <xf numFmtId="0" fontId="18" fillId="0" borderId="61" xfId="0" applyFont="1" applyBorder="1" applyAlignment="1">
      <alignment horizontal="center" vertical="top"/>
    </xf>
    <xf numFmtId="164" fontId="18" fillId="0" borderId="17" xfId="0" applyNumberFormat="1" applyFont="1" applyBorder="1" applyAlignment="1">
      <alignment horizontal="left" vertical="center" wrapText="1"/>
    </xf>
    <xf numFmtId="0" fontId="18" fillId="3" borderId="61" xfId="0" applyFont="1" applyFill="1" applyBorder="1" applyAlignment="1">
      <alignment horizontal="center" vertical="top"/>
    </xf>
    <xf numFmtId="164" fontId="19" fillId="11" borderId="14" xfId="0" applyNumberFormat="1" applyFont="1" applyFill="1" applyBorder="1" applyAlignment="1">
      <alignment horizontal="center" vertical="top"/>
    </xf>
    <xf numFmtId="0" fontId="18" fillId="3" borderId="46" xfId="0" applyFont="1" applyFill="1" applyBorder="1" applyAlignment="1">
      <alignment horizontal="center" vertical="top"/>
    </xf>
    <xf numFmtId="0" fontId="18" fillId="3" borderId="4" xfId="0" applyFont="1" applyFill="1" applyBorder="1" applyAlignment="1">
      <alignment horizontal="left" vertical="top" wrapText="1"/>
    </xf>
    <xf numFmtId="164" fontId="18" fillId="14" borderId="19" xfId="0" applyNumberFormat="1" applyFont="1" applyFill="1" applyBorder="1" applyAlignment="1">
      <alignment horizontal="left" vertical="center" wrapText="1"/>
    </xf>
    <xf numFmtId="164" fontId="25" fillId="11" borderId="29" xfId="0" applyNumberFormat="1" applyFont="1" applyFill="1" applyBorder="1" applyAlignment="1">
      <alignment horizontal="center" vertical="top"/>
    </xf>
    <xf numFmtId="0" fontId="6" fillId="0" borderId="25" xfId="0" applyFont="1" applyBorder="1" applyAlignment="1">
      <alignment horizontal="center" vertical="center" wrapText="1"/>
    </xf>
    <xf numFmtId="0" fontId="6" fillId="0" borderId="25" xfId="0" applyFont="1" applyBorder="1" applyAlignment="1">
      <alignment vertical="center" wrapText="1"/>
    </xf>
    <xf numFmtId="0" fontId="8" fillId="0" borderId="48" xfId="0" applyFont="1" applyBorder="1" applyAlignment="1">
      <alignment horizontal="center" vertical="center"/>
    </xf>
    <xf numFmtId="0" fontId="29" fillId="0" borderId="50" xfId="0" applyFont="1" applyBorder="1" applyAlignment="1">
      <alignment horizontal="center" vertical="center" wrapText="1"/>
    </xf>
    <xf numFmtId="0" fontId="6" fillId="0" borderId="50" xfId="0" applyFont="1" applyBorder="1" applyAlignment="1">
      <alignment vertical="center" wrapText="1"/>
    </xf>
    <xf numFmtId="0" fontId="19" fillId="0" borderId="23" xfId="0" applyFont="1" applyBorder="1" applyAlignment="1">
      <alignment horizontal="left" vertical="top"/>
    </xf>
    <xf numFmtId="0" fontId="30" fillId="0" borderId="23" xfId="0" applyFont="1" applyBorder="1" applyAlignment="1">
      <alignment horizontal="left" vertical="top"/>
    </xf>
    <xf numFmtId="0" fontId="30" fillId="0" borderId="23" xfId="0" applyFont="1" applyBorder="1" applyAlignment="1">
      <alignment horizontal="left" vertical="top" wrapText="1"/>
    </xf>
    <xf numFmtId="0" fontId="16" fillId="0" borderId="23" xfId="0" applyFont="1" applyBorder="1" applyAlignment="1">
      <alignment horizontal="left" vertical="top"/>
    </xf>
    <xf numFmtId="0" fontId="30" fillId="0" borderId="35" xfId="0" applyFont="1" applyBorder="1" applyAlignment="1">
      <alignment vertical="top"/>
    </xf>
    <xf numFmtId="49" fontId="19" fillId="9" borderId="35" xfId="0" applyNumberFormat="1" applyFont="1" applyFill="1" applyBorder="1" applyAlignment="1">
      <alignment horizontal="center" vertical="top" wrapText="1"/>
    </xf>
    <xf numFmtId="0" fontId="19" fillId="8" borderId="34" xfId="0" applyFont="1" applyFill="1" applyBorder="1" applyAlignment="1">
      <alignment horizontal="left" vertical="top"/>
    </xf>
    <xf numFmtId="0" fontId="4" fillId="9" borderId="23" xfId="0" applyFont="1" applyFill="1" applyBorder="1"/>
    <xf numFmtId="0" fontId="19" fillId="8" borderId="23" xfId="0" applyFont="1" applyFill="1" applyBorder="1" applyAlignment="1">
      <alignment horizontal="left" vertical="top"/>
    </xf>
    <xf numFmtId="0" fontId="30" fillId="8" borderId="23" xfId="0" applyFont="1" applyFill="1" applyBorder="1" applyAlignment="1">
      <alignment horizontal="left" vertical="top"/>
    </xf>
    <xf numFmtId="49" fontId="19" fillId="9" borderId="9" xfId="0" applyNumberFormat="1" applyFont="1" applyFill="1" applyBorder="1" applyAlignment="1">
      <alignment horizontal="center" vertical="top" wrapText="1"/>
    </xf>
    <xf numFmtId="0" fontId="31" fillId="0" borderId="3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32" fillId="0" borderId="0" xfId="3" applyFont="1" applyAlignment="1">
      <alignment vertical="top" wrapText="1"/>
    </xf>
    <xf numFmtId="0" fontId="0" fillId="0" borderId="0" xfId="0" applyAlignment="1">
      <alignment wrapText="1"/>
    </xf>
    <xf numFmtId="0" fontId="1" fillId="0" borderId="0" xfId="7"/>
    <xf numFmtId="0" fontId="32" fillId="0" borderId="24" xfId="7" applyFont="1" applyBorder="1" applyAlignment="1">
      <alignment vertical="top" wrapText="1"/>
    </xf>
    <xf numFmtId="0" fontId="31" fillId="0" borderId="24" xfId="7" applyFont="1" applyBorder="1" applyAlignment="1">
      <alignment horizontal="center" vertical="top" wrapText="1"/>
    </xf>
    <xf numFmtId="0" fontId="32" fillId="0" borderId="13" xfId="7" applyFont="1" applyBorder="1" applyAlignment="1">
      <alignment vertical="top" wrapText="1"/>
    </xf>
    <xf numFmtId="0" fontId="31" fillId="0" borderId="13" xfId="7" applyFont="1" applyBorder="1" applyAlignment="1">
      <alignment horizontal="center" vertical="top" wrapText="1"/>
    </xf>
    <xf numFmtId="0" fontId="32" fillId="0" borderId="30" xfId="7" applyFont="1" applyBorder="1" applyAlignment="1">
      <alignment vertical="top" wrapText="1"/>
    </xf>
    <xf numFmtId="0" fontId="31" fillId="0" borderId="30" xfId="7" applyFont="1" applyBorder="1" applyAlignment="1">
      <alignment horizontal="center" vertical="top" wrapText="1"/>
    </xf>
    <xf numFmtId="0" fontId="31" fillId="0" borderId="10" xfId="7" applyFont="1" applyBorder="1" applyAlignment="1">
      <alignment vertical="top" wrapText="1"/>
    </xf>
    <xf numFmtId="0" fontId="9" fillId="0" borderId="9" xfId="7" applyFont="1" applyBorder="1" applyAlignment="1">
      <alignment horizontal="center" vertical="top" wrapText="1"/>
    </xf>
    <xf numFmtId="0" fontId="33" fillId="0" borderId="0" xfId="7" applyFont="1"/>
    <xf numFmtId="0" fontId="4" fillId="0" borderId="0" xfId="8"/>
    <xf numFmtId="0" fontId="15" fillId="0" borderId="0" xfId="8" applyFont="1"/>
    <xf numFmtId="164" fontId="14" fillId="0" borderId="24" xfId="9" applyNumberFormat="1" applyFont="1" applyBorder="1" applyAlignment="1">
      <alignment horizontal="center" vertical="top" wrapText="1"/>
    </xf>
    <xf numFmtId="164" fontId="34" fillId="0" borderId="29" xfId="9" applyNumberFormat="1" applyFont="1" applyBorder="1" applyAlignment="1">
      <alignment horizontal="center" vertical="top" wrapText="1"/>
    </xf>
    <xf numFmtId="164" fontId="15" fillId="0" borderId="0" xfId="8" applyNumberFormat="1" applyFont="1"/>
    <xf numFmtId="164" fontId="34" fillId="2" borderId="24" xfId="9" applyNumberFormat="1" applyFont="1" applyFill="1" applyBorder="1" applyAlignment="1">
      <alignment horizontal="center" vertical="top" wrapText="1"/>
    </xf>
    <xf numFmtId="0" fontId="35" fillId="0" borderId="0" xfId="8" applyFont="1"/>
    <xf numFmtId="164" fontId="5" fillId="0" borderId="24" xfId="9" applyNumberFormat="1" applyFont="1" applyBorder="1" applyAlignment="1">
      <alignment horizontal="center" vertical="top" wrapText="1"/>
    </xf>
    <xf numFmtId="164" fontId="5" fillId="0" borderId="14" xfId="9" applyNumberFormat="1" applyFont="1" applyBorder="1" applyAlignment="1">
      <alignment horizontal="center" vertical="top" wrapText="1"/>
    </xf>
    <xf numFmtId="164" fontId="14" fillId="0" borderId="14" xfId="9" applyNumberFormat="1" applyFont="1" applyBorder="1" applyAlignment="1">
      <alignment horizontal="center" vertical="top" wrapText="1"/>
    </xf>
    <xf numFmtId="164" fontId="14" fillId="0" borderId="29" xfId="9" applyNumberFormat="1" applyFont="1" applyBorder="1" applyAlignment="1">
      <alignment horizontal="center" vertical="top" wrapText="1"/>
    </xf>
    <xf numFmtId="164" fontId="5" fillId="4" borderId="9" xfId="9" applyNumberFormat="1" applyFont="1" applyFill="1" applyBorder="1" applyAlignment="1">
      <alignment horizontal="center" vertical="top" wrapText="1"/>
    </xf>
    <xf numFmtId="0" fontId="36" fillId="0" borderId="0" xfId="8" applyFont="1"/>
    <xf numFmtId="164" fontId="5" fillId="0" borderId="14" xfId="9" applyNumberFormat="1" applyFont="1" applyBorder="1" applyAlignment="1">
      <alignment vertical="top" wrapText="1"/>
    </xf>
    <xf numFmtId="164" fontId="34" fillId="0" borderId="14" xfId="9" applyNumberFormat="1" applyFont="1" applyBorder="1" applyAlignment="1">
      <alignment horizontal="center" vertical="top" wrapText="1"/>
    </xf>
    <xf numFmtId="0" fontId="37" fillId="0" borderId="0" xfId="8" applyFont="1"/>
    <xf numFmtId="0" fontId="38" fillId="0" borderId="0" xfId="8" applyFont="1"/>
    <xf numFmtId="0" fontId="36" fillId="0" borderId="0" xfId="8" applyFont="1" applyAlignment="1">
      <alignment horizontal="left"/>
    </xf>
    <xf numFmtId="0" fontId="15" fillId="0" borderId="0" xfId="8" applyFont="1" applyAlignment="1">
      <alignment horizontal="left"/>
    </xf>
    <xf numFmtId="164" fontId="14" fillId="0" borderId="14" xfId="9" applyNumberFormat="1" applyFont="1" applyBorder="1" applyAlignment="1">
      <alignment vertical="top" wrapText="1"/>
    </xf>
    <xf numFmtId="0" fontId="39" fillId="0" borderId="0" xfId="8" applyFont="1"/>
    <xf numFmtId="164" fontId="36" fillId="0" borderId="0" xfId="8" applyNumberFormat="1" applyFont="1"/>
    <xf numFmtId="164" fontId="34" fillId="4" borderId="29" xfId="9" applyNumberFormat="1" applyFont="1" applyFill="1" applyBorder="1" applyAlignment="1">
      <alignment horizontal="center" vertical="top" wrapText="1"/>
    </xf>
    <xf numFmtId="0" fontId="37" fillId="0" borderId="0" xfId="8" applyFont="1" applyAlignment="1">
      <alignment vertical="top"/>
    </xf>
    <xf numFmtId="0" fontId="15" fillId="0" borderId="0" xfId="8" applyFont="1" applyAlignment="1">
      <alignment horizontal="right"/>
    </xf>
    <xf numFmtId="0" fontId="9" fillId="0" borderId="9" xfId="9" applyFont="1" applyBorder="1" applyAlignment="1">
      <alignment horizontal="center" vertical="center" wrapText="1"/>
    </xf>
    <xf numFmtId="0" fontId="6" fillId="0" borderId="11" xfId="9" applyFont="1" applyBorder="1" applyAlignment="1">
      <alignment vertical="top"/>
    </xf>
    <xf numFmtId="0" fontId="6" fillId="0" borderId="12" xfId="9" applyFont="1" applyBorder="1" applyAlignment="1">
      <alignment vertical="top"/>
    </xf>
    <xf numFmtId="164" fontId="6" fillId="0" borderId="3" xfId="9" applyNumberFormat="1" applyFont="1" applyBorder="1" applyAlignment="1">
      <alignment horizontal="right" vertical="top" wrapText="1"/>
    </xf>
    <xf numFmtId="0" fontId="6" fillId="0" borderId="0" xfId="9" applyFont="1" applyAlignment="1">
      <alignment vertical="top"/>
    </xf>
    <xf numFmtId="49" fontId="6" fillId="0" borderId="0" xfId="9" applyNumberFormat="1" applyFont="1" applyAlignment="1">
      <alignment horizontal="right" vertical="top"/>
    </xf>
    <xf numFmtId="49" fontId="8" fillId="0" borderId="0" xfId="9" applyNumberFormat="1" applyFont="1" applyAlignment="1">
      <alignment horizontal="right" vertical="top"/>
    </xf>
    <xf numFmtId="49" fontId="6" fillId="0" borderId="0" xfId="9" applyNumberFormat="1" applyFont="1" applyAlignment="1">
      <alignment vertical="top"/>
    </xf>
    <xf numFmtId="0" fontId="40" fillId="0" borderId="0" xfId="8" applyFont="1"/>
    <xf numFmtId="0" fontId="14" fillId="4" borderId="10" xfId="8" applyFont="1" applyFill="1" applyBorder="1" applyAlignment="1">
      <alignment horizontal="left" vertical="top" wrapText="1"/>
    </xf>
    <xf numFmtId="0" fontId="14" fillId="4" borderId="11" xfId="8" applyFont="1" applyFill="1" applyBorder="1" applyAlignment="1">
      <alignment horizontal="left" vertical="top" wrapText="1"/>
    </xf>
    <xf numFmtId="164" fontId="34" fillId="4" borderId="9" xfId="8" applyNumberFormat="1" applyFont="1" applyFill="1" applyBorder="1" applyAlignment="1">
      <alignment horizontal="center" vertical="top" wrapText="1"/>
    </xf>
    <xf numFmtId="0" fontId="14" fillId="4" borderId="12" xfId="8" applyFont="1" applyFill="1" applyBorder="1" applyAlignment="1">
      <alignment horizontal="center" vertical="top"/>
    </xf>
    <xf numFmtId="0" fontId="14" fillId="16" borderId="2" xfId="8" applyFont="1" applyFill="1" applyBorder="1" applyAlignment="1">
      <alignment horizontal="left" vertical="top" wrapText="1"/>
    </xf>
    <xf numFmtId="0" fontId="14" fillId="16" borderId="3" xfId="8" applyFont="1" applyFill="1" applyBorder="1" applyAlignment="1">
      <alignment horizontal="left" vertical="top" wrapText="1"/>
    </xf>
    <xf numFmtId="164" fontId="14" fillId="16" borderId="24" xfId="8" applyNumberFormat="1" applyFont="1" applyFill="1" applyBorder="1" applyAlignment="1">
      <alignment horizontal="center" vertical="top" wrapText="1"/>
    </xf>
    <xf numFmtId="0" fontId="14" fillId="16" borderId="4" xfId="8" applyFont="1" applyFill="1" applyBorder="1" applyAlignment="1">
      <alignment horizontal="center" vertical="top"/>
    </xf>
    <xf numFmtId="0" fontId="14" fillId="0" borderId="3" xfId="8" applyFont="1" applyBorder="1" applyAlignment="1">
      <alignment horizontal="right" vertical="top" wrapText="1"/>
    </xf>
    <xf numFmtId="49" fontId="14" fillId="16" borderId="24" xfId="8" applyNumberFormat="1" applyFont="1" applyFill="1" applyBorder="1" applyAlignment="1">
      <alignment horizontal="center" vertical="top"/>
    </xf>
    <xf numFmtId="0" fontId="14" fillId="9" borderId="10" xfId="8" applyFont="1" applyFill="1" applyBorder="1" applyAlignment="1">
      <alignment horizontal="left" vertical="top" wrapText="1"/>
    </xf>
    <xf numFmtId="0" fontId="14" fillId="9" borderId="11" xfId="8" applyFont="1" applyFill="1" applyBorder="1" applyAlignment="1">
      <alignment horizontal="left" vertical="top" wrapText="1"/>
    </xf>
    <xf numFmtId="164" fontId="34" fillId="9" borderId="9" xfId="8" applyNumberFormat="1" applyFont="1" applyFill="1" applyBorder="1" applyAlignment="1">
      <alignment horizontal="center" vertical="top" wrapText="1"/>
    </xf>
    <xf numFmtId="0" fontId="14" fillId="9" borderId="11" xfId="8" applyFont="1" applyFill="1" applyBorder="1" applyAlignment="1">
      <alignment horizontal="center" vertical="top"/>
    </xf>
    <xf numFmtId="0" fontId="14" fillId="9" borderId="9" xfId="8" applyFont="1" applyFill="1" applyBorder="1" applyAlignment="1">
      <alignment vertical="top" wrapText="1"/>
    </xf>
    <xf numFmtId="0" fontId="14" fillId="9" borderId="11" xfId="8" applyFont="1" applyFill="1" applyBorder="1" applyAlignment="1">
      <alignment horizontal="right" vertical="top" wrapText="1"/>
    </xf>
    <xf numFmtId="49" fontId="14" fillId="9" borderId="9" xfId="8" applyNumberFormat="1" applyFont="1" applyFill="1" applyBorder="1" applyAlignment="1">
      <alignment horizontal="center" vertical="top"/>
    </xf>
    <xf numFmtId="0" fontId="14" fillId="7" borderId="2" xfId="8" applyFont="1" applyFill="1" applyBorder="1" applyAlignment="1">
      <alignment horizontal="left" vertical="top" wrapText="1"/>
    </xf>
    <xf numFmtId="0" fontId="14" fillId="7" borderId="3" xfId="8" applyFont="1" applyFill="1" applyBorder="1" applyAlignment="1">
      <alignment horizontal="left" vertical="top" wrapText="1"/>
    </xf>
    <xf numFmtId="164" fontId="14" fillId="7" borderId="24" xfId="8" applyNumberFormat="1" applyFont="1" applyFill="1" applyBorder="1" applyAlignment="1">
      <alignment horizontal="center" vertical="top" wrapText="1"/>
    </xf>
    <xf numFmtId="0" fontId="14" fillId="7" borderId="3" xfId="8" applyFont="1" applyFill="1" applyBorder="1" applyAlignment="1">
      <alignment horizontal="center" vertical="top"/>
    </xf>
    <xf numFmtId="0" fontId="14" fillId="7" borderId="9" xfId="8" applyFont="1" applyFill="1" applyBorder="1" applyAlignment="1">
      <alignment vertical="top" wrapText="1"/>
    </xf>
    <xf numFmtId="0" fontId="14" fillId="7" borderId="11" xfId="8" applyFont="1" applyFill="1" applyBorder="1" applyAlignment="1">
      <alignment horizontal="right" vertical="top" wrapText="1"/>
    </xf>
    <xf numFmtId="49" fontId="14" fillId="7" borderId="9" xfId="8" applyNumberFormat="1" applyFont="1" applyFill="1" applyBorder="1" applyAlignment="1">
      <alignment horizontal="center" vertical="top"/>
    </xf>
    <xf numFmtId="49" fontId="14" fillId="8" borderId="9" xfId="8" applyNumberFormat="1" applyFont="1" applyFill="1" applyBorder="1" applyAlignment="1">
      <alignment horizontal="center" vertical="top"/>
    </xf>
    <xf numFmtId="9" fontId="5" fillId="0" borderId="42" xfId="8" applyNumberFormat="1" applyFont="1" applyBorder="1" applyAlignment="1">
      <alignment horizontal="center" vertical="top"/>
    </xf>
    <xf numFmtId="0" fontId="5" fillId="0" borderId="56" xfId="8" applyFont="1" applyBorder="1" applyAlignment="1">
      <alignment horizontal="center" vertical="center"/>
    </xf>
    <xf numFmtId="0" fontId="5" fillId="0" borderId="43" xfId="8" applyFont="1" applyBorder="1" applyAlignment="1">
      <alignment horizontal="left" vertical="top"/>
    </xf>
    <xf numFmtId="164" fontId="14" fillId="17" borderId="9" xfId="8" applyNumberFormat="1" applyFont="1" applyFill="1" applyBorder="1" applyAlignment="1">
      <alignment horizontal="center" vertical="top"/>
    </xf>
    <xf numFmtId="0" fontId="14" fillId="17" borderId="12" xfId="8" applyFont="1" applyFill="1" applyBorder="1" applyAlignment="1">
      <alignment horizontal="center" vertical="top"/>
    </xf>
    <xf numFmtId="49" fontId="5" fillId="3" borderId="24" xfId="8" applyNumberFormat="1" applyFont="1" applyFill="1" applyBorder="1" applyAlignment="1">
      <alignment horizontal="center" vertical="top"/>
    </xf>
    <xf numFmtId="0" fontId="5" fillId="12" borderId="24" xfId="0" applyFont="1" applyFill="1" applyBorder="1" applyAlignment="1">
      <alignment horizontal="left" vertical="top" wrapText="1"/>
    </xf>
    <xf numFmtId="0" fontId="15" fillId="11" borderId="24" xfId="8" applyFont="1" applyFill="1" applyBorder="1" applyAlignment="1">
      <alignment vertical="top" wrapText="1"/>
    </xf>
    <xf numFmtId="49" fontId="14" fillId="13" borderId="24" xfId="8" applyNumberFormat="1" applyFont="1" applyFill="1" applyBorder="1" applyAlignment="1">
      <alignment horizontal="center" vertical="top"/>
    </xf>
    <xf numFmtId="49" fontId="14" fillId="8" borderId="24" xfId="8" applyNumberFormat="1" applyFont="1" applyFill="1" applyBorder="1" applyAlignment="1">
      <alignment horizontal="center" vertical="top"/>
    </xf>
    <xf numFmtId="9" fontId="5" fillId="0" borderId="61" xfId="8" applyNumberFormat="1" applyFont="1" applyBorder="1" applyAlignment="1">
      <alignment horizontal="center" vertical="top"/>
    </xf>
    <xf numFmtId="0" fontId="5" fillId="0" borderId="57" xfId="8" applyFont="1" applyBorder="1" applyAlignment="1">
      <alignment horizontal="center" vertical="center"/>
    </xf>
    <xf numFmtId="0" fontId="5" fillId="0" borderId="63" xfId="8" applyFont="1" applyBorder="1" applyAlignment="1">
      <alignment horizontal="left" vertical="top"/>
    </xf>
    <xf numFmtId="164" fontId="5" fillId="0" borderId="13" xfId="8" applyNumberFormat="1" applyFont="1" applyBorder="1" applyAlignment="1">
      <alignment horizontal="center" vertical="top"/>
    </xf>
    <xf numFmtId="0" fontId="14" fillId="0" borderId="19" xfId="8" applyFont="1" applyBorder="1" applyAlignment="1">
      <alignment horizontal="center" vertical="top"/>
    </xf>
    <xf numFmtId="49" fontId="5" fillId="3" borderId="13" xfId="8" applyNumberFormat="1" applyFont="1" applyFill="1" applyBorder="1" applyAlignment="1">
      <alignment horizontal="center" vertical="top"/>
    </xf>
    <xf numFmtId="49" fontId="6" fillId="3" borderId="13" xfId="8" applyNumberFormat="1" applyFont="1" applyFill="1" applyBorder="1" applyAlignment="1">
      <alignment horizontal="center" vertical="center" textRotation="90"/>
    </xf>
    <xf numFmtId="0" fontId="14" fillId="11" borderId="13" xfId="8" applyFont="1" applyFill="1" applyBorder="1" applyAlignment="1">
      <alignment horizontal="center" vertical="center" textRotation="90" wrapText="1"/>
    </xf>
    <xf numFmtId="0" fontId="5" fillId="12" borderId="13" xfId="0" applyFont="1" applyFill="1" applyBorder="1" applyAlignment="1">
      <alignment horizontal="left" vertical="top" wrapText="1"/>
    </xf>
    <xf numFmtId="49" fontId="14" fillId="11" borderId="13" xfId="8" applyNumberFormat="1" applyFont="1" applyFill="1" applyBorder="1" applyAlignment="1">
      <alignment vertical="top" wrapText="1"/>
    </xf>
    <xf numFmtId="49" fontId="14" fillId="13" borderId="13" xfId="8" applyNumberFormat="1" applyFont="1" applyFill="1" applyBorder="1" applyAlignment="1">
      <alignment horizontal="center" vertical="top"/>
    </xf>
    <xf numFmtId="49" fontId="14" fillId="8" borderId="13" xfId="8" applyNumberFormat="1" applyFont="1" applyFill="1" applyBorder="1" applyAlignment="1">
      <alignment horizontal="center" vertical="top"/>
    </xf>
    <xf numFmtId="164" fontId="5" fillId="0" borderId="14" xfId="8" applyNumberFormat="1" applyFont="1" applyBorder="1" applyAlignment="1">
      <alignment horizontal="center" vertical="top"/>
    </xf>
    <xf numFmtId="0" fontId="14" fillId="0" borderId="17" xfId="8" applyFont="1" applyBorder="1" applyAlignment="1">
      <alignment horizontal="center" vertical="top"/>
    </xf>
    <xf numFmtId="0" fontId="41" fillId="0" borderId="0" xfId="8" applyFont="1"/>
    <xf numFmtId="164" fontId="17" fillId="0" borderId="5" xfId="8" applyNumberFormat="1" applyFont="1" applyBorder="1" applyAlignment="1">
      <alignment horizontal="center" vertical="top"/>
    </xf>
    <xf numFmtId="0" fontId="14" fillId="0" borderId="22" xfId="8" applyFont="1" applyBorder="1" applyAlignment="1">
      <alignment horizontal="center" vertical="top"/>
    </xf>
    <xf numFmtId="164" fontId="5" fillId="0" borderId="5" xfId="8" applyNumberFormat="1" applyFont="1" applyBorder="1" applyAlignment="1">
      <alignment horizontal="center" vertical="top"/>
    </xf>
    <xf numFmtId="0" fontId="14" fillId="0" borderId="14" xfId="8" applyFont="1" applyBorder="1" applyAlignment="1">
      <alignment horizontal="center" vertical="top"/>
    </xf>
    <xf numFmtId="9" fontId="5" fillId="0" borderId="40" xfId="8" applyNumberFormat="1" applyFont="1" applyBorder="1" applyAlignment="1">
      <alignment horizontal="center" vertical="top"/>
    </xf>
    <xf numFmtId="0" fontId="5" fillId="0" borderId="32" xfId="8" applyFont="1" applyBorder="1" applyAlignment="1">
      <alignment horizontal="center" vertical="center"/>
    </xf>
    <xf numFmtId="0" fontId="5" fillId="0" borderId="41" xfId="8" applyFont="1" applyBorder="1" applyAlignment="1">
      <alignment horizontal="left" vertical="top"/>
    </xf>
    <xf numFmtId="164" fontId="5" fillId="0" borderId="29" xfId="8" applyNumberFormat="1" applyFont="1" applyBorder="1" applyAlignment="1">
      <alignment horizontal="center" vertical="top"/>
    </xf>
    <xf numFmtId="0" fontId="14" fillId="0" borderId="29" xfId="8" applyFont="1" applyBorder="1" applyAlignment="1">
      <alignment horizontal="center" vertical="top"/>
    </xf>
    <xf numFmtId="0" fontId="5" fillId="0" borderId="30" xfId="0" applyFont="1" applyBorder="1" applyAlignment="1">
      <alignment horizontal="left" vertical="top" wrapText="1"/>
    </xf>
    <xf numFmtId="49" fontId="5" fillId="3" borderId="30" xfId="8" applyNumberFormat="1" applyFont="1" applyFill="1" applyBorder="1" applyAlignment="1">
      <alignment horizontal="center" vertical="top"/>
    </xf>
    <xf numFmtId="0" fontId="5" fillId="12" borderId="30" xfId="0" applyFont="1" applyFill="1" applyBorder="1" applyAlignment="1">
      <alignment horizontal="left" vertical="top" wrapText="1"/>
    </xf>
    <xf numFmtId="49" fontId="14" fillId="11" borderId="30" xfId="8" applyNumberFormat="1" applyFont="1" applyFill="1" applyBorder="1" applyAlignment="1">
      <alignment vertical="top" wrapText="1"/>
    </xf>
    <xf numFmtId="49" fontId="14" fillId="13" borderId="30" xfId="8" applyNumberFormat="1" applyFont="1" applyFill="1" applyBorder="1" applyAlignment="1">
      <alignment horizontal="center" vertical="top"/>
    </xf>
    <xf numFmtId="49" fontId="14" fillId="8" borderId="30" xfId="8" applyNumberFormat="1" applyFont="1" applyFill="1" applyBorder="1" applyAlignment="1">
      <alignment horizontal="center" vertical="top"/>
    </xf>
    <xf numFmtId="9" fontId="5" fillId="0" borderId="36" xfId="8" applyNumberFormat="1" applyFont="1" applyBorder="1" applyAlignment="1">
      <alignment horizontal="center" vertical="top"/>
    </xf>
    <xf numFmtId="0" fontId="5" fillId="0" borderId="64" xfId="8" applyFont="1" applyBorder="1" applyAlignment="1">
      <alignment horizontal="center" vertical="center"/>
    </xf>
    <xf numFmtId="0" fontId="5" fillId="0" borderId="38" xfId="8" applyFont="1" applyBorder="1" applyAlignment="1">
      <alignment horizontal="left" vertical="top"/>
    </xf>
    <xf numFmtId="164" fontId="34" fillId="11" borderId="30" xfId="8" applyNumberFormat="1" applyFont="1" applyFill="1" applyBorder="1" applyAlignment="1">
      <alignment horizontal="center" vertical="top"/>
    </xf>
    <xf numFmtId="0" fontId="14" fillId="11" borderId="35" xfId="8" applyFont="1" applyFill="1" applyBorder="1" applyAlignment="1">
      <alignment horizontal="center" vertical="top"/>
    </xf>
    <xf numFmtId="49" fontId="5" fillId="0" borderId="24" xfId="8" applyNumberFormat="1" applyFont="1" applyBorder="1" applyAlignment="1">
      <alignment horizontal="center" vertical="top"/>
    </xf>
    <xf numFmtId="0" fontId="5" fillId="11" borderId="2" xfId="8" applyFont="1" applyFill="1" applyBorder="1" applyAlignment="1">
      <alignment horizontal="left" vertical="top" wrapText="1"/>
    </xf>
    <xf numFmtId="0" fontId="15" fillId="11" borderId="3" xfId="8" applyFont="1" applyFill="1" applyBorder="1" applyAlignment="1">
      <alignment horizontal="center" vertical="top" wrapText="1"/>
    </xf>
    <xf numFmtId="0" fontId="15" fillId="11" borderId="4" xfId="8" applyFont="1" applyFill="1" applyBorder="1" applyAlignment="1">
      <alignment horizontal="center" vertical="top" wrapText="1"/>
    </xf>
    <xf numFmtId="0" fontId="5" fillId="0" borderId="65" xfId="8" applyFont="1" applyBorder="1" applyAlignment="1">
      <alignment horizontal="left" vertical="top"/>
    </xf>
    <xf numFmtId="164" fontId="14" fillId="11" borderId="29" xfId="8" applyNumberFormat="1" applyFont="1" applyFill="1" applyBorder="1" applyAlignment="1">
      <alignment horizontal="center" vertical="top"/>
    </xf>
    <xf numFmtId="0" fontId="14" fillId="11" borderId="19" xfId="8" applyFont="1" applyFill="1" applyBorder="1" applyAlignment="1">
      <alignment horizontal="center" vertical="top"/>
    </xf>
    <xf numFmtId="49" fontId="5" fillId="0" borderId="13" xfId="8" applyNumberFormat="1" applyFont="1" applyBorder="1" applyAlignment="1">
      <alignment horizontal="center" vertical="top"/>
    </xf>
    <xf numFmtId="0" fontId="5" fillId="11" borderId="18" xfId="8" applyFont="1" applyFill="1" applyBorder="1" applyAlignment="1">
      <alignment horizontal="left" vertical="top" wrapText="1"/>
    </xf>
    <xf numFmtId="0" fontId="15" fillId="11" borderId="0" xfId="8" applyFont="1" applyFill="1" applyAlignment="1">
      <alignment horizontal="center" vertical="top" wrapText="1"/>
    </xf>
    <xf numFmtId="0" fontId="15" fillId="11" borderId="19" xfId="8" applyFont="1" applyFill="1" applyBorder="1" applyAlignment="1">
      <alignment horizontal="center" vertical="top" wrapText="1"/>
    </xf>
    <xf numFmtId="0" fontId="14" fillId="11" borderId="14" xfId="8" applyFont="1" applyFill="1" applyBorder="1" applyAlignment="1">
      <alignment horizontal="center" vertical="top"/>
    </xf>
    <xf numFmtId="0" fontId="14" fillId="11" borderId="18" xfId="8" applyFont="1" applyFill="1" applyBorder="1" applyAlignment="1">
      <alignment vertical="top" wrapText="1"/>
    </xf>
    <xf numFmtId="164" fontId="34" fillId="11" borderId="29" xfId="8" applyNumberFormat="1" applyFont="1" applyFill="1" applyBorder="1" applyAlignment="1">
      <alignment horizontal="center" vertical="top"/>
    </xf>
    <xf numFmtId="9" fontId="5" fillId="0" borderId="59" xfId="8" applyNumberFormat="1" applyFont="1" applyBorder="1" applyAlignment="1">
      <alignment horizontal="center" vertical="top"/>
    </xf>
    <xf numFmtId="0" fontId="5" fillId="3" borderId="41" xfId="8" applyFont="1" applyFill="1" applyBorder="1" applyAlignment="1">
      <alignment horizontal="center" vertical="top" wrapText="1"/>
    </xf>
    <xf numFmtId="0" fontId="5" fillId="3" borderId="33" xfId="8" applyFont="1" applyFill="1" applyBorder="1" applyAlignment="1">
      <alignment horizontal="left" vertical="top" wrapText="1"/>
    </xf>
    <xf numFmtId="0" fontId="14" fillId="11" borderId="5" xfId="8" applyFont="1" applyFill="1" applyBorder="1" applyAlignment="1">
      <alignment horizontal="center" vertical="top"/>
    </xf>
    <xf numFmtId="0" fontId="5" fillId="0" borderId="33" xfId="8" applyFont="1" applyBorder="1" applyAlignment="1">
      <alignment horizontal="left" vertical="top"/>
    </xf>
    <xf numFmtId="0" fontId="14" fillId="11" borderId="29" xfId="8" applyFont="1" applyFill="1" applyBorder="1" applyAlignment="1">
      <alignment horizontal="center" vertical="top"/>
    </xf>
    <xf numFmtId="0" fontId="14" fillId="11" borderId="34" xfId="8" applyFont="1" applyFill="1" applyBorder="1" applyAlignment="1">
      <alignment vertical="top" wrapText="1"/>
    </xf>
    <xf numFmtId="0" fontId="15" fillId="11" borderId="23" xfId="8" applyFont="1" applyFill="1" applyBorder="1" applyAlignment="1">
      <alignment horizontal="center" vertical="top" wrapText="1"/>
    </xf>
    <xf numFmtId="0" fontId="15" fillId="11" borderId="35" xfId="8" applyFont="1" applyFill="1" applyBorder="1" applyAlignment="1">
      <alignment horizontal="center" vertical="top" wrapText="1"/>
    </xf>
    <xf numFmtId="9" fontId="5" fillId="0" borderId="66" xfId="8" applyNumberFormat="1" applyFont="1" applyBorder="1" applyAlignment="1">
      <alignment horizontal="center" vertical="top"/>
    </xf>
    <xf numFmtId="0" fontId="5" fillId="0" borderId="67" xfId="8" applyFont="1" applyBorder="1" applyAlignment="1">
      <alignment horizontal="center" vertical="center"/>
    </xf>
    <xf numFmtId="0" fontId="5" fillId="0" borderId="68" xfId="8" applyFont="1" applyBorder="1" applyAlignment="1">
      <alignment horizontal="left" vertical="top"/>
    </xf>
    <xf numFmtId="49" fontId="14" fillId="0" borderId="9" xfId="8" applyNumberFormat="1" applyFont="1" applyBorder="1" applyAlignment="1">
      <alignment horizontal="center" vertical="top"/>
    </xf>
    <xf numFmtId="49" fontId="14" fillId="7" borderId="12" xfId="8" applyNumberFormat="1" applyFont="1" applyFill="1" applyBorder="1" applyAlignment="1">
      <alignment vertical="top" wrapText="1"/>
    </xf>
    <xf numFmtId="9" fontId="5" fillId="7" borderId="2" xfId="8" applyNumberFormat="1" applyFont="1" applyFill="1" applyBorder="1" applyAlignment="1">
      <alignment horizontal="center" vertical="top"/>
    </xf>
    <xf numFmtId="0" fontId="5" fillId="7" borderId="3" xfId="8" applyFont="1" applyFill="1" applyBorder="1" applyAlignment="1">
      <alignment horizontal="center" vertical="center"/>
    </xf>
    <xf numFmtId="0" fontId="5" fillId="7" borderId="3" xfId="8" applyFont="1" applyFill="1" applyBorder="1" applyAlignment="1">
      <alignment horizontal="left" vertical="top"/>
    </xf>
    <xf numFmtId="164" fontId="34" fillId="7" borderId="9" xfId="8" applyNumberFormat="1" applyFont="1" applyFill="1" applyBorder="1" applyAlignment="1">
      <alignment horizontal="center" vertical="top"/>
    </xf>
    <xf numFmtId="0" fontId="14" fillId="7" borderId="9" xfId="8" applyFont="1" applyFill="1" applyBorder="1" applyAlignment="1">
      <alignment horizontal="center" vertical="top"/>
    </xf>
    <xf numFmtId="49" fontId="42" fillId="7" borderId="9" xfId="8" applyNumberFormat="1" applyFont="1" applyFill="1" applyBorder="1" applyAlignment="1">
      <alignment horizontal="left" vertical="top" wrapText="1"/>
    </xf>
    <xf numFmtId="9" fontId="5" fillId="18" borderId="10" xfId="8" applyNumberFormat="1" applyFont="1" applyFill="1" applyBorder="1" applyAlignment="1">
      <alignment horizontal="center" vertical="top"/>
    </xf>
    <xf numFmtId="0" fontId="5" fillId="18" borderId="69" xfId="8" applyFont="1" applyFill="1" applyBorder="1" applyAlignment="1">
      <alignment horizontal="center" vertical="center"/>
    </xf>
    <xf numFmtId="0" fontId="5" fillId="18" borderId="68" xfId="8" applyFont="1" applyFill="1" applyBorder="1" applyAlignment="1">
      <alignment horizontal="left" vertical="top"/>
    </xf>
    <xf numFmtId="164" fontId="14" fillId="18" borderId="24" xfId="8" applyNumberFormat="1" applyFont="1" applyFill="1" applyBorder="1" applyAlignment="1">
      <alignment horizontal="center" vertical="top"/>
    </xf>
    <xf numFmtId="0" fontId="14" fillId="18" borderId="12" xfId="8" applyFont="1" applyFill="1" applyBorder="1" applyAlignment="1">
      <alignment horizontal="center" vertical="top"/>
    </xf>
    <xf numFmtId="0" fontId="5" fillId="12" borderId="24" xfId="11" applyFont="1" applyFill="1" applyBorder="1" applyAlignment="1">
      <alignment horizontal="left" vertical="top" wrapText="1"/>
    </xf>
    <xf numFmtId="0" fontId="15" fillId="3" borderId="24" xfId="8" applyFont="1" applyFill="1" applyBorder="1" applyAlignment="1">
      <alignment horizontal="center" vertical="top" wrapText="1"/>
    </xf>
    <xf numFmtId="49" fontId="14" fillId="12" borderId="24" xfId="8" applyNumberFormat="1" applyFont="1" applyFill="1" applyBorder="1" applyAlignment="1">
      <alignment horizontal="center" vertical="top" wrapText="1"/>
    </xf>
    <xf numFmtId="49" fontId="14" fillId="11" borderId="24" xfId="8" applyNumberFormat="1" applyFont="1" applyFill="1" applyBorder="1" applyAlignment="1">
      <alignment horizontal="center" vertical="top" wrapText="1"/>
    </xf>
    <xf numFmtId="9" fontId="5" fillId="3" borderId="36" xfId="8" applyNumberFormat="1" applyFont="1" applyFill="1" applyBorder="1" applyAlignment="1">
      <alignment horizontal="center" vertical="top"/>
    </xf>
    <xf numFmtId="0" fontId="5" fillId="3" borderId="64" xfId="8" applyFont="1" applyFill="1" applyBorder="1" applyAlignment="1">
      <alignment horizontal="center" vertical="center"/>
    </xf>
    <xf numFmtId="0" fontId="5" fillId="3" borderId="3" xfId="8" applyFont="1" applyFill="1" applyBorder="1" applyAlignment="1">
      <alignment horizontal="left" vertical="top"/>
    </xf>
    <xf numFmtId="164" fontId="14" fillId="3" borderId="24" xfId="8" applyNumberFormat="1" applyFont="1" applyFill="1" applyBorder="1" applyAlignment="1">
      <alignment horizontal="center" vertical="top"/>
    </xf>
    <xf numFmtId="0" fontId="14" fillId="3" borderId="24" xfId="8" applyFont="1" applyFill="1" applyBorder="1" applyAlignment="1">
      <alignment horizontal="center" vertical="top"/>
    </xf>
    <xf numFmtId="0" fontId="15" fillId="3" borderId="13" xfId="8" applyFont="1" applyFill="1" applyBorder="1" applyAlignment="1">
      <alignment horizontal="center" vertical="top" wrapText="1"/>
    </xf>
    <xf numFmtId="49" fontId="14" fillId="12" borderId="13" xfId="8" applyNumberFormat="1" applyFont="1" applyFill="1" applyBorder="1" applyAlignment="1">
      <alignment horizontal="center" vertical="top" wrapText="1"/>
    </xf>
    <xf numFmtId="49" fontId="14" fillId="11" borderId="13" xfId="8" applyNumberFormat="1" applyFont="1" applyFill="1" applyBorder="1" applyAlignment="1">
      <alignment horizontal="center" vertical="top" wrapText="1"/>
    </xf>
    <xf numFmtId="9" fontId="5" fillId="3" borderId="61" xfId="8" applyNumberFormat="1" applyFont="1" applyFill="1" applyBorder="1" applyAlignment="1">
      <alignment horizontal="center" vertical="top"/>
    </xf>
    <xf numFmtId="0" fontId="5" fillId="3" borderId="57" xfId="8" applyFont="1" applyFill="1" applyBorder="1" applyAlignment="1">
      <alignment horizontal="center" vertical="center"/>
    </xf>
    <xf numFmtId="0" fontId="5" fillId="3" borderId="63" xfId="8" applyFont="1" applyFill="1" applyBorder="1" applyAlignment="1">
      <alignment horizontal="left" vertical="top"/>
    </xf>
    <xf numFmtId="164" fontId="5" fillId="3" borderId="14" xfId="8" applyNumberFormat="1" applyFont="1" applyFill="1" applyBorder="1" applyAlignment="1">
      <alignment horizontal="center" vertical="top"/>
    </xf>
    <xf numFmtId="0" fontId="14" fillId="3" borderId="14" xfId="8" applyFont="1" applyFill="1" applyBorder="1" applyAlignment="1">
      <alignment horizontal="center" vertical="top"/>
    </xf>
    <xf numFmtId="164" fontId="17" fillId="3" borderId="14" xfId="8" applyNumberFormat="1" applyFont="1" applyFill="1" applyBorder="1" applyAlignment="1">
      <alignment horizontal="center" vertical="top"/>
    </xf>
    <xf numFmtId="0" fontId="5" fillId="0" borderId="5" xfId="8" applyFont="1" applyBorder="1" applyAlignment="1">
      <alignment horizontal="center" vertical="top"/>
    </xf>
    <xf numFmtId="9" fontId="5" fillId="3" borderId="40" xfId="8" applyNumberFormat="1" applyFont="1" applyFill="1" applyBorder="1" applyAlignment="1">
      <alignment horizontal="center" vertical="top"/>
    </xf>
    <xf numFmtId="0" fontId="5" fillId="3" borderId="32" xfId="8" applyFont="1" applyFill="1" applyBorder="1" applyAlignment="1">
      <alignment horizontal="center" vertical="center"/>
    </xf>
    <xf numFmtId="0" fontId="5" fillId="3" borderId="23" xfId="8" applyFont="1" applyFill="1" applyBorder="1" applyAlignment="1">
      <alignment horizontal="left" vertical="top"/>
    </xf>
    <xf numFmtId="164" fontId="14" fillId="3" borderId="30" xfId="8" applyNumberFormat="1" applyFont="1" applyFill="1" applyBorder="1" applyAlignment="1">
      <alignment horizontal="center" vertical="top"/>
    </xf>
    <xf numFmtId="0" fontId="14" fillId="3" borderId="29" xfId="8" applyFont="1" applyFill="1" applyBorder="1" applyAlignment="1">
      <alignment horizontal="center" vertical="top"/>
    </xf>
    <xf numFmtId="0" fontId="15" fillId="3" borderId="30" xfId="8" applyFont="1" applyFill="1" applyBorder="1" applyAlignment="1">
      <alignment horizontal="center" vertical="top" wrapText="1"/>
    </xf>
    <xf numFmtId="49" fontId="14" fillId="12" borderId="30" xfId="8" applyNumberFormat="1" applyFont="1" applyFill="1" applyBorder="1" applyAlignment="1">
      <alignment horizontal="center" vertical="top" wrapText="1"/>
    </xf>
    <xf numFmtId="0" fontId="5" fillId="18" borderId="11" xfId="8" applyFont="1" applyFill="1" applyBorder="1" applyAlignment="1">
      <alignment horizontal="center" vertical="center"/>
    </xf>
    <xf numFmtId="0" fontId="5" fillId="18" borderId="12" xfId="8" applyFont="1" applyFill="1" applyBorder="1" applyAlignment="1">
      <alignment horizontal="left" vertical="top"/>
    </xf>
    <xf numFmtId="0" fontId="14" fillId="18" borderId="35" xfId="8" applyFont="1" applyFill="1" applyBorder="1" applyAlignment="1">
      <alignment horizontal="center" vertical="top"/>
    </xf>
    <xf numFmtId="49" fontId="5" fillId="0" borderId="3" xfId="8" applyNumberFormat="1" applyFont="1" applyBorder="1" applyAlignment="1">
      <alignment horizontal="center" vertical="top"/>
    </xf>
    <xf numFmtId="0" fontId="15" fillId="12" borderId="24" xfId="8" applyFont="1" applyFill="1" applyBorder="1" applyAlignment="1">
      <alignment horizontal="center" vertical="top" wrapText="1"/>
    </xf>
    <xf numFmtId="49" fontId="14" fillId="13" borderId="24" xfId="8" applyNumberFormat="1" applyFont="1" applyFill="1" applyBorder="1" applyAlignment="1">
      <alignment vertical="top"/>
    </xf>
    <xf numFmtId="49" fontId="14" fillId="8" borderId="24" xfId="8" applyNumberFormat="1" applyFont="1" applyFill="1" applyBorder="1" applyAlignment="1">
      <alignment vertical="top"/>
    </xf>
    <xf numFmtId="164" fontId="5" fillId="0" borderId="1" xfId="8" applyNumberFormat="1" applyFont="1" applyBorder="1" applyAlignment="1">
      <alignment horizontal="center" vertical="top"/>
    </xf>
    <xf numFmtId="49" fontId="5" fillId="0" borderId="0" xfId="8" applyNumberFormat="1" applyFont="1" applyAlignment="1">
      <alignment horizontal="center" vertical="top"/>
    </xf>
    <xf numFmtId="0" fontId="15" fillId="12" borderId="13" xfId="8" applyFont="1" applyFill="1" applyBorder="1" applyAlignment="1">
      <alignment horizontal="center" vertical="top" wrapText="1"/>
    </xf>
    <xf numFmtId="49" fontId="14" fillId="13" borderId="13" xfId="8" applyNumberFormat="1" applyFont="1" applyFill="1" applyBorder="1" applyAlignment="1">
      <alignment vertical="top"/>
    </xf>
    <xf numFmtId="49" fontId="14" fillId="8" borderId="13" xfId="8" applyNumberFormat="1" applyFont="1" applyFill="1" applyBorder="1" applyAlignment="1">
      <alignment vertical="top"/>
    </xf>
    <xf numFmtId="164" fontId="17" fillId="0" borderId="14" xfId="8" applyNumberFormat="1" applyFont="1" applyBorder="1" applyAlignment="1">
      <alignment horizontal="center" vertical="top"/>
    </xf>
    <xf numFmtId="0" fontId="5" fillId="0" borderId="28" xfId="8" applyFont="1" applyBorder="1" applyAlignment="1">
      <alignment vertical="top" wrapText="1"/>
    </xf>
    <xf numFmtId="0" fontId="17" fillId="0" borderId="61" xfId="8" applyFont="1" applyBorder="1" applyAlignment="1">
      <alignment horizontal="center" vertical="top"/>
    </xf>
    <xf numFmtId="0" fontId="5" fillId="0" borderId="65" xfId="0" applyFont="1" applyBorder="1" applyAlignment="1">
      <alignment horizontal="left" vertical="top" wrapText="1"/>
    </xf>
    <xf numFmtId="49" fontId="5" fillId="0" borderId="0" xfId="8" applyNumberFormat="1" applyFont="1" applyAlignment="1">
      <alignment horizontal="left" vertical="top"/>
    </xf>
    <xf numFmtId="0" fontId="5" fillId="3" borderId="27" xfId="8" applyFont="1" applyFill="1" applyBorder="1" applyAlignment="1">
      <alignment horizontal="center" vertical="top" wrapText="1"/>
    </xf>
    <xf numFmtId="0" fontId="5" fillId="3" borderId="65" xfId="8" applyFont="1" applyFill="1" applyBorder="1" applyAlignment="1">
      <alignment horizontal="left" vertical="top" wrapText="1"/>
    </xf>
    <xf numFmtId="0" fontId="5" fillId="0" borderId="0" xfId="6" applyFont="1" applyAlignment="1">
      <alignment vertical="top" wrapText="1"/>
    </xf>
    <xf numFmtId="49" fontId="14" fillId="12" borderId="13" xfId="8" applyNumberFormat="1" applyFont="1" applyFill="1" applyBorder="1" applyAlignment="1">
      <alignment vertical="top" wrapText="1"/>
    </xf>
    <xf numFmtId="0" fontId="5" fillId="3" borderId="32" xfId="8" applyFont="1" applyFill="1" applyBorder="1" applyAlignment="1">
      <alignment horizontal="center" vertical="top" wrapText="1"/>
    </xf>
    <xf numFmtId="0" fontId="5" fillId="3" borderId="41" xfId="8" applyFont="1" applyFill="1" applyBorder="1" applyAlignment="1">
      <alignment horizontal="left" vertical="top" wrapText="1"/>
    </xf>
    <xf numFmtId="0" fontId="14" fillId="0" borderId="8" xfId="8" applyFont="1" applyBorder="1" applyAlignment="1">
      <alignment horizontal="center" vertical="top"/>
    </xf>
    <xf numFmtId="0" fontId="5" fillId="0" borderId="34" xfId="6" applyFont="1" applyBorder="1" applyAlignment="1">
      <alignment vertical="top" wrapText="1"/>
    </xf>
    <xf numFmtId="49" fontId="14" fillId="12" borderId="30" xfId="8" applyNumberFormat="1" applyFont="1" applyFill="1" applyBorder="1" applyAlignment="1">
      <alignment vertical="top" wrapText="1"/>
    </xf>
    <xf numFmtId="49" fontId="14" fillId="13" borderId="30" xfId="8" applyNumberFormat="1" applyFont="1" applyFill="1" applyBorder="1" applyAlignment="1">
      <alignment vertical="top"/>
    </xf>
    <xf numFmtId="49" fontId="14" fillId="8" borderId="30" xfId="8" applyNumberFormat="1" applyFont="1" applyFill="1" applyBorder="1" applyAlignment="1">
      <alignment vertical="top"/>
    </xf>
    <xf numFmtId="0" fontId="5" fillId="0" borderId="45" xfId="8" applyFont="1" applyBorder="1" applyAlignment="1">
      <alignment horizontal="left" vertical="top"/>
    </xf>
    <xf numFmtId="164" fontId="34" fillId="11" borderId="9" xfId="8" applyNumberFormat="1" applyFont="1" applyFill="1" applyBorder="1" applyAlignment="1">
      <alignment horizontal="center" vertical="top"/>
    </xf>
    <xf numFmtId="0" fontId="14" fillId="11" borderId="12" xfId="8" applyFont="1" applyFill="1" applyBorder="1" applyAlignment="1">
      <alignment horizontal="center" vertical="top"/>
    </xf>
    <xf numFmtId="49" fontId="14" fillId="0" borderId="10" xfId="8" applyNumberFormat="1" applyFont="1" applyBorder="1" applyAlignment="1">
      <alignment vertical="top"/>
    </xf>
    <xf numFmtId="49" fontId="14" fillId="0" borderId="11" xfId="8" applyNumberFormat="1" applyFont="1" applyBorder="1" applyAlignment="1">
      <alignment vertical="top"/>
    </xf>
    <xf numFmtId="49" fontId="14" fillId="9" borderId="9" xfId="8" applyNumberFormat="1" applyFont="1" applyFill="1" applyBorder="1" applyAlignment="1">
      <alignment vertical="top"/>
    </xf>
    <xf numFmtId="9" fontId="17" fillId="9" borderId="34" xfId="8" applyNumberFormat="1" applyFont="1" applyFill="1" applyBorder="1" applyAlignment="1">
      <alignment horizontal="center" vertical="top"/>
    </xf>
    <xf numFmtId="0" fontId="17" fillId="9" borderId="69" xfId="8" applyFont="1" applyFill="1" applyBorder="1" applyAlignment="1">
      <alignment horizontal="center" vertical="center"/>
    </xf>
    <xf numFmtId="0" fontId="17" fillId="9" borderId="23" xfId="8" applyFont="1" applyFill="1" applyBorder="1" applyAlignment="1">
      <alignment horizontal="left" vertical="top"/>
    </xf>
    <xf numFmtId="164" fontId="34" fillId="9" borderId="9" xfId="8" applyNumberFormat="1" applyFont="1" applyFill="1" applyBorder="1" applyAlignment="1">
      <alignment horizontal="center" vertical="top"/>
    </xf>
    <xf numFmtId="0" fontId="14" fillId="9" borderId="4" xfId="8" applyFont="1" applyFill="1" applyBorder="1" applyAlignment="1">
      <alignment horizontal="center" vertical="top"/>
    </xf>
    <xf numFmtId="0" fontId="14" fillId="9" borderId="3" xfId="8" applyFont="1" applyFill="1" applyBorder="1" applyAlignment="1">
      <alignment horizontal="right" vertical="top" wrapText="1"/>
    </xf>
    <xf numFmtId="49" fontId="14" fillId="9" borderId="12" xfId="8" applyNumberFormat="1" applyFont="1" applyFill="1" applyBorder="1" applyAlignment="1">
      <alignment horizontal="center" vertical="top"/>
    </xf>
    <xf numFmtId="9" fontId="17" fillId="7" borderId="34" xfId="8" applyNumberFormat="1" applyFont="1" applyFill="1" applyBorder="1" applyAlignment="1">
      <alignment horizontal="center" vertical="top"/>
    </xf>
    <xf numFmtId="0" fontId="17" fillId="7" borderId="69" xfId="8" applyFont="1" applyFill="1" applyBorder="1" applyAlignment="1">
      <alignment horizontal="center" vertical="center"/>
    </xf>
    <xf numFmtId="0" fontId="17" fillId="7" borderId="23" xfId="8" applyFont="1" applyFill="1" applyBorder="1" applyAlignment="1">
      <alignment horizontal="left" vertical="top"/>
    </xf>
    <xf numFmtId="0" fontId="14" fillId="7" borderId="12" xfId="8" applyFont="1" applyFill="1" applyBorder="1" applyAlignment="1">
      <alignment horizontal="center" vertical="top"/>
    </xf>
    <xf numFmtId="0" fontId="14" fillId="7" borderId="9" xfId="8" applyFont="1" applyFill="1" applyBorder="1" applyAlignment="1">
      <alignment horizontal="right" vertical="top" wrapText="1"/>
    </xf>
    <xf numFmtId="49" fontId="14" fillId="13" borderId="9" xfId="8" applyNumberFormat="1" applyFont="1" applyFill="1" applyBorder="1" applyAlignment="1">
      <alignment horizontal="center" vertical="top"/>
    </xf>
    <xf numFmtId="9" fontId="17" fillId="18" borderId="10" xfId="8" applyNumberFormat="1" applyFont="1" applyFill="1" applyBorder="1" applyAlignment="1">
      <alignment horizontal="center" vertical="top"/>
    </xf>
    <xf numFmtId="0" fontId="17" fillId="18" borderId="67" xfId="8" applyFont="1" applyFill="1" applyBorder="1" applyAlignment="1">
      <alignment horizontal="center" vertical="center"/>
    </xf>
    <xf numFmtId="0" fontId="17" fillId="18" borderId="67" xfId="8" applyFont="1" applyFill="1" applyBorder="1" applyAlignment="1">
      <alignment horizontal="left" vertical="top"/>
    </xf>
    <xf numFmtId="164" fontId="14" fillId="18" borderId="9" xfId="8" applyNumberFormat="1" applyFont="1" applyFill="1" applyBorder="1" applyAlignment="1">
      <alignment horizontal="center" vertical="top"/>
    </xf>
    <xf numFmtId="0" fontId="14" fillId="18" borderId="9" xfId="8" applyFont="1" applyFill="1" applyBorder="1" applyAlignment="1">
      <alignment horizontal="center" vertical="top"/>
    </xf>
    <xf numFmtId="49" fontId="5" fillId="3" borderId="2" xfId="8" applyNumberFormat="1" applyFont="1" applyFill="1" applyBorder="1" applyAlignment="1">
      <alignment horizontal="center" vertical="top"/>
    </xf>
    <xf numFmtId="0" fontId="15" fillId="12" borderId="3" xfId="8" applyFont="1" applyFill="1" applyBorder="1" applyAlignment="1">
      <alignment horizontal="left" vertical="top" wrapText="1"/>
    </xf>
    <xf numFmtId="9" fontId="17" fillId="0" borderId="36" xfId="8" applyNumberFormat="1" applyFont="1" applyBorder="1" applyAlignment="1">
      <alignment horizontal="center" vertical="top"/>
    </xf>
    <xf numFmtId="0" fontId="17" fillId="0" borderId="64" xfId="8" applyFont="1" applyBorder="1" applyAlignment="1">
      <alignment horizontal="center" vertical="center"/>
    </xf>
    <xf numFmtId="0" fontId="17" fillId="0" borderId="37" xfId="8" applyFont="1" applyBorder="1" applyAlignment="1">
      <alignment horizontal="left" vertical="top"/>
    </xf>
    <xf numFmtId="164" fontId="14" fillId="0" borderId="31" xfId="8" applyNumberFormat="1" applyFont="1" applyBorder="1" applyAlignment="1">
      <alignment horizontal="center" vertical="top"/>
    </xf>
    <xf numFmtId="0" fontId="5" fillId="0" borderId="31" xfId="8" applyFont="1" applyBorder="1" applyAlignment="1">
      <alignment horizontal="center" vertical="top"/>
    </xf>
    <xf numFmtId="49" fontId="5" fillId="3" borderId="18" xfId="8" applyNumberFormat="1" applyFont="1" applyFill="1" applyBorder="1" applyAlignment="1">
      <alignment horizontal="center" vertical="top"/>
    </xf>
    <xf numFmtId="49" fontId="14" fillId="12" borderId="0" xfId="8" applyNumberFormat="1" applyFont="1" applyFill="1" applyAlignment="1">
      <alignment horizontal="left" vertical="top" wrapText="1"/>
    </xf>
    <xf numFmtId="9" fontId="17" fillId="0" borderId="61" xfId="8" applyNumberFormat="1" applyFont="1" applyBorder="1" applyAlignment="1">
      <alignment horizontal="center" vertical="top"/>
    </xf>
    <xf numFmtId="0" fontId="17" fillId="0" borderId="57" xfId="8" applyFont="1" applyBorder="1" applyAlignment="1">
      <alignment horizontal="center" vertical="center"/>
    </xf>
    <xf numFmtId="0" fontId="17" fillId="0" borderId="63" xfId="8" applyFont="1" applyBorder="1" applyAlignment="1">
      <alignment horizontal="left" vertical="top"/>
    </xf>
    <xf numFmtId="164" fontId="14" fillId="0" borderId="14" xfId="8" applyNumberFormat="1" applyFont="1" applyBorder="1" applyAlignment="1">
      <alignment horizontal="center" vertical="top"/>
    </xf>
    <xf numFmtId="0" fontId="5" fillId="0" borderId="14" xfId="8" applyFont="1" applyBorder="1" applyAlignment="1">
      <alignment horizontal="center" vertical="top"/>
    </xf>
    <xf numFmtId="0" fontId="5" fillId="3" borderId="14" xfId="8" applyFont="1" applyFill="1" applyBorder="1" applyAlignment="1">
      <alignment horizontal="center" vertical="top"/>
    </xf>
    <xf numFmtId="49" fontId="14" fillId="12" borderId="0" xfId="8" applyNumberFormat="1" applyFont="1" applyFill="1" applyAlignment="1">
      <alignment horizontal="center" vertical="top" wrapText="1"/>
    </xf>
    <xf numFmtId="0" fontId="5" fillId="3" borderId="29" xfId="8" applyFont="1" applyFill="1" applyBorder="1" applyAlignment="1">
      <alignment horizontal="center" vertical="top"/>
    </xf>
    <xf numFmtId="49" fontId="5" fillId="3" borderId="34" xfId="8" applyNumberFormat="1" applyFont="1" applyFill="1" applyBorder="1" applyAlignment="1">
      <alignment horizontal="center" vertical="top"/>
    </xf>
    <xf numFmtId="0" fontId="14" fillId="0" borderId="30" xfId="8" applyFont="1" applyBorder="1" applyAlignment="1">
      <alignment horizontal="center" vertical="top" wrapText="1"/>
    </xf>
    <xf numFmtId="49" fontId="14" fillId="12" borderId="23" xfId="8" applyNumberFormat="1" applyFont="1" applyFill="1" applyBorder="1" applyAlignment="1">
      <alignment horizontal="center" vertical="top" wrapText="1"/>
    </xf>
    <xf numFmtId="9" fontId="17" fillId="18" borderId="34" xfId="8" applyNumberFormat="1" applyFont="1" applyFill="1" applyBorder="1" applyAlignment="1">
      <alignment horizontal="center" vertical="top"/>
    </xf>
    <xf numFmtId="0" fontId="17" fillId="18" borderId="49" xfId="8" applyFont="1" applyFill="1" applyBorder="1" applyAlignment="1">
      <alignment horizontal="center" vertical="center"/>
    </xf>
    <xf numFmtId="0" fontId="17" fillId="18" borderId="33" xfId="8" applyFont="1" applyFill="1" applyBorder="1" applyAlignment="1">
      <alignment horizontal="left" vertical="top"/>
    </xf>
    <xf numFmtId="164" fontId="14" fillId="18" borderId="30" xfId="8" applyNumberFormat="1" applyFont="1" applyFill="1" applyBorder="1" applyAlignment="1">
      <alignment horizontal="center" vertical="top"/>
    </xf>
    <xf numFmtId="49" fontId="5" fillId="0" borderId="19" xfId="8" applyNumberFormat="1" applyFont="1" applyBorder="1" applyAlignment="1">
      <alignment horizontal="center" vertical="top"/>
    </xf>
    <xf numFmtId="9" fontId="17" fillId="0" borderId="18" xfId="8" applyNumberFormat="1" applyFont="1" applyBorder="1" applyAlignment="1">
      <alignment horizontal="center" vertical="top"/>
    </xf>
    <xf numFmtId="0" fontId="17" fillId="0" borderId="52" xfId="8" applyFont="1" applyBorder="1" applyAlignment="1">
      <alignment horizontal="center" vertical="center"/>
    </xf>
    <xf numFmtId="0" fontId="17" fillId="0" borderId="38" xfId="8" applyFont="1" applyBorder="1" applyAlignment="1">
      <alignment horizontal="left" vertical="top"/>
    </xf>
    <xf numFmtId="164" fontId="14" fillId="0" borderId="13" xfId="8" applyNumberFormat="1" applyFont="1" applyBorder="1" applyAlignment="1">
      <alignment horizontal="center" vertical="top"/>
    </xf>
    <xf numFmtId="0" fontId="5" fillId="3" borderId="19" xfId="8" applyFont="1" applyFill="1" applyBorder="1" applyAlignment="1">
      <alignment horizontal="center" vertical="top"/>
    </xf>
    <xf numFmtId="9" fontId="17" fillId="0" borderId="15" xfId="8" applyNumberFormat="1" applyFont="1" applyBorder="1" applyAlignment="1">
      <alignment horizontal="center" vertical="top"/>
    </xf>
    <xf numFmtId="0" fontId="17" fillId="0" borderId="63" xfId="8" applyFont="1" applyBorder="1" applyAlignment="1">
      <alignment horizontal="center" vertical="center"/>
    </xf>
    <xf numFmtId="0" fontId="17" fillId="0" borderId="65" xfId="8" applyFont="1" applyBorder="1" applyAlignment="1">
      <alignment horizontal="left" vertical="top"/>
    </xf>
    <xf numFmtId="9" fontId="17" fillId="0" borderId="20" xfId="8" applyNumberFormat="1" applyFont="1" applyBorder="1" applyAlignment="1">
      <alignment horizontal="center" vertical="top"/>
    </xf>
    <xf numFmtId="0" fontId="17" fillId="0" borderId="54" xfId="8" applyFont="1" applyBorder="1" applyAlignment="1">
      <alignment horizontal="center" vertical="center"/>
    </xf>
    <xf numFmtId="0" fontId="17" fillId="0" borderId="28" xfId="8" applyFont="1" applyBorder="1" applyAlignment="1">
      <alignment horizontal="left" vertical="top"/>
    </xf>
    <xf numFmtId="164" fontId="14" fillId="0" borderId="5" xfId="8" applyNumberFormat="1" applyFont="1" applyBorder="1" applyAlignment="1">
      <alignment horizontal="center" vertical="top"/>
    </xf>
    <xf numFmtId="0" fontId="34" fillId="0" borderId="5" xfId="8" applyFont="1" applyBorder="1" applyAlignment="1">
      <alignment horizontal="center" vertical="top"/>
    </xf>
    <xf numFmtId="9" fontId="17" fillId="0" borderId="6" xfId="8" applyNumberFormat="1" applyFont="1" applyBorder="1" applyAlignment="1">
      <alignment horizontal="center" vertical="top"/>
    </xf>
    <xf numFmtId="0" fontId="17" fillId="0" borderId="41" xfId="8" applyFont="1" applyBorder="1" applyAlignment="1">
      <alignment horizontal="center" vertical="center"/>
    </xf>
    <xf numFmtId="0" fontId="17" fillId="0" borderId="33" xfId="8" applyFont="1" applyBorder="1" applyAlignment="1">
      <alignment horizontal="left" vertical="top"/>
    </xf>
    <xf numFmtId="164" fontId="14" fillId="0" borderId="29" xfId="8" applyNumberFormat="1" applyFont="1" applyBorder="1" applyAlignment="1">
      <alignment horizontal="center" vertical="top"/>
    </xf>
    <xf numFmtId="0" fontId="17" fillId="18" borderId="23" xfId="8" applyFont="1" applyFill="1" applyBorder="1" applyAlignment="1">
      <alignment horizontal="left" vertical="top"/>
    </xf>
    <xf numFmtId="0" fontId="17" fillId="0" borderId="0" xfId="8" applyFont="1" applyAlignment="1">
      <alignment horizontal="left" vertical="top"/>
    </xf>
    <xf numFmtId="0" fontId="5" fillId="3" borderId="31" xfId="8" applyFont="1" applyFill="1" applyBorder="1" applyAlignment="1">
      <alignment horizontal="center" vertical="top"/>
    </xf>
    <xf numFmtId="0" fontId="17" fillId="18" borderId="68" xfId="8" applyFont="1" applyFill="1" applyBorder="1" applyAlignment="1">
      <alignment horizontal="left" vertical="top"/>
    </xf>
    <xf numFmtId="9" fontId="17" fillId="18" borderId="66" xfId="8" applyNumberFormat="1" applyFont="1" applyFill="1" applyBorder="1" applyAlignment="1">
      <alignment horizontal="center" vertical="top"/>
    </xf>
    <xf numFmtId="0" fontId="15" fillId="12" borderId="3" xfId="8" applyFont="1" applyFill="1" applyBorder="1" applyAlignment="1">
      <alignment horizontal="center" vertical="top" wrapText="1"/>
    </xf>
    <xf numFmtId="0" fontId="17" fillId="3" borderId="51" xfId="8" applyFont="1" applyFill="1" applyBorder="1" applyAlignment="1">
      <alignment horizontal="center" vertical="top"/>
    </xf>
    <xf numFmtId="0" fontId="5" fillId="3" borderId="52" xfId="8" applyFont="1" applyFill="1" applyBorder="1" applyAlignment="1">
      <alignment horizontal="center" vertical="center" wrapText="1"/>
    </xf>
    <xf numFmtId="0" fontId="5" fillId="3" borderId="53" xfId="8" applyFont="1" applyFill="1" applyBorder="1" applyAlignment="1">
      <alignment horizontal="left" vertical="top" wrapText="1"/>
    </xf>
    <xf numFmtId="0" fontId="10" fillId="12" borderId="18" xfId="8" applyFont="1" applyFill="1" applyBorder="1" applyAlignment="1">
      <alignment horizontal="left" vertical="top" wrapText="1"/>
    </xf>
    <xf numFmtId="49" fontId="14" fillId="3" borderId="13" xfId="8" applyNumberFormat="1" applyFont="1" applyFill="1" applyBorder="1" applyAlignment="1">
      <alignment horizontal="center" vertical="top" wrapText="1"/>
    </xf>
    <xf numFmtId="0" fontId="40" fillId="0" borderId="0" xfId="8" applyFont="1" applyAlignment="1">
      <alignment horizontal="left"/>
    </xf>
    <xf numFmtId="0" fontId="4" fillId="0" borderId="0" xfId="8" applyAlignment="1">
      <alignment horizontal="left"/>
    </xf>
    <xf numFmtId="0" fontId="40" fillId="0" borderId="0" xfId="8" applyFont="1" applyAlignment="1">
      <alignment horizontal="center"/>
    </xf>
    <xf numFmtId="0" fontId="17" fillId="3" borderId="59" xfId="8" applyFont="1" applyFill="1" applyBorder="1" applyAlignment="1">
      <alignment horizontal="center" vertical="top"/>
    </xf>
    <xf numFmtId="0" fontId="5" fillId="3" borderId="57" xfId="8" applyFont="1" applyFill="1" applyBorder="1" applyAlignment="1">
      <alignment horizontal="center" vertical="center" wrapText="1"/>
    </xf>
    <xf numFmtId="0" fontId="5" fillId="3" borderId="17" xfId="8" applyFont="1" applyFill="1" applyBorder="1" applyAlignment="1">
      <alignment wrapText="1"/>
    </xf>
    <xf numFmtId="0" fontId="43" fillId="3" borderId="59" xfId="8" applyFont="1" applyFill="1" applyBorder="1" applyAlignment="1">
      <alignment horizontal="center" vertical="top"/>
    </xf>
    <xf numFmtId="0" fontId="5" fillId="3" borderId="57" xfId="8" applyFont="1" applyFill="1" applyBorder="1" applyAlignment="1">
      <alignment horizontal="center" vertical="top" wrapText="1"/>
    </xf>
    <xf numFmtId="0" fontId="5" fillId="3" borderId="22" xfId="8" applyFont="1" applyFill="1" applyBorder="1" applyAlignment="1">
      <alignment horizontal="left" vertical="top" wrapText="1"/>
    </xf>
    <xf numFmtId="164" fontId="5" fillId="3" borderId="5" xfId="8" applyNumberFormat="1" applyFont="1" applyFill="1" applyBorder="1" applyAlignment="1">
      <alignment horizontal="center" vertical="top"/>
    </xf>
    <xf numFmtId="49" fontId="5" fillId="0" borderId="13" xfId="8" applyNumberFormat="1" applyFont="1" applyBorder="1" applyAlignment="1">
      <alignment horizontal="left" vertical="top"/>
    </xf>
    <xf numFmtId="0" fontId="43" fillId="3" borderId="40" xfId="8" applyFont="1" applyFill="1" applyBorder="1" applyAlignment="1">
      <alignment horizontal="center" vertical="top"/>
    </xf>
    <xf numFmtId="164" fontId="5" fillId="3" borderId="29" xfId="8" applyNumberFormat="1" applyFont="1" applyFill="1" applyBorder="1" applyAlignment="1">
      <alignment horizontal="center" vertical="top"/>
    </xf>
    <xf numFmtId="49" fontId="5" fillId="0" borderId="30" xfId="8" applyNumberFormat="1" applyFont="1" applyBorder="1" applyAlignment="1">
      <alignment horizontal="left" vertical="top"/>
    </xf>
    <xf numFmtId="49" fontId="14" fillId="3" borderId="30" xfId="8" applyNumberFormat="1" applyFont="1" applyFill="1" applyBorder="1" applyAlignment="1">
      <alignment horizontal="center" vertical="top" wrapText="1"/>
    </xf>
    <xf numFmtId="49" fontId="14" fillId="12" borderId="23" xfId="8" applyNumberFormat="1" applyFont="1" applyFill="1" applyBorder="1" applyAlignment="1">
      <alignment horizontal="left" vertical="top" wrapText="1"/>
    </xf>
    <xf numFmtId="49" fontId="5" fillId="0" borderId="4" xfId="8" applyNumberFormat="1" applyFont="1" applyBorder="1" applyAlignment="1">
      <alignment horizontal="left" vertical="top"/>
    </xf>
    <xf numFmtId="0" fontId="34" fillId="12" borderId="2" xfId="8" applyFont="1" applyFill="1" applyBorder="1" applyAlignment="1">
      <alignment vertical="top" wrapText="1"/>
    </xf>
    <xf numFmtId="0" fontId="5" fillId="3" borderId="26" xfId="8" applyFont="1" applyFill="1" applyBorder="1" applyAlignment="1">
      <alignment wrapText="1"/>
    </xf>
    <xf numFmtId="164" fontId="5" fillId="3" borderId="13" xfId="8" applyNumberFormat="1" applyFont="1" applyFill="1" applyBorder="1" applyAlignment="1">
      <alignment horizontal="center" vertical="top"/>
    </xf>
    <xf numFmtId="49" fontId="5" fillId="0" borderId="19" xfId="8" applyNumberFormat="1" applyFont="1" applyBorder="1" applyAlignment="1">
      <alignment horizontal="left" vertical="top"/>
    </xf>
    <xf numFmtId="0" fontId="5" fillId="3" borderId="63" xfId="8" applyFont="1" applyFill="1" applyBorder="1" applyAlignment="1">
      <alignment horizontal="center" vertical="center" wrapText="1"/>
    </xf>
    <xf numFmtId="0" fontId="5" fillId="3" borderId="65" xfId="8" applyFont="1" applyFill="1" applyBorder="1" applyAlignment="1">
      <alignment wrapText="1"/>
    </xf>
    <xf numFmtId="0" fontId="5" fillId="3" borderId="54" xfId="8" applyFont="1" applyFill="1" applyBorder="1" applyAlignment="1">
      <alignment horizontal="center" vertical="top" wrapText="1"/>
    </xf>
    <xf numFmtId="0" fontId="5" fillId="3" borderId="28" xfId="8" applyFont="1" applyFill="1" applyBorder="1" applyAlignment="1">
      <alignment horizontal="left" vertical="top" wrapText="1"/>
    </xf>
    <xf numFmtId="9" fontId="5" fillId="18" borderId="66" xfId="8" applyNumberFormat="1" applyFont="1" applyFill="1" applyBorder="1" applyAlignment="1">
      <alignment horizontal="center" vertical="top"/>
    </xf>
    <xf numFmtId="0" fontId="5" fillId="18" borderId="67" xfId="8" applyFont="1" applyFill="1" applyBorder="1" applyAlignment="1">
      <alignment horizontal="center" vertical="center"/>
    </xf>
    <xf numFmtId="0" fontId="5" fillId="12" borderId="18" xfId="8" applyFont="1" applyFill="1" applyBorder="1" applyAlignment="1">
      <alignment horizontal="left" vertical="top" wrapText="1"/>
    </xf>
    <xf numFmtId="49" fontId="14" fillId="0" borderId="24" xfId="8" applyNumberFormat="1" applyFont="1" applyBorder="1" applyAlignment="1">
      <alignment horizontal="center" vertical="top" wrapText="1"/>
    </xf>
    <xf numFmtId="0" fontId="10" fillId="12" borderId="0" xfId="8" applyFont="1" applyFill="1" applyAlignment="1">
      <alignment horizontal="left" vertical="top" wrapText="1"/>
    </xf>
    <xf numFmtId="0" fontId="5" fillId="0" borderId="37" xfId="8" applyFont="1" applyBorder="1" applyAlignment="1">
      <alignment horizontal="center" vertical="center"/>
    </xf>
    <xf numFmtId="49" fontId="14" fillId="0" borderId="13" xfId="8" applyNumberFormat="1" applyFont="1" applyBorder="1" applyAlignment="1">
      <alignment horizontal="center" vertical="top" wrapText="1"/>
    </xf>
    <xf numFmtId="0" fontId="5" fillId="0" borderId="63" xfId="8" applyFont="1" applyBorder="1" applyAlignment="1">
      <alignment horizontal="center" vertical="center"/>
    </xf>
    <xf numFmtId="49" fontId="17" fillId="0" borderId="19" xfId="8" applyNumberFormat="1" applyFont="1" applyBorder="1" applyAlignment="1">
      <alignment horizontal="center" vertical="top"/>
    </xf>
    <xf numFmtId="0" fontId="17" fillId="0" borderId="40" xfId="8" applyFont="1" applyBorder="1" applyAlignment="1">
      <alignment horizontal="center" vertical="top"/>
    </xf>
    <xf numFmtId="0" fontId="17" fillId="0" borderId="41" xfId="8" applyFont="1" applyBorder="1" applyAlignment="1">
      <alignment horizontal="center" vertical="top" wrapText="1"/>
    </xf>
    <xf numFmtId="0" fontId="17" fillId="0" borderId="33" xfId="8" applyFont="1" applyBorder="1" applyAlignment="1">
      <alignment horizontal="left" vertical="top" wrapText="1"/>
    </xf>
    <xf numFmtId="49" fontId="17" fillId="0" borderId="13" xfId="8" applyNumberFormat="1" applyFont="1" applyBorder="1" applyAlignment="1">
      <alignment horizontal="left" vertical="top"/>
    </xf>
    <xf numFmtId="49" fontId="17" fillId="3" borderId="13" xfId="8" applyNumberFormat="1" applyFont="1" applyFill="1" applyBorder="1" applyAlignment="1">
      <alignment horizontal="center" vertical="top"/>
    </xf>
    <xf numFmtId="0" fontId="44" fillId="4" borderId="0" xfId="0" applyFont="1" applyFill="1" applyAlignment="1">
      <alignment wrapText="1"/>
    </xf>
    <xf numFmtId="49" fontId="14" fillId="12" borderId="13" xfId="8" applyNumberFormat="1" applyFont="1" applyFill="1" applyBorder="1" applyAlignment="1">
      <alignment horizontal="left" vertical="top" wrapText="1"/>
    </xf>
    <xf numFmtId="49" fontId="5" fillId="0" borderId="4" xfId="8" applyNumberFormat="1" applyFont="1" applyBorder="1" applyAlignment="1">
      <alignment horizontal="center" vertical="top"/>
    </xf>
    <xf numFmtId="0" fontId="10" fillId="12" borderId="4" xfId="8" applyFont="1" applyFill="1" applyBorder="1" applyAlignment="1">
      <alignment horizontal="left" vertical="top" wrapText="1"/>
    </xf>
    <xf numFmtId="0" fontId="5" fillId="3" borderId="36" xfId="8" applyFont="1" applyFill="1" applyBorder="1" applyAlignment="1">
      <alignment horizontal="center" vertical="top"/>
    </xf>
    <xf numFmtId="0" fontId="5" fillId="3" borderId="37" xfId="8" applyFont="1" applyFill="1" applyBorder="1" applyAlignment="1">
      <alignment horizontal="center" vertical="center" wrapText="1"/>
    </xf>
    <xf numFmtId="0" fontId="5" fillId="3" borderId="38" xfId="8" applyFont="1" applyFill="1" applyBorder="1" applyAlignment="1">
      <alignment horizontal="left" vertical="top" wrapText="1"/>
    </xf>
    <xf numFmtId="164" fontId="5" fillId="0" borderId="31" xfId="8" applyNumberFormat="1" applyFont="1" applyBorder="1" applyAlignment="1">
      <alignment horizontal="center" vertical="top"/>
    </xf>
    <xf numFmtId="0" fontId="10" fillId="12" borderId="19" xfId="8" applyFont="1" applyFill="1" applyBorder="1" applyAlignment="1">
      <alignment horizontal="left" vertical="top" wrapText="1"/>
    </xf>
    <xf numFmtId="0" fontId="5" fillId="3" borderId="59" xfId="8" applyFont="1" applyFill="1" applyBorder="1" applyAlignment="1">
      <alignment horizontal="center" vertical="top"/>
    </xf>
    <xf numFmtId="0" fontId="5" fillId="3" borderId="54" xfId="8" applyFont="1" applyFill="1" applyBorder="1" applyAlignment="1">
      <alignment horizontal="center" vertical="center" wrapText="1"/>
    </xf>
    <xf numFmtId="0" fontId="5" fillId="0" borderId="59" xfId="8" applyFont="1" applyBorder="1" applyAlignment="1">
      <alignment horizontal="center" vertical="top"/>
    </xf>
    <xf numFmtId="0" fontId="5" fillId="0" borderId="54" xfId="8" applyFont="1" applyBorder="1" applyAlignment="1">
      <alignment horizontal="center" vertical="top" wrapText="1"/>
    </xf>
    <xf numFmtId="0" fontId="5" fillId="0" borderId="22" xfId="8" applyFont="1" applyBorder="1" applyAlignment="1">
      <alignment horizontal="left" vertical="top" wrapText="1"/>
    </xf>
    <xf numFmtId="49" fontId="14" fillId="12" borderId="19" xfId="8" applyNumberFormat="1" applyFont="1" applyFill="1" applyBorder="1" applyAlignment="1">
      <alignment horizontal="left" vertical="top" wrapText="1"/>
    </xf>
    <xf numFmtId="0" fontId="5" fillId="0" borderId="40" xfId="8" applyFont="1" applyBorder="1" applyAlignment="1">
      <alignment horizontal="center" vertical="top"/>
    </xf>
    <xf numFmtId="0" fontId="5" fillId="0" borderId="41" xfId="8" applyFont="1" applyBorder="1" applyAlignment="1">
      <alignment horizontal="center" vertical="top" wrapText="1"/>
    </xf>
    <xf numFmtId="0" fontId="5" fillId="0" borderId="33" xfId="8" applyFont="1" applyBorder="1" applyAlignment="1">
      <alignment horizontal="left" vertical="top" wrapText="1"/>
    </xf>
    <xf numFmtId="164" fontId="17" fillId="0" borderId="29" xfId="8" applyNumberFormat="1" applyFont="1" applyBorder="1" applyAlignment="1">
      <alignment horizontal="center" vertical="top"/>
    </xf>
    <xf numFmtId="0" fontId="5" fillId="0" borderId="29" xfId="8" applyFont="1" applyBorder="1" applyAlignment="1">
      <alignment horizontal="center" vertical="top"/>
    </xf>
    <xf numFmtId="49" fontId="14" fillId="12" borderId="30" xfId="8" applyNumberFormat="1" applyFont="1" applyFill="1" applyBorder="1" applyAlignment="1">
      <alignment horizontal="left" vertical="top" wrapText="1"/>
    </xf>
    <xf numFmtId="0" fontId="4" fillId="0" borderId="0" xfId="8" applyAlignment="1">
      <alignment horizontal="center"/>
    </xf>
    <xf numFmtId="0" fontId="5" fillId="3" borderId="51" xfId="8" applyFont="1" applyFill="1" applyBorder="1" applyAlignment="1">
      <alignment horizontal="center" vertical="top"/>
    </xf>
    <xf numFmtId="0" fontId="5" fillId="3" borderId="61" xfId="8" applyFont="1" applyFill="1" applyBorder="1" applyAlignment="1">
      <alignment horizontal="center" vertical="top"/>
    </xf>
    <xf numFmtId="0" fontId="5" fillId="3" borderId="40" xfId="8" applyFont="1" applyFill="1" applyBorder="1" applyAlignment="1">
      <alignment horizontal="center" vertical="top"/>
    </xf>
    <xf numFmtId="49" fontId="5" fillId="0" borderId="30" xfId="8" applyNumberFormat="1" applyFont="1" applyBorder="1" applyAlignment="1">
      <alignment horizontal="center" vertical="top"/>
    </xf>
    <xf numFmtId="0" fontId="14" fillId="0" borderId="5" xfId="8" applyFont="1" applyBorder="1" applyAlignment="1">
      <alignment horizontal="center" vertical="top"/>
    </xf>
    <xf numFmtId="0" fontId="17" fillId="3" borderId="40" xfId="8" applyFont="1" applyFill="1" applyBorder="1" applyAlignment="1">
      <alignment horizontal="center" vertical="top"/>
    </xf>
    <xf numFmtId="0" fontId="17" fillId="3" borderId="33" xfId="8" applyFont="1" applyFill="1" applyBorder="1" applyAlignment="1">
      <alignment horizontal="left" vertical="top" wrapText="1"/>
    </xf>
    <xf numFmtId="9" fontId="5" fillId="19" borderId="66" xfId="8" applyNumberFormat="1" applyFont="1" applyFill="1" applyBorder="1" applyAlignment="1">
      <alignment horizontal="center" vertical="top"/>
    </xf>
    <xf numFmtId="0" fontId="5" fillId="19" borderId="67" xfId="8" applyFont="1" applyFill="1" applyBorder="1" applyAlignment="1">
      <alignment horizontal="center" vertical="center"/>
    </xf>
    <xf numFmtId="0" fontId="17" fillId="19" borderId="68" xfId="8" applyFont="1" applyFill="1" applyBorder="1" applyAlignment="1">
      <alignment horizontal="left" vertical="top"/>
    </xf>
    <xf numFmtId="164" fontId="34" fillId="19" borderId="9" xfId="1" applyNumberFormat="1" applyFont="1" applyFill="1" applyBorder="1" applyAlignment="1">
      <alignment horizontal="center" vertical="top"/>
    </xf>
    <xf numFmtId="0" fontId="14" fillId="19" borderId="12" xfId="8" applyFont="1" applyFill="1" applyBorder="1" applyAlignment="1">
      <alignment horizontal="center" vertical="top"/>
    </xf>
    <xf numFmtId="0" fontId="14" fillId="11" borderId="1" xfId="8" applyFont="1" applyFill="1" applyBorder="1" applyAlignment="1">
      <alignment horizontal="center" vertical="top"/>
    </xf>
    <xf numFmtId="0" fontId="14" fillId="11" borderId="9" xfId="8" applyFont="1" applyFill="1" applyBorder="1" applyAlignment="1">
      <alignment horizontal="center" vertical="top"/>
    </xf>
    <xf numFmtId="0" fontId="17" fillId="3" borderId="28" xfId="8" applyFont="1" applyFill="1" applyBorder="1" applyAlignment="1">
      <alignment horizontal="left" vertical="top" wrapText="1"/>
    </xf>
    <xf numFmtId="0" fontId="5" fillId="0" borderId="66" xfId="8" applyFont="1" applyBorder="1" applyAlignment="1">
      <alignment horizontal="center" vertical="center"/>
    </xf>
    <xf numFmtId="0" fontId="5" fillId="0" borderId="69" xfId="8" applyFont="1" applyBorder="1" applyAlignment="1">
      <alignment horizontal="center" vertical="center" wrapText="1"/>
    </xf>
    <xf numFmtId="0" fontId="5" fillId="0" borderId="67" xfId="8" applyFont="1" applyBorder="1" applyAlignment="1">
      <alignment vertical="center" wrapText="1"/>
    </xf>
    <xf numFmtId="0" fontId="14" fillId="3" borderId="10" xfId="8" applyFont="1" applyFill="1" applyBorder="1" applyAlignment="1">
      <alignment horizontal="left" vertical="top"/>
    </xf>
    <xf numFmtId="0" fontId="14" fillId="3" borderId="11" xfId="8" applyFont="1" applyFill="1" applyBorder="1" applyAlignment="1">
      <alignment horizontal="left" vertical="top"/>
    </xf>
    <xf numFmtId="0" fontId="14" fillId="0" borderId="11" xfId="8" applyFont="1" applyBorder="1" applyAlignment="1">
      <alignment horizontal="left" vertical="top"/>
    </xf>
    <xf numFmtId="0" fontId="14" fillId="3" borderId="12" xfId="8" applyFont="1" applyFill="1" applyBorder="1" applyAlignment="1">
      <alignment horizontal="left" vertical="top"/>
    </xf>
    <xf numFmtId="49" fontId="14" fillId="8" borderId="12" xfId="8" applyNumberFormat="1" applyFont="1" applyFill="1" applyBorder="1" applyAlignment="1">
      <alignment horizontal="center" vertical="top"/>
    </xf>
    <xf numFmtId="0" fontId="14" fillId="7" borderId="10" xfId="8" applyFont="1" applyFill="1" applyBorder="1" applyAlignment="1">
      <alignment vertical="top"/>
    </xf>
    <xf numFmtId="0" fontId="14" fillId="7" borderId="11" xfId="8" applyFont="1" applyFill="1" applyBorder="1" applyAlignment="1">
      <alignment vertical="top"/>
    </xf>
    <xf numFmtId="0" fontId="14" fillId="7" borderId="12" xfId="8" applyFont="1" applyFill="1" applyBorder="1" applyAlignment="1">
      <alignment vertical="top"/>
    </xf>
    <xf numFmtId="0" fontId="5" fillId="3" borderId="67" xfId="8" applyFont="1" applyFill="1" applyBorder="1" applyAlignment="1">
      <alignment vertical="center" wrapText="1"/>
    </xf>
    <xf numFmtId="0" fontId="9" fillId="0" borderId="10" xfId="8" applyFont="1" applyBorder="1" applyAlignment="1">
      <alignment horizontal="left" vertical="top"/>
    </xf>
    <xf numFmtId="0" fontId="30" fillId="0" borderId="11" xfId="8" applyFont="1" applyBorder="1" applyAlignment="1">
      <alignment horizontal="left" vertical="top"/>
    </xf>
    <xf numFmtId="0" fontId="16" fillId="0" borderId="11" xfId="8" applyFont="1" applyBorder="1" applyAlignment="1">
      <alignment horizontal="left" vertical="top"/>
    </xf>
    <xf numFmtId="0" fontId="30" fillId="0" borderId="12" xfId="8" applyFont="1" applyBorder="1" applyAlignment="1">
      <alignment vertical="top"/>
    </xf>
    <xf numFmtId="49" fontId="19" fillId="9" borderId="12" xfId="8" applyNumberFormat="1" applyFont="1" applyFill="1" applyBorder="1" applyAlignment="1">
      <alignment horizontal="center" vertical="top" wrapText="1"/>
    </xf>
    <xf numFmtId="0" fontId="14" fillId="9" borderId="34" xfId="8" applyFont="1" applyFill="1" applyBorder="1" applyAlignment="1">
      <alignment horizontal="left" vertical="top"/>
    </xf>
    <xf numFmtId="0" fontId="15" fillId="9" borderId="23" xfId="8" applyFont="1" applyFill="1" applyBorder="1"/>
    <xf numFmtId="0" fontId="14" fillId="9" borderId="23" xfId="8" applyFont="1" applyFill="1" applyBorder="1" applyAlignment="1">
      <alignment horizontal="left" vertical="top"/>
    </xf>
    <xf numFmtId="0" fontId="5" fillId="9" borderId="23" xfId="8" applyFont="1" applyFill="1" applyBorder="1" applyAlignment="1">
      <alignment horizontal="left" vertical="top"/>
    </xf>
    <xf numFmtId="0" fontId="14" fillId="9" borderId="0" xfId="8" applyFont="1" applyFill="1" applyAlignment="1">
      <alignment vertical="top"/>
    </xf>
    <xf numFmtId="49" fontId="14" fillId="9" borderId="9" xfId="8" applyNumberFormat="1" applyFont="1" applyFill="1" applyBorder="1" applyAlignment="1">
      <alignment horizontal="center" vertical="top" wrapText="1"/>
    </xf>
    <xf numFmtId="0" fontId="14" fillId="9" borderId="46" xfId="8" applyFont="1" applyFill="1" applyBorder="1" applyAlignment="1">
      <alignment horizontal="left" vertical="top" wrapText="1"/>
    </xf>
    <xf numFmtId="0" fontId="14" fillId="9" borderId="4" xfId="8" applyFont="1" applyFill="1" applyBorder="1" applyAlignment="1">
      <alignment horizontal="left" vertical="top" wrapText="1"/>
    </xf>
    <xf numFmtId="0" fontId="14" fillId="9" borderId="3" xfId="8" applyFont="1" applyFill="1" applyBorder="1" applyAlignment="1">
      <alignment horizontal="left" vertical="top" wrapText="1"/>
    </xf>
    <xf numFmtId="164" fontId="34" fillId="9" borderId="24" xfId="8" applyNumberFormat="1" applyFont="1" applyFill="1" applyBorder="1" applyAlignment="1">
      <alignment horizontal="center" vertical="top" wrapText="1"/>
    </xf>
    <xf numFmtId="49" fontId="14" fillId="9" borderId="24" xfId="8" applyNumberFormat="1" applyFont="1" applyFill="1" applyBorder="1" applyAlignment="1">
      <alignment horizontal="center" vertical="top"/>
    </xf>
    <xf numFmtId="0" fontId="14" fillId="7" borderId="66" xfId="8" applyFont="1" applyFill="1" applyBorder="1" applyAlignment="1">
      <alignment horizontal="left" vertical="top" wrapText="1"/>
    </xf>
    <xf numFmtId="0" fontId="14" fillId="7" borderId="12" xfId="8" applyFont="1" applyFill="1" applyBorder="1" applyAlignment="1">
      <alignment horizontal="left" vertical="top" wrapText="1"/>
    </xf>
    <xf numFmtId="0" fontId="14" fillId="7" borderId="11" xfId="8" applyFont="1" applyFill="1" applyBorder="1" applyAlignment="1">
      <alignment horizontal="left" vertical="top" wrapText="1"/>
    </xf>
    <xf numFmtId="164" fontId="34" fillId="7" borderId="24" xfId="8" applyNumberFormat="1" applyFont="1" applyFill="1" applyBorder="1" applyAlignment="1">
      <alignment horizontal="center" vertical="top" wrapText="1"/>
    </xf>
    <xf numFmtId="9" fontId="17" fillId="18" borderId="46" xfId="8" applyNumberFormat="1" applyFont="1" applyFill="1" applyBorder="1" applyAlignment="1">
      <alignment horizontal="center" vertical="top"/>
    </xf>
    <xf numFmtId="0" fontId="17" fillId="18" borderId="4" xfId="8" applyFont="1" applyFill="1" applyBorder="1" applyAlignment="1">
      <alignment horizontal="center" vertical="center"/>
    </xf>
    <xf numFmtId="0" fontId="5" fillId="18" borderId="3" xfId="8" applyFont="1" applyFill="1" applyBorder="1" applyAlignment="1">
      <alignment horizontal="left" vertical="top"/>
    </xf>
    <xf numFmtId="0" fontId="14" fillId="18" borderId="11" xfId="8" applyFont="1" applyFill="1" applyBorder="1" applyAlignment="1">
      <alignment horizontal="center" vertical="top"/>
    </xf>
    <xf numFmtId="9" fontId="17" fillId="0" borderId="46" xfId="8" applyNumberFormat="1" applyFont="1" applyBorder="1" applyAlignment="1">
      <alignment horizontal="center" vertical="top"/>
    </xf>
    <xf numFmtId="0" fontId="17" fillId="0" borderId="4" xfId="8" applyFont="1" applyBorder="1" applyAlignment="1">
      <alignment horizontal="center" vertical="center"/>
    </xf>
    <xf numFmtId="0" fontId="5" fillId="0" borderId="3" xfId="8" applyFont="1" applyBorder="1" applyAlignment="1">
      <alignment horizontal="left" vertical="top"/>
    </xf>
    <xf numFmtId="164" fontId="14" fillId="0" borderId="24" xfId="8" applyNumberFormat="1" applyFont="1" applyBorder="1" applyAlignment="1">
      <alignment horizontal="center" vertical="top"/>
    </xf>
    <xf numFmtId="0" fontId="5" fillId="3" borderId="24" xfId="8" applyFont="1" applyFill="1" applyBorder="1" applyAlignment="1">
      <alignment horizontal="center" vertical="top"/>
    </xf>
    <xf numFmtId="9" fontId="17" fillId="0" borderId="57" xfId="8" applyNumberFormat="1" applyFont="1" applyBorder="1" applyAlignment="1">
      <alignment horizontal="center" vertical="top"/>
    </xf>
    <xf numFmtId="164" fontId="14" fillId="0" borderId="1" xfId="8" applyNumberFormat="1" applyFont="1" applyBorder="1" applyAlignment="1">
      <alignment horizontal="center" vertical="top"/>
    </xf>
    <xf numFmtId="0" fontId="5" fillId="3" borderId="3" xfId="8" applyFont="1" applyFill="1" applyBorder="1" applyAlignment="1">
      <alignment horizontal="center" vertical="top"/>
    </xf>
    <xf numFmtId="0" fontId="5" fillId="3" borderId="16" xfId="8" applyFont="1" applyFill="1" applyBorder="1" applyAlignment="1">
      <alignment horizontal="center" vertical="top"/>
    </xf>
    <xf numFmtId="0" fontId="5" fillId="0" borderId="21" xfId="8" applyFont="1" applyBorder="1" applyAlignment="1">
      <alignment horizontal="center" vertical="top"/>
    </xf>
    <xf numFmtId="0" fontId="5" fillId="3" borderId="7" xfId="8" applyFont="1" applyFill="1" applyBorder="1" applyAlignment="1">
      <alignment horizontal="center" vertical="top"/>
    </xf>
    <xf numFmtId="9" fontId="17" fillId="18" borderId="48" xfId="8" applyNumberFormat="1" applyFont="1" applyFill="1" applyBorder="1" applyAlignment="1">
      <alignment horizontal="center" vertical="top"/>
    </xf>
    <xf numFmtId="0" fontId="17" fillId="18" borderId="35" xfId="8" applyFont="1" applyFill="1" applyBorder="1" applyAlignment="1">
      <alignment horizontal="center" vertical="center"/>
    </xf>
    <xf numFmtId="0" fontId="5" fillId="18" borderId="23" xfId="8" applyFont="1" applyFill="1" applyBorder="1" applyAlignment="1">
      <alignment horizontal="left" vertical="top"/>
    </xf>
    <xf numFmtId="9" fontId="17" fillId="3" borderId="24" xfId="8" applyNumberFormat="1" applyFont="1" applyFill="1" applyBorder="1" applyAlignment="1">
      <alignment horizontal="center" vertical="top"/>
    </xf>
    <xf numFmtId="0" fontId="17" fillId="3" borderId="24" xfId="8" applyFont="1" applyFill="1" applyBorder="1" applyAlignment="1">
      <alignment horizontal="center" vertical="center"/>
    </xf>
    <xf numFmtId="9" fontId="17" fillId="3" borderId="14" xfId="8" applyNumberFormat="1" applyFont="1" applyFill="1" applyBorder="1" applyAlignment="1">
      <alignment horizontal="center" vertical="top"/>
    </xf>
    <xf numFmtId="0" fontId="17" fillId="3" borderId="14" xfId="8" applyFont="1" applyFill="1" applyBorder="1" applyAlignment="1">
      <alignment horizontal="center" vertical="center"/>
    </xf>
    <xf numFmtId="0" fontId="5" fillId="3" borderId="16" xfId="8" applyFont="1" applyFill="1" applyBorder="1" applyAlignment="1">
      <alignment horizontal="left" vertical="top"/>
    </xf>
    <xf numFmtId="164" fontId="14" fillId="3" borderId="14" xfId="8" applyNumberFormat="1" applyFont="1" applyFill="1" applyBorder="1" applyAlignment="1">
      <alignment horizontal="center" vertical="top"/>
    </xf>
    <xf numFmtId="0" fontId="5" fillId="0" borderId="20" xfId="8" applyFont="1" applyBorder="1" applyAlignment="1">
      <alignment horizontal="center" vertical="top"/>
    </xf>
    <xf numFmtId="9" fontId="17" fillId="3" borderId="30" xfId="8" applyNumberFormat="1" applyFont="1" applyFill="1" applyBorder="1" applyAlignment="1">
      <alignment horizontal="center" vertical="top"/>
    </xf>
    <xf numFmtId="0" fontId="5" fillId="3" borderId="30" xfId="8" applyFont="1" applyFill="1" applyBorder="1" applyAlignment="1">
      <alignment horizontal="center" vertical="center"/>
    </xf>
    <xf numFmtId="164" fontId="5" fillId="3" borderId="30" xfId="8" applyNumberFormat="1" applyFont="1" applyFill="1" applyBorder="1" applyAlignment="1">
      <alignment horizontal="center" vertical="top"/>
    </xf>
    <xf numFmtId="0" fontId="5" fillId="3" borderId="6" xfId="8" applyFont="1" applyFill="1" applyBorder="1" applyAlignment="1">
      <alignment horizontal="center" vertical="top"/>
    </xf>
    <xf numFmtId="0" fontId="5" fillId="18" borderId="12" xfId="8" applyFont="1" applyFill="1" applyBorder="1" applyAlignment="1">
      <alignment horizontal="center" vertical="center"/>
    </xf>
    <xf numFmtId="0" fontId="5" fillId="18" borderId="11" xfId="8" applyFont="1" applyFill="1" applyBorder="1" applyAlignment="1">
      <alignment horizontal="left" vertical="top"/>
    </xf>
    <xf numFmtId="0" fontId="5" fillId="3" borderId="3" xfId="8" applyFont="1" applyFill="1" applyBorder="1" applyAlignment="1">
      <alignment horizontal="center" vertical="center"/>
    </xf>
    <xf numFmtId="0" fontId="5" fillId="3" borderId="24" xfId="8" applyFont="1" applyFill="1" applyBorder="1" applyAlignment="1">
      <alignment horizontal="left" vertical="top"/>
    </xf>
    <xf numFmtId="164" fontId="14" fillId="3" borderId="3" xfId="8" applyNumberFormat="1" applyFont="1" applyFill="1" applyBorder="1" applyAlignment="1">
      <alignment horizontal="center" vertical="top"/>
    </xf>
    <xf numFmtId="0" fontId="5" fillId="3" borderId="16" xfId="8" applyFont="1" applyFill="1" applyBorder="1" applyAlignment="1">
      <alignment horizontal="center" vertical="center"/>
    </xf>
    <xf numFmtId="0" fontId="5" fillId="3" borderId="14" xfId="8" applyFont="1" applyFill="1" applyBorder="1" applyAlignment="1">
      <alignment horizontal="left" vertical="top"/>
    </xf>
    <xf numFmtId="164" fontId="14" fillId="3" borderId="16" xfId="8" applyNumberFormat="1" applyFont="1" applyFill="1" applyBorder="1" applyAlignment="1">
      <alignment horizontal="center" vertical="top"/>
    </xf>
    <xf numFmtId="164" fontId="5" fillId="0" borderId="16" xfId="8" applyNumberFormat="1" applyFont="1" applyBorder="1" applyAlignment="1">
      <alignment horizontal="center" vertical="top"/>
    </xf>
    <xf numFmtId="0" fontId="5" fillId="3" borderId="23" xfId="8" applyFont="1" applyFill="1" applyBorder="1" applyAlignment="1">
      <alignment horizontal="center" vertical="center"/>
    </xf>
    <xf numFmtId="0" fontId="5" fillId="3" borderId="30" xfId="8" applyFont="1" applyFill="1" applyBorder="1" applyAlignment="1">
      <alignment horizontal="left" vertical="top"/>
    </xf>
    <xf numFmtId="164" fontId="14" fillId="3" borderId="0" xfId="8" applyNumberFormat="1" applyFont="1" applyFill="1" applyAlignment="1">
      <alignment horizontal="center" vertical="top"/>
    </xf>
    <xf numFmtId="0" fontId="5" fillId="3" borderId="30" xfId="8" applyFont="1" applyFill="1" applyBorder="1" applyAlignment="1">
      <alignment horizontal="center" vertical="top"/>
    </xf>
    <xf numFmtId="0" fontId="17" fillId="18" borderId="12" xfId="8" applyFont="1" applyFill="1" applyBorder="1" applyAlignment="1">
      <alignment horizontal="center" vertical="center"/>
    </xf>
    <xf numFmtId="9" fontId="17" fillId="0" borderId="2" xfId="8" applyNumberFormat="1" applyFont="1" applyBorder="1" applyAlignment="1">
      <alignment horizontal="center" vertical="top"/>
    </xf>
    <xf numFmtId="0" fontId="17" fillId="0" borderId="26" xfId="8" applyFont="1" applyBorder="1" applyAlignment="1">
      <alignment horizontal="center" vertical="center"/>
    </xf>
    <xf numFmtId="0" fontId="5" fillId="0" borderId="4" xfId="8" applyFont="1" applyBorder="1" applyAlignment="1">
      <alignment horizontal="left" vertical="top"/>
    </xf>
    <xf numFmtId="0" fontId="14" fillId="0" borderId="24" xfId="8" applyFont="1" applyBorder="1" applyAlignment="1">
      <alignment horizontal="center" vertical="top"/>
    </xf>
    <xf numFmtId="0" fontId="17" fillId="0" borderId="65" xfId="8" applyFont="1" applyBorder="1" applyAlignment="1">
      <alignment horizontal="center" vertical="center"/>
    </xf>
    <xf numFmtId="0" fontId="5" fillId="0" borderId="17" xfId="8" applyFont="1" applyBorder="1" applyAlignment="1">
      <alignment horizontal="left" vertical="top"/>
    </xf>
    <xf numFmtId="0" fontId="5" fillId="0" borderId="33" xfId="8" applyFont="1" applyBorder="1" applyAlignment="1">
      <alignment horizontal="center" vertical="center"/>
    </xf>
    <xf numFmtId="0" fontId="5" fillId="0" borderId="8" xfId="8" applyFont="1" applyBorder="1" applyAlignment="1">
      <alignment horizontal="left" vertical="top"/>
    </xf>
    <xf numFmtId="0" fontId="5" fillId="18" borderId="68" xfId="8" applyFont="1" applyFill="1" applyBorder="1" applyAlignment="1">
      <alignment horizontal="center" vertical="center"/>
    </xf>
    <xf numFmtId="0" fontId="17" fillId="18" borderId="12" xfId="8" applyFont="1" applyFill="1" applyBorder="1" applyAlignment="1">
      <alignment horizontal="left" vertical="top"/>
    </xf>
    <xf numFmtId="0" fontId="5" fillId="0" borderId="26" xfId="8" applyFont="1" applyBorder="1" applyAlignment="1">
      <alignment horizontal="center" vertical="center"/>
    </xf>
    <xf numFmtId="0" fontId="17" fillId="0" borderId="4" xfId="8" applyFont="1" applyBorder="1" applyAlignment="1">
      <alignment horizontal="left" vertical="top"/>
    </xf>
    <xf numFmtId="0" fontId="5" fillId="0" borderId="24" xfId="8" applyFont="1" applyBorder="1" applyAlignment="1">
      <alignment horizontal="center" vertical="top"/>
    </xf>
    <xf numFmtId="0" fontId="5" fillId="0" borderId="65" xfId="8" applyFont="1" applyBorder="1" applyAlignment="1">
      <alignment horizontal="center" vertical="center"/>
    </xf>
    <xf numFmtId="0" fontId="17" fillId="0" borderId="17" xfId="8" applyFont="1" applyBorder="1" applyAlignment="1">
      <alignment horizontal="left" vertical="top"/>
    </xf>
    <xf numFmtId="0" fontId="17" fillId="18" borderId="44" xfId="8" applyFont="1" applyFill="1" applyBorder="1" applyAlignment="1">
      <alignment horizontal="left" vertical="top"/>
    </xf>
    <xf numFmtId="164" fontId="14" fillId="18" borderId="13" xfId="8" applyNumberFormat="1" applyFont="1" applyFill="1" applyBorder="1" applyAlignment="1">
      <alignment horizontal="center" vertical="top"/>
    </xf>
    <xf numFmtId="0" fontId="14" fillId="18" borderId="23" xfId="8" applyFont="1" applyFill="1" applyBorder="1" applyAlignment="1">
      <alignment horizontal="center" vertical="top"/>
    </xf>
    <xf numFmtId="0" fontId="17" fillId="0" borderId="47" xfId="8" applyFont="1" applyBorder="1" applyAlignment="1">
      <alignment horizontal="center" vertical="center"/>
    </xf>
    <xf numFmtId="0" fontId="17" fillId="0" borderId="26" xfId="8" applyFont="1" applyBorder="1" applyAlignment="1">
      <alignment horizontal="left" vertical="top"/>
    </xf>
    <xf numFmtId="164" fontId="5" fillId="0" borderId="24" xfId="8" applyNumberFormat="1" applyFont="1" applyBorder="1" applyAlignment="1">
      <alignment horizontal="center" vertical="top"/>
    </xf>
    <xf numFmtId="0" fontId="5" fillId="0" borderId="3" xfId="8" applyFont="1" applyBorder="1" applyAlignment="1">
      <alignment horizontal="center" vertical="top"/>
    </xf>
    <xf numFmtId="0" fontId="5" fillId="0" borderId="16" xfId="8" applyFont="1" applyBorder="1" applyAlignment="1">
      <alignment horizontal="center" vertical="top"/>
    </xf>
    <xf numFmtId="0" fontId="5" fillId="3" borderId="63" xfId="8" applyFont="1" applyFill="1" applyBorder="1" applyAlignment="1">
      <alignment horizontal="center" vertical="top" wrapText="1"/>
    </xf>
    <xf numFmtId="0" fontId="5" fillId="0" borderId="13" xfId="0" applyFont="1" applyBorder="1" applyAlignment="1">
      <alignment vertical="top"/>
    </xf>
    <xf numFmtId="0" fontId="5" fillId="0" borderId="7" xfId="8" applyFont="1" applyBorder="1" applyAlignment="1">
      <alignment horizontal="center" vertical="top"/>
    </xf>
    <xf numFmtId="0" fontId="5" fillId="0" borderId="30" xfId="0" applyFont="1" applyBorder="1" applyAlignment="1">
      <alignment vertical="top"/>
    </xf>
    <xf numFmtId="0" fontId="17" fillId="18" borderId="9" xfId="8" applyFont="1" applyFill="1" applyBorder="1" applyAlignment="1">
      <alignment horizontal="center" vertical="center"/>
    </xf>
    <xf numFmtId="0" fontId="17" fillId="0" borderId="36" xfId="8" applyFont="1" applyBorder="1" applyAlignment="1">
      <alignment horizontal="left" vertical="top"/>
    </xf>
    <xf numFmtId="0" fontId="17" fillId="0" borderId="64" xfId="8" applyFont="1" applyBorder="1" applyAlignment="1">
      <alignment horizontal="left" vertical="top"/>
    </xf>
    <xf numFmtId="164" fontId="14" fillId="0" borderId="16" xfId="8" applyNumberFormat="1" applyFont="1" applyBorder="1" applyAlignment="1">
      <alignment horizontal="center" vertical="top"/>
    </xf>
    <xf numFmtId="0" fontId="5" fillId="3" borderId="70" xfId="8" applyFont="1" applyFill="1" applyBorder="1" applyAlignment="1">
      <alignment horizontal="center" vertical="top"/>
    </xf>
    <xf numFmtId="0" fontId="17" fillId="0" borderId="61" xfId="8" applyFont="1" applyBorder="1" applyAlignment="1">
      <alignment horizontal="left" vertical="top"/>
    </xf>
    <xf numFmtId="0" fontId="17" fillId="0" borderId="57" xfId="8" applyFont="1" applyBorder="1" applyAlignment="1">
      <alignment horizontal="left" vertical="top"/>
    </xf>
    <xf numFmtId="164" fontId="14" fillId="0" borderId="21" xfId="8" applyNumberFormat="1" applyFont="1" applyBorder="1" applyAlignment="1">
      <alignment horizontal="center" vertical="top"/>
    </xf>
    <xf numFmtId="0" fontId="5" fillId="3" borderId="17" xfId="8" applyFont="1" applyFill="1" applyBorder="1" applyAlignment="1">
      <alignment horizontal="center" vertical="top"/>
    </xf>
    <xf numFmtId="0" fontId="17" fillId="0" borderId="59" xfId="8" applyFont="1" applyBorder="1" applyAlignment="1">
      <alignment horizontal="left" vertical="top"/>
    </xf>
    <xf numFmtId="9" fontId="17" fillId="0" borderId="59" xfId="8" applyNumberFormat="1" applyFont="1" applyBorder="1" applyAlignment="1">
      <alignment horizontal="center" vertical="top"/>
    </xf>
    <xf numFmtId="164" fontId="5" fillId="3" borderId="71" xfId="8" applyNumberFormat="1" applyFont="1" applyFill="1" applyBorder="1" applyAlignment="1">
      <alignment horizontal="center" vertical="top"/>
    </xf>
    <xf numFmtId="9" fontId="17" fillId="0" borderId="40" xfId="8" applyNumberFormat="1" applyFont="1" applyBorder="1" applyAlignment="1">
      <alignment horizontal="center" vertical="top"/>
    </xf>
    <xf numFmtId="164" fontId="5" fillId="3" borderId="21" xfId="8" applyNumberFormat="1" applyFont="1" applyFill="1" applyBorder="1" applyAlignment="1">
      <alignment horizontal="left" vertical="top"/>
    </xf>
    <xf numFmtId="0" fontId="5" fillId="3" borderId="8" xfId="8" applyFont="1" applyFill="1" applyBorder="1" applyAlignment="1">
      <alignment horizontal="center" vertical="top"/>
    </xf>
    <xf numFmtId="0" fontId="17" fillId="18" borderId="10" xfId="8" applyFont="1" applyFill="1" applyBorder="1" applyAlignment="1">
      <alignment horizontal="left" vertical="top"/>
    </xf>
    <xf numFmtId="0" fontId="17" fillId="18" borderId="69" xfId="8" applyFont="1" applyFill="1" applyBorder="1" applyAlignment="1">
      <alignment horizontal="left" vertical="top"/>
    </xf>
    <xf numFmtId="164" fontId="5" fillId="18" borderId="12" xfId="8" applyNumberFormat="1" applyFont="1" applyFill="1" applyBorder="1" applyAlignment="1">
      <alignment horizontal="center" vertical="top"/>
    </xf>
    <xf numFmtId="0" fontId="17" fillId="0" borderId="45" xfId="8" applyFont="1" applyBorder="1" applyAlignment="1">
      <alignment horizontal="left" vertical="top"/>
    </xf>
    <xf numFmtId="0" fontId="17" fillId="0" borderId="63" xfId="8" applyFont="1" applyBorder="1" applyAlignment="1">
      <alignment horizontal="center" vertical="top"/>
    </xf>
    <xf numFmtId="0" fontId="5" fillId="0" borderId="61" xfId="8" applyFont="1" applyBorder="1" applyAlignment="1">
      <alignment horizontal="center" vertical="top"/>
    </xf>
    <xf numFmtId="0" fontId="17" fillId="3" borderId="41" xfId="8" applyFont="1" applyFill="1" applyBorder="1" applyAlignment="1">
      <alignment horizontal="center" vertical="top" wrapText="1"/>
    </xf>
    <xf numFmtId="0" fontId="17" fillId="18" borderId="9" xfId="8" applyFont="1" applyFill="1" applyBorder="1" applyAlignment="1">
      <alignment horizontal="left" vertical="top"/>
    </xf>
    <xf numFmtId="0" fontId="5" fillId="12" borderId="24" xfId="8" applyFont="1" applyFill="1" applyBorder="1" applyAlignment="1">
      <alignment horizontal="left" vertical="top" wrapText="1"/>
    </xf>
    <xf numFmtId="49" fontId="14" fillId="11" borderId="4" xfId="8" applyNumberFormat="1" applyFont="1" applyFill="1" applyBorder="1" applyAlignment="1">
      <alignment horizontal="center" vertical="top" wrapText="1"/>
    </xf>
    <xf numFmtId="49" fontId="34" fillId="13" borderId="24" xfId="8" applyNumberFormat="1" applyFont="1" applyFill="1" applyBorder="1" applyAlignment="1">
      <alignment horizontal="center" vertical="top"/>
    </xf>
    <xf numFmtId="49" fontId="34" fillId="8" borderId="24" xfId="8" applyNumberFormat="1" applyFont="1" applyFill="1" applyBorder="1" applyAlignment="1">
      <alignment horizontal="center" vertical="top"/>
    </xf>
    <xf numFmtId="164" fontId="5" fillId="3" borderId="31" xfId="8" applyNumberFormat="1" applyFont="1" applyFill="1" applyBorder="1" applyAlignment="1">
      <alignment horizontal="center" vertical="top"/>
    </xf>
    <xf numFmtId="0" fontId="5" fillId="12" borderId="13" xfId="8" applyFont="1" applyFill="1" applyBorder="1" applyAlignment="1">
      <alignment horizontal="left" vertical="top" wrapText="1"/>
    </xf>
    <xf numFmtId="49" fontId="14" fillId="11" borderId="19" xfId="8" applyNumberFormat="1" applyFont="1" applyFill="1" applyBorder="1" applyAlignment="1">
      <alignment horizontal="center" vertical="top" wrapText="1"/>
    </xf>
    <xf numFmtId="49" fontId="34" fillId="13" borderId="13" xfId="8" applyNumberFormat="1" applyFont="1" applyFill="1" applyBorder="1" applyAlignment="1">
      <alignment horizontal="center" vertical="top"/>
    </xf>
    <xf numFmtId="49" fontId="34" fillId="8" borderId="13" xfId="8" applyNumberFormat="1" applyFont="1" applyFill="1" applyBorder="1" applyAlignment="1">
      <alignment horizontal="center" vertical="top"/>
    </xf>
    <xf numFmtId="0" fontId="5" fillId="3" borderId="28" xfId="8" applyFont="1" applyFill="1" applyBorder="1" applyAlignment="1">
      <alignment vertical="top" wrapText="1"/>
    </xf>
    <xf numFmtId="0" fontId="5" fillId="3" borderId="59" xfId="8" applyFont="1" applyFill="1" applyBorder="1" applyAlignment="1">
      <alignment horizontal="center" vertical="center"/>
    </xf>
    <xf numFmtId="0" fontId="5" fillId="3" borderId="65" xfId="8" applyFont="1" applyFill="1" applyBorder="1" applyAlignment="1">
      <alignment vertical="top" wrapText="1"/>
    </xf>
    <xf numFmtId="0" fontId="5" fillId="0" borderId="18" xfId="0" applyFont="1" applyBorder="1" applyAlignment="1">
      <alignment vertical="top" wrapText="1"/>
    </xf>
    <xf numFmtId="49" fontId="14" fillId="11" borderId="0" xfId="8" applyNumberFormat="1" applyFont="1" applyFill="1" applyAlignment="1">
      <alignment vertical="top" wrapText="1"/>
    </xf>
    <xf numFmtId="0" fontId="5" fillId="12" borderId="30" xfId="8" applyFont="1" applyFill="1" applyBorder="1" applyAlignment="1">
      <alignment horizontal="left" vertical="top" wrapText="1"/>
    </xf>
    <xf numFmtId="49" fontId="14" fillId="11" borderId="23" xfId="8" applyNumberFormat="1" applyFont="1" applyFill="1" applyBorder="1" applyAlignment="1">
      <alignment vertical="top" wrapText="1"/>
    </xf>
    <xf numFmtId="0" fontId="17" fillId="3" borderId="54" xfId="8" applyFont="1" applyFill="1" applyBorder="1" applyAlignment="1">
      <alignment horizontal="center" vertical="center" wrapText="1"/>
    </xf>
    <xf numFmtId="0" fontId="17" fillId="3" borderId="57" xfId="8" applyFont="1" applyFill="1" applyBorder="1" applyAlignment="1">
      <alignment horizontal="center" vertical="center" wrapText="1"/>
    </xf>
    <xf numFmtId="0" fontId="17" fillId="3" borderId="17" xfId="8" applyFont="1" applyFill="1" applyBorder="1" applyAlignment="1">
      <alignment wrapText="1"/>
    </xf>
    <xf numFmtId="0" fontId="34" fillId="11" borderId="24" xfId="8" applyFont="1" applyFill="1" applyBorder="1" applyAlignment="1">
      <alignment horizontal="left" vertical="top" textRotation="90" wrapText="1"/>
    </xf>
    <xf numFmtId="0" fontId="36" fillId="12" borderId="3" xfId="8" applyFont="1" applyFill="1" applyBorder="1" applyAlignment="1">
      <alignment horizontal="center" vertical="top" wrapText="1"/>
    </xf>
    <xf numFmtId="49" fontId="34" fillId="11" borderId="24" xfId="8" applyNumberFormat="1" applyFont="1" applyFill="1" applyBorder="1" applyAlignment="1">
      <alignment horizontal="center" vertical="top" wrapText="1"/>
    </xf>
    <xf numFmtId="0" fontId="17" fillId="3" borderId="36" xfId="8" applyFont="1" applyFill="1" applyBorder="1" applyAlignment="1">
      <alignment horizontal="center" vertical="top"/>
    </xf>
    <xf numFmtId="0" fontId="17" fillId="3" borderId="37" xfId="8" applyFont="1" applyFill="1" applyBorder="1" applyAlignment="1">
      <alignment horizontal="center" vertical="center" wrapText="1"/>
    </xf>
    <xf numFmtId="0" fontId="17" fillId="3" borderId="38" xfId="8" applyFont="1" applyFill="1" applyBorder="1" applyAlignment="1">
      <alignment horizontal="left" vertical="top" wrapText="1"/>
    </xf>
    <xf numFmtId="0" fontId="34" fillId="11" borderId="13" xfId="8" applyFont="1" applyFill="1" applyBorder="1" applyAlignment="1">
      <alignment horizontal="left" vertical="top" textRotation="90" wrapText="1"/>
    </xf>
    <xf numFmtId="49" fontId="34" fillId="12" borderId="0" xfId="8" applyNumberFormat="1" applyFont="1" applyFill="1" applyAlignment="1">
      <alignment horizontal="center" vertical="top" wrapText="1"/>
    </xf>
    <xf numFmtId="49" fontId="34" fillId="11" borderId="13" xfId="8" applyNumberFormat="1" applyFont="1" applyFill="1" applyBorder="1" applyAlignment="1">
      <alignment horizontal="center" vertical="top" wrapText="1"/>
    </xf>
    <xf numFmtId="49" fontId="5" fillId="0" borderId="13" xfId="8" applyNumberFormat="1" applyFont="1" applyBorder="1" applyAlignment="1">
      <alignment vertical="top"/>
    </xf>
    <xf numFmtId="49" fontId="17" fillId="3" borderId="13" xfId="8" applyNumberFormat="1" applyFont="1" applyFill="1" applyBorder="1" applyAlignment="1">
      <alignment vertical="top"/>
    </xf>
    <xf numFmtId="0" fontId="5" fillId="0" borderId="34" xfId="0" applyFont="1" applyBorder="1" applyAlignment="1">
      <alignment vertical="top" wrapText="1"/>
    </xf>
    <xf numFmtId="0" fontId="34" fillId="11" borderId="30" xfId="8" applyFont="1" applyFill="1" applyBorder="1" applyAlignment="1">
      <alignment horizontal="left" vertical="top" textRotation="90" wrapText="1"/>
    </xf>
    <xf numFmtId="49" fontId="34" fillId="12" borderId="23" xfId="8" applyNumberFormat="1" applyFont="1" applyFill="1" applyBorder="1" applyAlignment="1">
      <alignment horizontal="center" vertical="top" wrapText="1"/>
    </xf>
    <xf numFmtId="49" fontId="34" fillId="11" borderId="30" xfId="8" applyNumberFormat="1" applyFont="1" applyFill="1" applyBorder="1" applyAlignment="1">
      <alignment vertical="top" wrapText="1"/>
    </xf>
    <xf numFmtId="49" fontId="34" fillId="13" borderId="30" xfId="8" applyNumberFormat="1" applyFont="1" applyFill="1" applyBorder="1" applyAlignment="1">
      <alignment vertical="top"/>
    </xf>
    <xf numFmtId="0" fontId="15" fillId="11" borderId="24" xfId="8" applyFont="1" applyFill="1" applyBorder="1" applyAlignment="1">
      <alignment horizontal="center" vertical="top" wrapText="1"/>
    </xf>
    <xf numFmtId="0" fontId="17" fillId="3" borderId="57" xfId="11" applyFont="1" applyFill="1" applyBorder="1" applyAlignment="1">
      <alignment horizontal="center" vertical="center" wrapText="1"/>
    </xf>
    <xf numFmtId="0" fontId="17" fillId="3" borderId="17" xfId="11" applyFont="1" applyFill="1" applyBorder="1" applyAlignment="1">
      <alignment wrapText="1"/>
    </xf>
    <xf numFmtId="49" fontId="43" fillId="0" borderId="13" xfId="8" applyNumberFormat="1" applyFont="1" applyBorder="1" applyAlignment="1">
      <alignment horizontal="center" vertical="top"/>
    </xf>
    <xf numFmtId="0" fontId="17" fillId="3" borderId="54" xfId="8" applyFont="1" applyFill="1" applyBorder="1" applyAlignment="1">
      <alignment horizontal="center" vertical="top" wrapText="1"/>
    </xf>
    <xf numFmtId="0" fontId="17" fillId="3" borderId="22" xfId="8" applyFont="1" applyFill="1" applyBorder="1" applyAlignment="1">
      <alignment horizontal="left" vertical="top" wrapText="1"/>
    </xf>
    <xf numFmtId="164" fontId="34" fillId="18" borderId="9" xfId="8" applyNumberFormat="1" applyFont="1" applyFill="1" applyBorder="1" applyAlignment="1">
      <alignment horizontal="center" vertical="top"/>
    </xf>
    <xf numFmtId="0" fontId="5" fillId="3" borderId="65" xfId="0" applyFont="1" applyFill="1" applyBorder="1" applyAlignment="1">
      <alignment vertical="top" wrapText="1"/>
    </xf>
    <xf numFmtId="0" fontId="40" fillId="0" borderId="0" xfId="8" applyFont="1" applyAlignment="1">
      <alignment vertical="top"/>
    </xf>
    <xf numFmtId="0" fontId="5" fillId="0" borderId="67" xfId="8" applyFont="1" applyBorder="1" applyAlignment="1">
      <alignment horizontal="center" vertical="center" wrapText="1"/>
    </xf>
    <xf numFmtId="0" fontId="5" fillId="0" borderId="68" xfId="8" applyFont="1" applyBorder="1" applyAlignment="1">
      <alignment vertical="center" wrapText="1"/>
    </xf>
    <xf numFmtId="0" fontId="14" fillId="3" borderId="3" xfId="8" applyFont="1" applyFill="1" applyBorder="1" applyAlignment="1">
      <alignment horizontal="left" vertical="top"/>
    </xf>
    <xf numFmtId="0" fontId="14" fillId="0" borderId="3" xfId="8" applyFont="1" applyBorder="1" applyAlignment="1">
      <alignment horizontal="left" vertical="top"/>
    </xf>
    <xf numFmtId="49" fontId="14" fillId="8" borderId="35" xfId="8" applyNumberFormat="1" applyFont="1" applyFill="1" applyBorder="1" applyAlignment="1">
      <alignment horizontal="center" vertical="top"/>
    </xf>
    <xf numFmtId="0" fontId="12" fillId="7" borderId="11" xfId="8" applyFont="1" applyFill="1" applyBorder="1" applyAlignment="1">
      <alignment vertical="top"/>
    </xf>
    <xf numFmtId="0" fontId="12" fillId="7" borderId="12" xfId="8" applyFont="1" applyFill="1" applyBorder="1" applyAlignment="1">
      <alignment vertical="top"/>
    </xf>
    <xf numFmtId="49" fontId="14" fillId="7" borderId="12" xfId="8" applyNumberFormat="1" applyFont="1" applyFill="1" applyBorder="1" applyAlignment="1">
      <alignment horizontal="center" vertical="top"/>
    </xf>
    <xf numFmtId="0" fontId="5" fillId="3" borderId="68" xfId="8" applyFont="1" applyFill="1" applyBorder="1" applyAlignment="1">
      <alignment vertical="center" wrapText="1"/>
    </xf>
    <xf numFmtId="0" fontId="5" fillId="0" borderId="11" xfId="8" applyFont="1" applyBorder="1" applyAlignment="1">
      <alignment horizontal="left" vertical="top"/>
    </xf>
    <xf numFmtId="0" fontId="14" fillId="0" borderId="12" xfId="8" applyFont="1" applyBorder="1" applyAlignment="1">
      <alignment vertical="top"/>
    </xf>
    <xf numFmtId="49" fontId="14" fillId="9" borderId="12" xfId="8" applyNumberFormat="1" applyFont="1" applyFill="1" applyBorder="1" applyAlignment="1">
      <alignment horizontal="center" vertical="top" wrapText="1"/>
    </xf>
    <xf numFmtId="0" fontId="14" fillId="9" borderId="10" xfId="8" applyFont="1" applyFill="1" applyBorder="1" applyAlignment="1">
      <alignment horizontal="left" vertical="top"/>
    </xf>
    <xf numFmtId="0" fontId="15" fillId="9" borderId="11" xfId="8" applyFont="1" applyFill="1" applyBorder="1"/>
    <xf numFmtId="0" fontId="14" fillId="9" borderId="11" xfId="8" applyFont="1" applyFill="1" applyBorder="1" applyAlignment="1">
      <alignment horizontal="left" vertical="top"/>
    </xf>
    <xf numFmtId="0" fontId="43" fillId="9" borderId="11" xfId="8" applyFont="1" applyFill="1" applyBorder="1" applyAlignment="1">
      <alignment horizontal="left" vertical="top"/>
    </xf>
    <xf numFmtId="0" fontId="12" fillId="9" borderId="11" xfId="8" applyFont="1" applyFill="1" applyBorder="1" applyAlignment="1">
      <alignment horizontal="left" vertical="top"/>
    </xf>
    <xf numFmtId="0" fontId="14" fillId="9" borderId="11" xfId="8" applyFont="1" applyFill="1" applyBorder="1" applyAlignment="1">
      <alignment vertical="top"/>
    </xf>
    <xf numFmtId="164" fontId="9" fillId="9" borderId="9" xfId="8" applyNumberFormat="1" applyFont="1" applyFill="1" applyBorder="1" applyAlignment="1">
      <alignment horizontal="center" vertical="top" wrapText="1"/>
    </xf>
    <xf numFmtId="0" fontId="19" fillId="9" borderId="12" xfId="8" applyFont="1" applyFill="1" applyBorder="1" applyAlignment="1">
      <alignment horizontal="center" vertical="top"/>
    </xf>
    <xf numFmtId="0" fontId="19" fillId="9" borderId="11" xfId="8" applyFont="1" applyFill="1" applyBorder="1" applyAlignment="1">
      <alignment horizontal="right" vertical="top" wrapText="1"/>
    </xf>
    <xf numFmtId="49" fontId="21" fillId="9" borderId="9" xfId="8" applyNumberFormat="1" applyFont="1" applyFill="1" applyBorder="1" applyAlignment="1">
      <alignment horizontal="center" vertical="top"/>
    </xf>
    <xf numFmtId="49" fontId="30" fillId="9" borderId="9" xfId="8" applyNumberFormat="1" applyFont="1" applyFill="1" applyBorder="1" applyAlignment="1">
      <alignment horizontal="center" vertical="top"/>
    </xf>
    <xf numFmtId="0" fontId="14" fillId="7" borderId="10" xfId="8" applyFont="1" applyFill="1" applyBorder="1" applyAlignment="1">
      <alignment horizontal="left" vertical="top" wrapText="1"/>
    </xf>
    <xf numFmtId="164" fontId="9" fillId="7" borderId="9" xfId="8" applyNumberFormat="1" applyFont="1" applyFill="1" applyBorder="1" applyAlignment="1">
      <alignment horizontal="center" vertical="top" wrapText="1"/>
    </xf>
    <xf numFmtId="0" fontId="19" fillId="7" borderId="12" xfId="8" applyFont="1" applyFill="1" applyBorder="1" applyAlignment="1">
      <alignment horizontal="center" vertical="top"/>
    </xf>
    <xf numFmtId="0" fontId="19" fillId="7" borderId="11" xfId="8" applyFont="1" applyFill="1" applyBorder="1" applyAlignment="1">
      <alignment horizontal="right" vertical="top" wrapText="1"/>
    </xf>
    <xf numFmtId="49" fontId="21" fillId="7" borderId="9" xfId="8" applyNumberFormat="1" applyFont="1" applyFill="1" applyBorder="1" applyAlignment="1">
      <alignment horizontal="center" vertical="top"/>
    </xf>
    <xf numFmtId="49" fontId="30" fillId="8" borderId="9" xfId="8" applyNumberFormat="1" applyFont="1" applyFill="1" applyBorder="1" applyAlignment="1">
      <alignment horizontal="center" vertical="top"/>
    </xf>
    <xf numFmtId="164" fontId="9" fillId="18" borderId="9" xfId="8" applyNumberFormat="1" applyFont="1" applyFill="1" applyBorder="1" applyAlignment="1">
      <alignment horizontal="center" vertical="top"/>
    </xf>
    <xf numFmtId="0" fontId="19" fillId="18" borderId="12" xfId="8" applyFont="1" applyFill="1" applyBorder="1" applyAlignment="1">
      <alignment horizontal="center" vertical="top"/>
    </xf>
    <xf numFmtId="49" fontId="18" fillId="0" borderId="4" xfId="8" applyNumberFormat="1" applyFont="1" applyBorder="1" applyAlignment="1">
      <alignment horizontal="center" vertical="top"/>
    </xf>
    <xf numFmtId="0" fontId="4" fillId="3" borderId="24" xfId="8" applyFill="1" applyBorder="1" applyAlignment="1">
      <alignment horizontal="center" vertical="top" wrapText="1"/>
    </xf>
    <xf numFmtId="0" fontId="23" fillId="12" borderId="24" xfId="8" applyFont="1" applyFill="1" applyBorder="1" applyAlignment="1">
      <alignment horizontal="center" vertical="top" wrapText="1"/>
    </xf>
    <xf numFmtId="0" fontId="23" fillId="11" borderId="4" xfId="8" applyFont="1" applyFill="1" applyBorder="1" applyAlignment="1">
      <alignment horizontal="center" vertical="top" wrapText="1"/>
    </xf>
    <xf numFmtId="49" fontId="21" fillId="8" borderId="24" xfId="8" applyNumberFormat="1" applyFont="1" applyFill="1" applyBorder="1" applyAlignment="1">
      <alignment horizontal="center" vertical="top"/>
    </xf>
    <xf numFmtId="164" fontId="6" fillId="3" borderId="31" xfId="8" applyNumberFormat="1" applyFont="1" applyFill="1" applyBorder="1" applyAlignment="1">
      <alignment horizontal="center" vertical="top"/>
    </xf>
    <xf numFmtId="0" fontId="18" fillId="3" borderId="31" xfId="8" applyFont="1" applyFill="1" applyBorder="1" applyAlignment="1">
      <alignment horizontal="center" vertical="top"/>
    </xf>
    <xf numFmtId="49" fontId="18" fillId="0" borderId="13" xfId="8" applyNumberFormat="1" applyFont="1" applyBorder="1" applyAlignment="1">
      <alignment horizontal="center" vertical="top"/>
    </xf>
    <xf numFmtId="0" fontId="5" fillId="4" borderId="13" xfId="8" applyFont="1" applyFill="1" applyBorder="1" applyAlignment="1">
      <alignment horizontal="left" vertical="top" wrapText="1"/>
    </xf>
    <xf numFmtId="49" fontId="9" fillId="3" borderId="13" xfId="8" applyNumberFormat="1" applyFont="1" applyFill="1" applyBorder="1" applyAlignment="1">
      <alignment horizontal="center" vertical="top" wrapText="1"/>
    </xf>
    <xf numFmtId="49" fontId="19" fillId="12" borderId="13" xfId="8" applyNumberFormat="1" applyFont="1" applyFill="1" applyBorder="1" applyAlignment="1">
      <alignment horizontal="center" vertical="top" wrapText="1"/>
    </xf>
    <xf numFmtId="49" fontId="19" fillId="11" borderId="0" xfId="8" applyNumberFormat="1" applyFont="1" applyFill="1" applyAlignment="1">
      <alignment vertical="top" wrapText="1"/>
    </xf>
    <xf numFmtId="49" fontId="21" fillId="8" borderId="13" xfId="8" applyNumberFormat="1" applyFont="1" applyFill="1" applyBorder="1" applyAlignment="1">
      <alignment vertical="top"/>
    </xf>
    <xf numFmtId="164" fontId="6" fillId="3" borderId="5" xfId="8" applyNumberFormat="1" applyFont="1" applyFill="1" applyBorder="1" applyAlignment="1">
      <alignment horizontal="center" vertical="top"/>
    </xf>
    <xf numFmtId="0" fontId="18" fillId="3" borderId="14" xfId="8" applyFont="1" applyFill="1" applyBorder="1" applyAlignment="1">
      <alignment horizontal="center" vertical="top"/>
    </xf>
    <xf numFmtId="49" fontId="6" fillId="0" borderId="13" xfId="8" applyNumberFormat="1" applyFont="1" applyBorder="1" applyAlignment="1">
      <alignment horizontal="center" vertical="top"/>
    </xf>
    <xf numFmtId="164" fontId="6" fillId="3" borderId="29" xfId="8" applyNumberFormat="1" applyFont="1" applyFill="1" applyBorder="1" applyAlignment="1">
      <alignment horizontal="center" vertical="top"/>
    </xf>
    <xf numFmtId="0" fontId="18" fillId="3" borderId="29" xfId="8" applyFont="1" applyFill="1" applyBorder="1" applyAlignment="1">
      <alignment horizontal="center" vertical="top"/>
    </xf>
    <xf numFmtId="49" fontId="9" fillId="3" borderId="30" xfId="8" applyNumberFormat="1" applyFont="1" applyFill="1" applyBorder="1" applyAlignment="1">
      <alignment horizontal="center" vertical="top" wrapText="1"/>
    </xf>
    <xf numFmtId="49" fontId="30" fillId="12" borderId="30" xfId="8" applyNumberFormat="1" applyFont="1" applyFill="1" applyBorder="1" applyAlignment="1">
      <alignment horizontal="center" vertical="top" wrapText="1"/>
    </xf>
    <xf numFmtId="49" fontId="30" fillId="11" borderId="23" xfId="8" applyNumberFormat="1" applyFont="1" applyFill="1" applyBorder="1" applyAlignment="1">
      <alignment vertical="top" wrapText="1"/>
    </xf>
    <xf numFmtId="49" fontId="30" fillId="8" borderId="30" xfId="8" applyNumberFormat="1" applyFont="1" applyFill="1" applyBorder="1" applyAlignment="1">
      <alignment vertical="top"/>
    </xf>
    <xf numFmtId="49" fontId="6" fillId="0" borderId="4" xfId="8" applyNumberFormat="1" applyFont="1" applyBorder="1" applyAlignment="1">
      <alignment horizontal="center" vertical="top"/>
    </xf>
    <xf numFmtId="164" fontId="6" fillId="11" borderId="31" xfId="8" applyNumberFormat="1" applyFont="1" applyFill="1" applyBorder="1" applyAlignment="1">
      <alignment horizontal="center" vertical="top"/>
    </xf>
    <xf numFmtId="0" fontId="9" fillId="11" borderId="31" xfId="8" applyFont="1" applyFill="1" applyBorder="1" applyAlignment="1">
      <alignment horizontal="center" vertical="top"/>
    </xf>
    <xf numFmtId="164" fontId="6" fillId="11" borderId="5" xfId="8" applyNumberFormat="1" applyFont="1" applyFill="1" applyBorder="1" applyAlignment="1">
      <alignment horizontal="center" vertical="top"/>
    </xf>
    <xf numFmtId="0" fontId="9" fillId="11" borderId="14" xfId="8" applyFont="1" applyFill="1" applyBorder="1" applyAlignment="1">
      <alignment horizontal="center" vertical="top"/>
    </xf>
    <xf numFmtId="0" fontId="9" fillId="11" borderId="5" xfId="8" applyFont="1" applyFill="1" applyBorder="1" applyAlignment="1">
      <alignment horizontal="center" vertical="top"/>
    </xf>
    <xf numFmtId="49" fontId="30" fillId="11" borderId="0" xfId="8" applyNumberFormat="1" applyFont="1" applyFill="1" applyAlignment="1">
      <alignment vertical="top" wrapText="1"/>
    </xf>
    <xf numFmtId="49" fontId="30" fillId="8" borderId="13" xfId="8" applyNumberFormat="1" applyFont="1" applyFill="1" applyBorder="1" applyAlignment="1">
      <alignment vertical="top"/>
    </xf>
    <xf numFmtId="164" fontId="6" fillId="11" borderId="29" xfId="8" applyNumberFormat="1" applyFont="1" applyFill="1" applyBorder="1" applyAlignment="1">
      <alignment horizontal="center" vertical="top"/>
    </xf>
    <xf numFmtId="0" fontId="9" fillId="11" borderId="29" xfId="8" applyFont="1" applyFill="1" applyBorder="1" applyAlignment="1">
      <alignment horizontal="center" vertical="top"/>
    </xf>
    <xf numFmtId="0" fontId="5" fillId="3" borderId="45" xfId="8" applyFont="1" applyFill="1" applyBorder="1" applyAlignment="1">
      <alignment horizontal="left" vertical="top" wrapText="1"/>
    </xf>
    <xf numFmtId="0" fontId="5" fillId="0" borderId="18" xfId="0" applyFont="1" applyBorder="1" applyAlignment="1">
      <alignment vertical="top"/>
    </xf>
    <xf numFmtId="0" fontId="5" fillId="0" borderId="34" xfId="0" applyFont="1" applyBorder="1" applyAlignment="1">
      <alignment vertical="top"/>
    </xf>
    <xf numFmtId="164" fontId="14" fillId="11" borderId="31" xfId="8" applyNumberFormat="1" applyFont="1" applyFill="1" applyBorder="1" applyAlignment="1">
      <alignment horizontal="center" vertical="top"/>
    </xf>
    <xf numFmtId="0" fontId="14" fillId="11" borderId="31" xfId="8" applyFont="1" applyFill="1" applyBorder="1" applyAlignment="1">
      <alignment horizontal="center" vertical="top"/>
    </xf>
    <xf numFmtId="164" fontId="14" fillId="11" borderId="5" xfId="8" applyNumberFormat="1" applyFont="1" applyFill="1" applyBorder="1" applyAlignment="1">
      <alignment horizontal="center" vertical="top"/>
    </xf>
    <xf numFmtId="0" fontId="12" fillId="7" borderId="10" xfId="8" applyFont="1" applyFill="1" applyBorder="1" applyAlignment="1">
      <alignment vertical="top"/>
    </xf>
    <xf numFmtId="0" fontId="5" fillId="0" borderId="66" xfId="8" applyFont="1" applyBorder="1" applyAlignment="1">
      <alignment horizontal="center" vertical="top"/>
    </xf>
    <xf numFmtId="0" fontId="14" fillId="0" borderId="10" xfId="8" applyFont="1" applyBorder="1" applyAlignment="1">
      <alignment horizontal="left" vertical="top"/>
    </xf>
    <xf numFmtId="0" fontId="14" fillId="9" borderId="2" xfId="8" applyFont="1" applyFill="1" applyBorder="1" applyAlignment="1">
      <alignment horizontal="left" vertical="top" wrapText="1"/>
    </xf>
    <xf numFmtId="164" fontId="34" fillId="9" borderId="2" xfId="8" applyNumberFormat="1" applyFont="1" applyFill="1" applyBorder="1" applyAlignment="1">
      <alignment horizontal="center" vertical="top" wrapText="1"/>
    </xf>
    <xf numFmtId="0" fontId="14" fillId="9" borderId="24" xfId="8" applyFont="1" applyFill="1" applyBorder="1" applyAlignment="1">
      <alignment horizontal="center" vertical="top"/>
    </xf>
    <xf numFmtId="164" fontId="34" fillId="7" borderId="2" xfId="8" applyNumberFormat="1" applyFont="1" applyFill="1" applyBorder="1" applyAlignment="1">
      <alignment horizontal="center" vertical="top" wrapText="1"/>
    </xf>
    <xf numFmtId="0" fontId="14" fillId="7" borderId="24" xfId="8" applyFont="1" applyFill="1" applyBorder="1" applyAlignment="1">
      <alignment horizontal="center" vertical="top"/>
    </xf>
    <xf numFmtId="0" fontId="17" fillId="18" borderId="69" xfId="8" applyFont="1" applyFill="1" applyBorder="1" applyAlignment="1">
      <alignment horizontal="center" vertical="center"/>
    </xf>
    <xf numFmtId="164" fontId="14" fillId="18" borderId="67" xfId="8" applyNumberFormat="1" applyFont="1" applyFill="1" applyBorder="1" applyAlignment="1">
      <alignment horizontal="center" vertical="top"/>
    </xf>
    <xf numFmtId="0" fontId="16" fillId="0" borderId="31" xfId="8" applyFont="1" applyBorder="1" applyAlignment="1">
      <alignment horizontal="center" vertical="top"/>
    </xf>
    <xf numFmtId="0" fontId="5" fillId="0" borderId="27" xfId="8" applyFont="1" applyBorder="1" applyAlignment="1">
      <alignment horizontal="center" vertical="center"/>
    </xf>
    <xf numFmtId="0" fontId="5" fillId="0" borderId="27" xfId="8" applyFont="1" applyBorder="1" applyAlignment="1">
      <alignment horizontal="left" vertical="top"/>
    </xf>
    <xf numFmtId="0" fontId="5" fillId="3" borderId="5" xfId="8" applyFont="1" applyFill="1" applyBorder="1" applyAlignment="1">
      <alignment horizontal="center" vertical="top"/>
    </xf>
    <xf numFmtId="0" fontId="5" fillId="18" borderId="69" xfId="8" applyFont="1" applyFill="1" applyBorder="1" applyAlignment="1">
      <alignment horizontal="left" vertical="top"/>
    </xf>
    <xf numFmtId="0" fontId="14" fillId="12" borderId="24" xfId="8" applyFont="1" applyFill="1" applyBorder="1" applyAlignment="1">
      <alignment vertical="top" wrapText="1"/>
    </xf>
    <xf numFmtId="0" fontId="34" fillId="11" borderId="4" xfId="8" applyFont="1" applyFill="1" applyBorder="1" applyAlignment="1">
      <alignment vertical="top" wrapText="1"/>
    </xf>
    <xf numFmtId="0" fontId="5" fillId="0" borderId="64" xfId="8" applyFont="1" applyBorder="1" applyAlignment="1">
      <alignment horizontal="left" vertical="top"/>
    </xf>
    <xf numFmtId="0" fontId="14" fillId="12" borderId="13" xfId="8" applyFont="1" applyFill="1" applyBorder="1" applyAlignment="1">
      <alignment vertical="top" wrapText="1"/>
    </xf>
    <xf numFmtId="0" fontId="34" fillId="11" borderId="19" xfId="8" applyFont="1" applyFill="1" applyBorder="1" applyAlignment="1">
      <alignment vertical="top" wrapText="1"/>
    </xf>
    <xf numFmtId="0" fontId="5" fillId="0" borderId="57" xfId="8" applyFont="1" applyBorder="1" applyAlignment="1">
      <alignment horizontal="left" vertical="top"/>
    </xf>
    <xf numFmtId="0" fontId="14" fillId="12" borderId="30" xfId="8" applyFont="1" applyFill="1" applyBorder="1" applyAlignment="1">
      <alignment vertical="top" wrapText="1"/>
    </xf>
    <xf numFmtId="0" fontId="16" fillId="3" borderId="14" xfId="8" applyFont="1" applyFill="1" applyBorder="1" applyAlignment="1">
      <alignment horizontal="center" vertical="top"/>
    </xf>
    <xf numFmtId="0" fontId="16" fillId="3" borderId="29" xfId="8" applyFont="1" applyFill="1" applyBorder="1" applyAlignment="1">
      <alignment horizontal="center" vertical="top"/>
    </xf>
    <xf numFmtId="0" fontId="30" fillId="18" borderId="12" xfId="8" applyFont="1" applyFill="1" applyBorder="1" applyAlignment="1">
      <alignment horizontal="center" vertical="top"/>
    </xf>
    <xf numFmtId="0" fontId="16" fillId="0" borderId="72" xfId="8" applyFont="1" applyBorder="1" applyAlignment="1">
      <alignment horizontal="center" vertical="top"/>
    </xf>
    <xf numFmtId="0" fontId="16" fillId="0" borderId="73" xfId="8" applyFont="1" applyBorder="1" applyAlignment="1">
      <alignment horizontal="center" vertical="top"/>
    </xf>
    <xf numFmtId="0" fontId="16" fillId="3" borderId="73" xfId="8" applyFont="1" applyFill="1" applyBorder="1" applyAlignment="1">
      <alignment horizontal="center" vertical="top"/>
    </xf>
    <xf numFmtId="0" fontId="5" fillId="0" borderId="54" xfId="8" applyFont="1" applyBorder="1" applyAlignment="1">
      <alignment horizontal="left" vertical="top"/>
    </xf>
    <xf numFmtId="0" fontId="5" fillId="3" borderId="74" xfId="8" applyFont="1" applyFill="1" applyBorder="1" applyAlignment="1">
      <alignment horizontal="center" vertical="top"/>
    </xf>
    <xf numFmtId="0" fontId="5" fillId="18" borderId="67" xfId="8" applyFont="1" applyFill="1" applyBorder="1" applyAlignment="1">
      <alignment horizontal="left" vertical="top"/>
    </xf>
    <xf numFmtId="164" fontId="14" fillId="18" borderId="1" xfId="8" applyNumberFormat="1" applyFont="1" applyFill="1" applyBorder="1" applyAlignment="1">
      <alignment horizontal="center" vertical="top"/>
    </xf>
    <xf numFmtId="0" fontId="5" fillId="0" borderId="37" xfId="8" applyFont="1" applyBorder="1" applyAlignment="1">
      <alignment horizontal="left" vertical="top"/>
    </xf>
    <xf numFmtId="0" fontId="5" fillId="0" borderId="73" xfId="8" applyFont="1" applyBorder="1" applyAlignment="1">
      <alignment horizontal="center" vertical="top"/>
    </xf>
    <xf numFmtId="0" fontId="5" fillId="3" borderId="73" xfId="8" applyFont="1" applyFill="1" applyBorder="1" applyAlignment="1">
      <alignment horizontal="center" vertical="top"/>
    </xf>
    <xf numFmtId="0" fontId="16" fillId="3" borderId="74" xfId="8" applyFont="1" applyFill="1" applyBorder="1" applyAlignment="1">
      <alignment horizontal="center" vertical="top"/>
    </xf>
    <xf numFmtId="9" fontId="17" fillId="18" borderId="61" xfId="8" applyNumberFormat="1" applyFont="1" applyFill="1" applyBorder="1" applyAlignment="1">
      <alignment horizontal="center" vertical="top"/>
    </xf>
    <xf numFmtId="0" fontId="5" fillId="18" borderId="57" xfId="8" applyFont="1" applyFill="1" applyBorder="1" applyAlignment="1">
      <alignment horizontal="center" vertical="center"/>
    </xf>
    <xf numFmtId="0" fontId="5" fillId="18" borderId="63" xfId="8" applyFont="1" applyFill="1" applyBorder="1" applyAlignment="1">
      <alignment horizontal="left" vertical="top"/>
    </xf>
    <xf numFmtId="0" fontId="30" fillId="18" borderId="1" xfId="8" applyFont="1" applyFill="1" applyBorder="1" applyAlignment="1">
      <alignment horizontal="center" vertical="top"/>
    </xf>
    <xf numFmtId="0" fontId="16" fillId="0" borderId="14" xfId="8" applyFont="1" applyBorder="1" applyAlignment="1">
      <alignment horizontal="center" vertical="top"/>
    </xf>
    <xf numFmtId="9" fontId="17" fillId="18" borderId="18" xfId="8" applyNumberFormat="1" applyFont="1" applyFill="1" applyBorder="1" applyAlignment="1">
      <alignment horizontal="center" vertical="top"/>
    </xf>
    <xf numFmtId="0" fontId="17" fillId="18" borderId="58" xfId="8" applyFont="1" applyFill="1" applyBorder="1" applyAlignment="1">
      <alignment horizontal="center" vertical="center"/>
    </xf>
    <xf numFmtId="0" fontId="17" fillId="18" borderId="53" xfId="8" applyFont="1" applyFill="1" applyBorder="1" applyAlignment="1">
      <alignment horizontal="left" vertical="top"/>
    </xf>
    <xf numFmtId="0" fontId="30" fillId="18" borderId="35" xfId="8" applyFont="1" applyFill="1" applyBorder="1" applyAlignment="1">
      <alignment horizontal="center" vertical="top"/>
    </xf>
    <xf numFmtId="0" fontId="17" fillId="0" borderId="25" xfId="8" applyFont="1" applyBorder="1" applyAlignment="1">
      <alignment horizontal="center" vertical="center"/>
    </xf>
    <xf numFmtId="0" fontId="16" fillId="3" borderId="31" xfId="8" applyFont="1" applyFill="1" applyBorder="1" applyAlignment="1">
      <alignment horizontal="center" vertical="top"/>
    </xf>
    <xf numFmtId="0" fontId="17" fillId="0" borderId="27" xfId="8" applyFont="1" applyBorder="1" applyAlignment="1">
      <alignment horizontal="center" vertical="center"/>
    </xf>
    <xf numFmtId="0" fontId="17" fillId="0" borderId="32" xfId="8" applyFont="1" applyBorder="1" applyAlignment="1">
      <alignment horizontal="center" vertical="center"/>
    </xf>
    <xf numFmtId="0" fontId="17" fillId="12" borderId="13" xfId="8" applyFont="1" applyFill="1" applyBorder="1" applyAlignment="1">
      <alignment vertical="top" wrapText="1"/>
    </xf>
    <xf numFmtId="0" fontId="45" fillId="0" borderId="0" xfId="8" applyFont="1"/>
    <xf numFmtId="0" fontId="30" fillId="0" borderId="5" xfId="8" applyFont="1" applyBorder="1" applyAlignment="1">
      <alignment horizontal="center" vertical="top"/>
    </xf>
    <xf numFmtId="49" fontId="5" fillId="3" borderId="13" xfId="8" applyNumberFormat="1" applyFont="1" applyFill="1" applyBorder="1" applyAlignment="1">
      <alignment vertical="top"/>
    </xf>
    <xf numFmtId="0" fontId="14" fillId="4" borderId="24" xfId="8" applyFont="1" applyFill="1" applyBorder="1" applyAlignment="1">
      <alignment vertical="top" wrapText="1"/>
    </xf>
    <xf numFmtId="0" fontId="34" fillId="4" borderId="13" xfId="8" applyFont="1" applyFill="1" applyBorder="1" applyAlignment="1">
      <alignment vertical="top" wrapText="1"/>
    </xf>
    <xf numFmtId="0" fontId="17" fillId="4" borderId="13" xfId="8" applyFont="1" applyFill="1" applyBorder="1" applyAlignment="1">
      <alignment vertical="top" wrapText="1"/>
    </xf>
    <xf numFmtId="0" fontId="34" fillId="12" borderId="13" xfId="8" applyFont="1" applyFill="1" applyBorder="1" applyAlignment="1">
      <alignment vertical="top" wrapText="1"/>
    </xf>
    <xf numFmtId="2" fontId="5" fillId="0" borderId="5" xfId="8" applyNumberFormat="1" applyFont="1" applyBorder="1" applyAlignment="1">
      <alignment horizontal="center" vertical="top"/>
    </xf>
    <xf numFmtId="0" fontId="17" fillId="3" borderId="41" xfId="8" applyFont="1" applyFill="1" applyBorder="1" applyAlignment="1">
      <alignment horizontal="center" vertical="center" wrapText="1"/>
    </xf>
    <xf numFmtId="0" fontId="17" fillId="3" borderId="57" xfId="8" applyFont="1" applyFill="1" applyBorder="1" applyAlignment="1">
      <alignment horizontal="center" vertical="top" wrapText="1"/>
    </xf>
    <xf numFmtId="49" fontId="17" fillId="0" borderId="4" xfId="8" applyNumberFormat="1" applyFont="1" applyBorder="1" applyAlignment="1">
      <alignment horizontal="center" vertical="top"/>
    </xf>
    <xf numFmtId="49" fontId="17" fillId="0" borderId="13" xfId="8" applyNumberFormat="1" applyFont="1" applyBorder="1" applyAlignment="1">
      <alignment horizontal="center" vertical="top"/>
    </xf>
    <xf numFmtId="0" fontId="5" fillId="12" borderId="13" xfId="8" applyFont="1" applyFill="1" applyBorder="1" applyAlignment="1">
      <alignment vertical="top" wrapText="1"/>
    </xf>
    <xf numFmtId="0" fontId="17" fillId="3" borderId="52" xfId="8" applyFont="1" applyFill="1" applyBorder="1" applyAlignment="1">
      <alignment horizontal="center" vertical="center" wrapText="1"/>
    </xf>
    <xf numFmtId="0" fontId="17" fillId="3" borderId="61" xfId="8" applyFont="1" applyFill="1" applyBorder="1" applyAlignment="1">
      <alignment horizontal="center" vertical="top"/>
    </xf>
    <xf numFmtId="0" fontId="17" fillId="3" borderId="63" xfId="8" applyFont="1" applyFill="1" applyBorder="1" applyAlignment="1">
      <alignment horizontal="center" vertical="center" wrapText="1"/>
    </xf>
    <xf numFmtId="0" fontId="30" fillId="11" borderId="31" xfId="8" applyFont="1" applyFill="1" applyBorder="1" applyAlignment="1">
      <alignment horizontal="center" vertical="top"/>
    </xf>
    <xf numFmtId="0" fontId="30" fillId="11" borderId="14" xfId="8" applyFont="1" applyFill="1" applyBorder="1" applyAlignment="1">
      <alignment horizontal="center" vertical="top"/>
    </xf>
    <xf numFmtId="164" fontId="34" fillId="11" borderId="5" xfId="8" applyNumberFormat="1" applyFont="1" applyFill="1" applyBorder="1" applyAlignment="1">
      <alignment horizontal="center" vertical="top"/>
    </xf>
    <xf numFmtId="0" fontId="30" fillId="11" borderId="5" xfId="8" applyFont="1" applyFill="1" applyBorder="1" applyAlignment="1">
      <alignment horizontal="center" vertical="top"/>
    </xf>
    <xf numFmtId="0" fontId="30" fillId="11" borderId="29" xfId="8" applyFont="1" applyFill="1" applyBorder="1" applyAlignment="1">
      <alignment horizontal="center" vertical="top"/>
    </xf>
    <xf numFmtId="0" fontId="30" fillId="3" borderId="11" xfId="8" applyFont="1" applyFill="1" applyBorder="1" applyAlignment="1">
      <alignment horizontal="left" vertical="top"/>
    </xf>
    <xf numFmtId="0" fontId="30" fillId="7" borderId="11" xfId="8" applyFont="1" applyFill="1" applyBorder="1" applyAlignment="1">
      <alignment vertical="top"/>
    </xf>
    <xf numFmtId="49" fontId="14" fillId="7" borderId="35" xfId="8" applyNumberFormat="1" applyFont="1" applyFill="1" applyBorder="1" applyAlignment="1">
      <alignment horizontal="center" vertical="top"/>
    </xf>
    <xf numFmtId="0" fontId="30" fillId="7" borderId="9" xfId="8" applyFont="1" applyFill="1" applyBorder="1" applyAlignment="1">
      <alignment horizontal="center" vertical="top"/>
    </xf>
    <xf numFmtId="0" fontId="30" fillId="7" borderId="3" xfId="8" applyFont="1" applyFill="1" applyBorder="1" applyAlignment="1">
      <alignment horizontal="right" vertical="top" wrapText="1"/>
    </xf>
    <xf numFmtId="49" fontId="30" fillId="7" borderId="24" xfId="8" applyNumberFormat="1" applyFont="1" applyFill="1" applyBorder="1" applyAlignment="1">
      <alignment horizontal="center" vertical="top"/>
    </xf>
    <xf numFmtId="49" fontId="30" fillId="8" borderId="24" xfId="8" applyNumberFormat="1" applyFont="1" applyFill="1" applyBorder="1" applyAlignment="1">
      <alignment horizontal="center" vertical="top"/>
    </xf>
    <xf numFmtId="9" fontId="17" fillId="18" borderId="2" xfId="8" applyNumberFormat="1" applyFont="1" applyFill="1" applyBorder="1" applyAlignment="1">
      <alignment horizontal="center" vertical="top"/>
    </xf>
    <xf numFmtId="0" fontId="17" fillId="18" borderId="3" xfId="8" applyFont="1" applyFill="1" applyBorder="1" applyAlignment="1">
      <alignment horizontal="center" vertical="center"/>
    </xf>
    <xf numFmtId="0" fontId="17" fillId="18" borderId="3" xfId="8" applyFont="1" applyFill="1" applyBorder="1" applyAlignment="1">
      <alignment horizontal="left" vertical="top"/>
    </xf>
    <xf numFmtId="0" fontId="30" fillId="18" borderId="19" xfId="8" applyFont="1" applyFill="1" applyBorder="1" applyAlignment="1">
      <alignment horizontal="center" vertical="top"/>
    </xf>
    <xf numFmtId="164" fontId="5" fillId="0" borderId="42" xfId="8" applyNumberFormat="1" applyFont="1" applyBorder="1" applyAlignment="1">
      <alignment horizontal="center" vertical="top"/>
    </xf>
    <xf numFmtId="0" fontId="16" fillId="0" borderId="1" xfId="8" applyFont="1" applyBorder="1" applyAlignment="1">
      <alignment horizontal="center" vertical="top"/>
    </xf>
    <xf numFmtId="164" fontId="5" fillId="0" borderId="61" xfId="8" applyNumberFormat="1" applyFont="1" applyBorder="1" applyAlignment="1">
      <alignment horizontal="center" vertical="top"/>
    </xf>
    <xf numFmtId="164" fontId="17" fillId="0" borderId="61" xfId="8" applyNumberFormat="1" applyFont="1" applyBorder="1" applyAlignment="1">
      <alignment horizontal="center" vertical="top"/>
    </xf>
    <xf numFmtId="0" fontId="17" fillId="18" borderId="49" xfId="8" applyFont="1" applyFill="1" applyBorder="1" applyAlignment="1">
      <alignment horizontal="left" vertical="top"/>
    </xf>
    <xf numFmtId="49" fontId="16" fillId="0" borderId="4" xfId="8" applyNumberFormat="1" applyFont="1" applyBorder="1" applyAlignment="1">
      <alignment horizontal="center" vertical="top"/>
    </xf>
    <xf numFmtId="0" fontId="46" fillId="12" borderId="3" xfId="8" applyFont="1" applyFill="1" applyBorder="1" applyAlignment="1">
      <alignment horizontal="center" vertical="top" wrapText="1"/>
    </xf>
    <xf numFmtId="0" fontId="5" fillId="3" borderId="37" xfId="8" applyFont="1" applyFill="1" applyBorder="1" applyAlignment="1">
      <alignment horizontal="left" vertical="top" wrapText="1"/>
    </xf>
    <xf numFmtId="49" fontId="16" fillId="0" borderId="13" xfId="8" applyNumberFormat="1" applyFont="1" applyBorder="1" applyAlignment="1">
      <alignment horizontal="center" vertical="top"/>
    </xf>
    <xf numFmtId="49" fontId="30" fillId="12" borderId="0" xfId="8" applyNumberFormat="1" applyFont="1" applyFill="1" applyAlignment="1">
      <alignment horizontal="center" vertical="top" wrapText="1"/>
    </xf>
    <xf numFmtId="0" fontId="17" fillId="3" borderId="54" xfId="8" applyFont="1" applyFill="1" applyBorder="1" applyAlignment="1">
      <alignment horizontal="left" vertical="top" wrapText="1"/>
    </xf>
    <xf numFmtId="0" fontId="17" fillId="3" borderId="37" xfId="8" applyFont="1" applyFill="1" applyBorder="1" applyAlignment="1">
      <alignment horizontal="left" vertical="top" wrapText="1"/>
    </xf>
    <xf numFmtId="0" fontId="17" fillId="3" borderId="16" xfId="8" applyFont="1" applyFill="1" applyBorder="1" applyAlignment="1">
      <alignment wrapText="1"/>
    </xf>
    <xf numFmtId="0" fontId="17" fillId="3" borderId="21" xfId="8" applyFont="1" applyFill="1" applyBorder="1" applyAlignment="1">
      <alignment horizontal="left" vertical="top" wrapText="1"/>
    </xf>
    <xf numFmtId="49" fontId="30" fillId="12" borderId="23" xfId="8" applyNumberFormat="1" applyFont="1" applyFill="1" applyBorder="1" applyAlignment="1">
      <alignment horizontal="center" vertical="top" wrapText="1"/>
    </xf>
    <xf numFmtId="0" fontId="5" fillId="19" borderId="68" xfId="8" applyFont="1" applyFill="1" applyBorder="1" applyAlignment="1">
      <alignment horizontal="left" vertical="top"/>
    </xf>
    <xf numFmtId="164" fontId="14" fillId="19" borderId="9" xfId="8" applyNumberFormat="1" applyFont="1" applyFill="1" applyBorder="1" applyAlignment="1">
      <alignment horizontal="center" vertical="top"/>
    </xf>
    <xf numFmtId="0" fontId="30" fillId="19" borderId="12" xfId="8" applyFont="1" applyFill="1" applyBorder="1" applyAlignment="1">
      <alignment horizontal="center" vertical="top"/>
    </xf>
    <xf numFmtId="0" fontId="17" fillId="3" borderId="59" xfId="8" applyFont="1" applyFill="1" applyBorder="1" applyAlignment="1">
      <alignment horizontal="center" vertical="center"/>
    </xf>
    <xf numFmtId="49" fontId="30" fillId="7" borderId="9" xfId="8" applyNumberFormat="1" applyFont="1" applyFill="1" applyBorder="1" applyAlignment="1">
      <alignment horizontal="center" vertical="top"/>
    </xf>
    <xf numFmtId="49" fontId="30" fillId="8" borderId="35" xfId="8" applyNumberFormat="1" applyFont="1" applyFill="1" applyBorder="1" applyAlignment="1">
      <alignment horizontal="center" vertical="top"/>
    </xf>
    <xf numFmtId="49" fontId="30" fillId="8" borderId="12" xfId="8" applyNumberFormat="1" applyFont="1" applyFill="1" applyBorder="1" applyAlignment="1">
      <alignment horizontal="center" vertical="top"/>
    </xf>
    <xf numFmtId="0" fontId="30" fillId="7" borderId="4" xfId="8" applyFont="1" applyFill="1" applyBorder="1" applyAlignment="1">
      <alignment horizontal="center" vertical="top"/>
    </xf>
    <xf numFmtId="0" fontId="14" fillId="7" borderId="3" xfId="8" applyFont="1" applyFill="1" applyBorder="1" applyAlignment="1">
      <alignment horizontal="right" vertical="top" wrapText="1"/>
    </xf>
    <xf numFmtId="0" fontId="5" fillId="18" borderId="4" xfId="8" applyFont="1" applyFill="1" applyBorder="1" applyAlignment="1">
      <alignment horizontal="left" vertical="top"/>
    </xf>
    <xf numFmtId="0" fontId="5" fillId="0" borderId="24" xfId="0" applyFont="1" applyBorder="1" applyAlignment="1">
      <alignment vertical="top" wrapText="1"/>
    </xf>
    <xf numFmtId="0" fontId="5" fillId="0" borderId="26" xfId="8" applyFont="1" applyBorder="1" applyAlignment="1">
      <alignment horizontal="left" vertical="top"/>
    </xf>
    <xf numFmtId="0" fontId="5" fillId="3" borderId="1" xfId="8" applyFont="1" applyFill="1" applyBorder="1" applyAlignment="1">
      <alignment horizontal="center" vertical="top"/>
    </xf>
    <xf numFmtId="0" fontId="5" fillId="0" borderId="13" xfId="0" applyFont="1" applyBorder="1" applyAlignment="1">
      <alignment vertical="top" wrapText="1"/>
    </xf>
    <xf numFmtId="0" fontId="5" fillId="0" borderId="30" xfId="0" applyFont="1" applyBorder="1" applyAlignment="1">
      <alignment vertical="top" wrapText="1"/>
    </xf>
    <xf numFmtId="0" fontId="5" fillId="3" borderId="42" xfId="8" applyFont="1" applyFill="1" applyBorder="1" applyAlignment="1">
      <alignment horizontal="center" vertical="top"/>
    </xf>
    <xf numFmtId="0" fontId="5" fillId="3" borderId="43" xfId="8" applyFont="1" applyFill="1" applyBorder="1" applyAlignment="1">
      <alignment horizontal="center" vertical="center" wrapText="1"/>
    </xf>
    <xf numFmtId="164" fontId="5" fillId="3" borderId="1" xfId="8" applyNumberFormat="1" applyFont="1" applyFill="1" applyBorder="1" applyAlignment="1">
      <alignment horizontal="center" vertical="top"/>
    </xf>
    <xf numFmtId="0" fontId="47" fillId="0" borderId="0" xfId="8" applyFont="1"/>
    <xf numFmtId="0" fontId="5" fillId="3" borderId="64" xfId="8" applyFont="1" applyFill="1" applyBorder="1" applyAlignment="1">
      <alignment horizontal="center" vertical="center" wrapText="1"/>
    </xf>
    <xf numFmtId="0" fontId="5" fillId="3" borderId="38" xfId="8" applyFont="1" applyFill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23" xfId="0" applyFont="1" applyBorder="1" applyAlignment="1">
      <alignment vertical="top" wrapText="1"/>
    </xf>
    <xf numFmtId="164" fontId="14" fillId="11" borderId="13" xfId="8" applyNumberFormat="1" applyFont="1" applyFill="1" applyBorder="1" applyAlignment="1">
      <alignment horizontal="center" vertical="top"/>
    </xf>
    <xf numFmtId="0" fontId="5" fillId="3" borderId="52" xfId="8" applyFont="1" applyFill="1" applyBorder="1" applyAlignment="1">
      <alignment horizontal="center" vertical="top" wrapText="1"/>
    </xf>
    <xf numFmtId="0" fontId="17" fillId="0" borderId="66" xfId="8" applyFont="1" applyBorder="1" applyAlignment="1">
      <alignment horizontal="center" vertical="center"/>
    </xf>
    <xf numFmtId="0" fontId="17" fillId="3" borderId="66" xfId="8" applyFont="1" applyFill="1" applyBorder="1" applyAlignment="1">
      <alignment horizontal="center" vertical="center"/>
    </xf>
    <xf numFmtId="0" fontId="43" fillId="9" borderId="23" xfId="8" applyFont="1" applyFill="1" applyBorder="1" applyAlignment="1">
      <alignment horizontal="left" vertical="top"/>
    </xf>
    <xf numFmtId="0" fontId="12" fillId="9" borderId="23" xfId="8" applyFont="1" applyFill="1" applyBorder="1" applyAlignment="1">
      <alignment horizontal="left" vertical="top"/>
    </xf>
    <xf numFmtId="0" fontId="14" fillId="9" borderId="12" xfId="8" applyFont="1" applyFill="1" applyBorder="1" applyAlignment="1">
      <alignment horizontal="center" vertical="top"/>
    </xf>
    <xf numFmtId="164" fontId="14" fillId="7" borderId="9" xfId="8" applyNumberFormat="1" applyFont="1" applyFill="1" applyBorder="1" applyAlignment="1">
      <alignment horizontal="center" vertical="top" wrapText="1"/>
    </xf>
    <xf numFmtId="0" fontId="4" fillId="3" borderId="3" xfId="8" applyFill="1" applyBorder="1" applyAlignment="1">
      <alignment horizontal="center" vertical="top" wrapText="1"/>
    </xf>
    <xf numFmtId="0" fontId="23" fillId="11" borderId="24" xfId="8" applyFont="1" applyFill="1" applyBorder="1" applyAlignment="1">
      <alignment horizontal="center" vertical="top" wrapText="1"/>
    </xf>
    <xf numFmtId="49" fontId="19" fillId="13" borderId="24" xfId="8" applyNumberFormat="1" applyFont="1" applyFill="1" applyBorder="1" applyAlignment="1">
      <alignment horizontal="center" vertical="top"/>
    </xf>
    <xf numFmtId="49" fontId="9" fillId="3" borderId="0" xfId="8" applyNumberFormat="1" applyFont="1" applyFill="1" applyAlignment="1">
      <alignment horizontal="center" vertical="top" wrapText="1"/>
    </xf>
    <xf numFmtId="49" fontId="19" fillId="11" borderId="13" xfId="8" applyNumberFormat="1" applyFont="1" applyFill="1" applyBorder="1" applyAlignment="1">
      <alignment vertical="top" wrapText="1"/>
    </xf>
    <xf numFmtId="49" fontId="19" fillId="13" borderId="13" xfId="8" applyNumberFormat="1" applyFont="1" applyFill="1" applyBorder="1" applyAlignment="1">
      <alignment horizontal="center" vertical="top"/>
    </xf>
    <xf numFmtId="49" fontId="6" fillId="3" borderId="5" xfId="2" applyNumberFormat="1" applyFont="1" applyFill="1" applyBorder="1" applyAlignment="1">
      <alignment horizontal="center" vertical="top"/>
    </xf>
    <xf numFmtId="0" fontId="4" fillId="0" borderId="0" xfId="8" applyAlignment="1">
      <alignment horizontal="right"/>
    </xf>
    <xf numFmtId="164" fontId="6" fillId="0" borderId="5" xfId="8" applyNumberFormat="1" applyFont="1" applyBorder="1" applyAlignment="1">
      <alignment horizontal="center" vertical="top"/>
    </xf>
    <xf numFmtId="49" fontId="9" fillId="3" borderId="23" xfId="8" applyNumberFormat="1" applyFont="1" applyFill="1" applyBorder="1" applyAlignment="1">
      <alignment horizontal="center" vertical="top" wrapText="1"/>
    </xf>
    <xf numFmtId="49" fontId="19" fillId="12" borderId="30" xfId="8" applyNumberFormat="1" applyFont="1" applyFill="1" applyBorder="1" applyAlignment="1">
      <alignment horizontal="center" vertical="top" wrapText="1"/>
    </xf>
    <xf numFmtId="49" fontId="19" fillId="11" borderId="30" xfId="8" applyNumberFormat="1" applyFont="1" applyFill="1" applyBorder="1" applyAlignment="1">
      <alignment vertical="top" wrapText="1"/>
    </xf>
    <xf numFmtId="49" fontId="21" fillId="8" borderId="30" xfId="8" applyNumberFormat="1" applyFont="1" applyFill="1" applyBorder="1" applyAlignment="1">
      <alignment vertical="top"/>
    </xf>
    <xf numFmtId="164" fontId="9" fillId="11" borderId="29" xfId="8" applyNumberFormat="1" applyFont="1" applyFill="1" applyBorder="1" applyAlignment="1">
      <alignment horizontal="center" vertical="top"/>
    </xf>
    <xf numFmtId="0" fontId="19" fillId="11" borderId="1" xfId="8" applyFont="1" applyFill="1" applyBorder="1" applyAlignment="1">
      <alignment horizontal="center" vertical="top"/>
    </xf>
    <xf numFmtId="0" fontId="19" fillId="11" borderId="5" xfId="8" applyFont="1" applyFill="1" applyBorder="1" applyAlignment="1">
      <alignment horizontal="center" vertical="top"/>
    </xf>
    <xf numFmtId="0" fontId="19" fillId="11" borderId="14" xfId="8" applyFont="1" applyFill="1" applyBorder="1" applyAlignment="1">
      <alignment horizontal="center" vertical="top"/>
    </xf>
    <xf numFmtId="0" fontId="9" fillId="3" borderId="10" xfId="8" applyFont="1" applyFill="1" applyBorder="1" applyAlignment="1">
      <alignment horizontal="left" vertical="top"/>
    </xf>
    <xf numFmtId="0" fontId="9" fillId="3" borderId="11" xfId="8" applyFont="1" applyFill="1" applyBorder="1" applyAlignment="1">
      <alignment horizontal="left" vertical="top"/>
    </xf>
    <xf numFmtId="0" fontId="9" fillId="0" borderId="11" xfId="8" applyFont="1" applyBorder="1" applyAlignment="1">
      <alignment horizontal="left" vertical="top"/>
    </xf>
    <xf numFmtId="0" fontId="9" fillId="3" borderId="12" xfId="8" applyFont="1" applyFill="1" applyBorder="1" applyAlignment="1">
      <alignment horizontal="left" vertical="top"/>
    </xf>
    <xf numFmtId="0" fontId="9" fillId="7" borderId="11" xfId="8" applyFont="1" applyFill="1" applyBorder="1" applyAlignment="1">
      <alignment vertical="top"/>
    </xf>
    <xf numFmtId="0" fontId="48" fillId="7" borderId="11" xfId="8" applyFont="1" applyFill="1" applyBorder="1" applyAlignment="1">
      <alignment vertical="top"/>
    </xf>
    <xf numFmtId="0" fontId="48" fillId="7" borderId="12" xfId="8" applyFont="1" applyFill="1" applyBorder="1" applyAlignment="1">
      <alignment vertical="top"/>
    </xf>
    <xf numFmtId="49" fontId="30" fillId="7" borderId="35" xfId="8" applyNumberFormat="1" applyFont="1" applyFill="1" applyBorder="1" applyAlignment="1">
      <alignment horizontal="center" vertical="top"/>
    </xf>
    <xf numFmtId="164" fontId="11" fillId="7" borderId="24" xfId="8" applyNumberFormat="1" applyFont="1" applyFill="1" applyBorder="1" applyAlignment="1">
      <alignment horizontal="center" vertical="top" wrapText="1"/>
    </xf>
    <xf numFmtId="0" fontId="9" fillId="7" borderId="4" xfId="8" applyFont="1" applyFill="1" applyBorder="1" applyAlignment="1">
      <alignment horizontal="center" vertical="top"/>
    </xf>
    <xf numFmtId="0" fontId="9" fillId="7" borderId="3" xfId="8" applyFont="1" applyFill="1" applyBorder="1" applyAlignment="1">
      <alignment horizontal="right" vertical="top" wrapText="1"/>
    </xf>
    <xf numFmtId="0" fontId="19" fillId="7" borderId="3" xfId="8" applyFont="1" applyFill="1" applyBorder="1" applyAlignment="1">
      <alignment horizontal="right" vertical="top" wrapText="1"/>
    </xf>
    <xf numFmtId="0" fontId="5" fillId="0" borderId="39" xfId="8" applyFont="1" applyBorder="1" applyAlignment="1">
      <alignment horizontal="center" vertical="top"/>
    </xf>
    <xf numFmtId="49" fontId="30" fillId="8" borderId="13" xfId="8" applyNumberFormat="1" applyFont="1" applyFill="1" applyBorder="1" applyAlignment="1">
      <alignment horizontal="center" vertical="top"/>
    </xf>
    <xf numFmtId="0" fontId="5" fillId="0" borderId="17" xfId="8" applyFont="1" applyBorder="1" applyAlignment="1">
      <alignment horizontal="center" vertical="top"/>
    </xf>
    <xf numFmtId="0" fontId="5" fillId="3" borderId="22" xfId="8" applyFont="1" applyFill="1" applyBorder="1" applyAlignment="1">
      <alignment horizontal="center" vertical="top"/>
    </xf>
    <xf numFmtId="0" fontId="5" fillId="0" borderId="70" xfId="8" applyFont="1" applyBorder="1" applyAlignment="1">
      <alignment horizontal="center" vertical="top"/>
    </xf>
    <xf numFmtId="0" fontId="34" fillId="18" borderId="35" xfId="8" applyFont="1" applyFill="1" applyBorder="1" applyAlignment="1">
      <alignment horizontal="center" vertical="top"/>
    </xf>
    <xf numFmtId="0" fontId="50" fillId="12" borderId="24" xfId="8" applyFont="1" applyFill="1" applyBorder="1" applyAlignment="1">
      <alignment horizontal="center" vertical="top" wrapText="1"/>
    </xf>
    <xf numFmtId="0" fontId="50" fillId="11" borderId="4" xfId="8" applyFont="1" applyFill="1" applyBorder="1" applyAlignment="1">
      <alignment horizontal="center" vertical="top" wrapText="1"/>
    </xf>
    <xf numFmtId="0" fontId="17" fillId="3" borderId="31" xfId="8" applyFont="1" applyFill="1" applyBorder="1" applyAlignment="1">
      <alignment horizontal="center" vertical="top"/>
    </xf>
    <xf numFmtId="49" fontId="51" fillId="12" borderId="13" xfId="8" applyNumberFormat="1" applyFont="1" applyFill="1" applyBorder="1" applyAlignment="1">
      <alignment horizontal="center" vertical="top" wrapText="1"/>
    </xf>
    <xf numFmtId="49" fontId="51" fillId="11" borderId="0" xfId="8" applyNumberFormat="1" applyFont="1" applyFill="1" applyAlignment="1">
      <alignment vertical="top" wrapText="1"/>
    </xf>
    <xf numFmtId="0" fontId="17" fillId="3" borderId="14" xfId="8" applyFont="1" applyFill="1" applyBorder="1" applyAlignment="1">
      <alignment horizontal="center" vertical="top"/>
    </xf>
    <xf numFmtId="0" fontId="17" fillId="3" borderId="5" xfId="8" applyFont="1" applyFill="1" applyBorder="1" applyAlignment="1">
      <alignment horizontal="center" vertical="top"/>
    </xf>
    <xf numFmtId="0" fontId="17" fillId="0" borderId="18" xfId="0" applyFont="1" applyBorder="1" applyAlignment="1">
      <alignment vertical="top" wrapText="1"/>
    </xf>
    <xf numFmtId="0" fontId="17" fillId="3" borderId="41" xfId="8" applyFont="1" applyFill="1" applyBorder="1" applyAlignment="1">
      <alignment horizontal="left" vertical="top" wrapText="1"/>
    </xf>
    <xf numFmtId="0" fontId="17" fillId="3" borderId="29" xfId="8" applyFont="1" applyFill="1" applyBorder="1" applyAlignment="1">
      <alignment horizontal="center" vertical="top"/>
    </xf>
    <xf numFmtId="49" fontId="51" fillId="12" borderId="30" xfId="8" applyNumberFormat="1" applyFont="1" applyFill="1" applyBorder="1" applyAlignment="1">
      <alignment horizontal="center" vertical="top" wrapText="1"/>
    </xf>
    <xf numFmtId="49" fontId="51" fillId="11" borderId="23" xfId="8" applyNumberFormat="1" applyFont="1" applyFill="1" applyBorder="1" applyAlignment="1">
      <alignment vertical="top" wrapText="1"/>
    </xf>
    <xf numFmtId="0" fontId="46" fillId="11" borderId="4" xfId="8" applyFont="1" applyFill="1" applyBorder="1" applyAlignment="1">
      <alignment horizontal="center" vertical="top" wrapText="1"/>
    </xf>
    <xf numFmtId="0" fontId="17" fillId="3" borderId="28" xfId="8" applyFont="1" applyFill="1" applyBorder="1" applyAlignment="1">
      <alignment vertical="top" wrapText="1"/>
    </xf>
    <xf numFmtId="0" fontId="17" fillId="0" borderId="66" xfId="8" applyFont="1" applyBorder="1" applyAlignment="1">
      <alignment horizontal="center" vertical="top"/>
    </xf>
    <xf numFmtId="0" fontId="14" fillId="7" borderId="4" xfId="8" applyFont="1" applyFill="1" applyBorder="1" applyAlignment="1">
      <alignment horizontal="center" vertical="top"/>
    </xf>
    <xf numFmtId="49" fontId="14" fillId="7" borderId="24" xfId="8" applyNumberFormat="1" applyFont="1" applyFill="1" applyBorder="1" applyAlignment="1">
      <alignment horizontal="center" vertical="top"/>
    </xf>
    <xf numFmtId="0" fontId="5" fillId="18" borderId="3" xfId="8" applyFont="1" applyFill="1" applyBorder="1" applyAlignment="1">
      <alignment horizontal="center" vertical="center"/>
    </xf>
    <xf numFmtId="0" fontId="5" fillId="0" borderId="25" xfId="8" applyFont="1" applyBorder="1" applyAlignment="1">
      <alignment horizontal="center" vertical="center"/>
    </xf>
    <xf numFmtId="0" fontId="5" fillId="0" borderId="47" xfId="8" applyFont="1" applyBorder="1" applyAlignment="1">
      <alignment horizontal="left" vertical="top"/>
    </xf>
    <xf numFmtId="0" fontId="5" fillId="0" borderId="47" xfId="8" applyFont="1" applyBorder="1" applyAlignment="1">
      <alignment horizontal="center" vertical="center"/>
    </xf>
    <xf numFmtId="0" fontId="5" fillId="0" borderId="54" xfId="8" applyFont="1" applyBorder="1" applyAlignment="1">
      <alignment horizontal="center" vertical="center"/>
    </xf>
    <xf numFmtId="0" fontId="5" fillId="0" borderId="28" xfId="8" applyFont="1" applyBorder="1" applyAlignment="1">
      <alignment horizontal="left" vertical="top"/>
    </xf>
    <xf numFmtId="0" fontId="5" fillId="0" borderId="13" xfId="8" applyFont="1" applyBorder="1" applyAlignment="1">
      <alignment horizontal="center" vertical="top"/>
    </xf>
    <xf numFmtId="0" fontId="17" fillId="18" borderId="11" xfId="8" applyFont="1" applyFill="1" applyBorder="1" applyAlignment="1">
      <alignment horizontal="center" vertical="center"/>
    </xf>
    <xf numFmtId="0" fontId="17" fillId="0" borderId="16" xfId="8" applyFont="1" applyBorder="1" applyAlignment="1">
      <alignment horizontal="left" vertical="top"/>
    </xf>
    <xf numFmtId="0" fontId="5" fillId="3" borderId="21" xfId="8" applyFont="1" applyFill="1" applyBorder="1" applyAlignment="1">
      <alignment horizontal="left" vertical="top" wrapText="1"/>
    </xf>
    <xf numFmtId="0" fontId="17" fillId="18" borderId="26" xfId="8" applyFont="1" applyFill="1" applyBorder="1" applyAlignment="1">
      <alignment horizontal="left" vertical="top"/>
    </xf>
    <xf numFmtId="49" fontId="5" fillId="0" borderId="24" xfId="8" applyNumberFormat="1" applyFont="1" applyBorder="1" applyAlignment="1">
      <alignment vertical="top" wrapText="1"/>
    </xf>
    <xf numFmtId="49" fontId="5" fillId="0" borderId="13" xfId="8" applyNumberFormat="1" applyFont="1" applyBorder="1" applyAlignment="1">
      <alignment vertical="top" wrapText="1"/>
    </xf>
    <xf numFmtId="1" fontId="5" fillId="0" borderId="20" xfId="8" applyNumberFormat="1" applyFont="1" applyBorder="1" applyAlignment="1">
      <alignment horizontal="center" vertical="top"/>
    </xf>
    <xf numFmtId="0" fontId="5" fillId="0" borderId="28" xfId="8" applyFont="1" applyBorder="1" applyAlignment="1">
      <alignment horizontal="left" vertical="top" wrapText="1"/>
    </xf>
    <xf numFmtId="0" fontId="5" fillId="3" borderId="20" xfId="8" applyFont="1" applyFill="1" applyBorder="1" applyAlignment="1">
      <alignment horizontal="center" vertical="top"/>
    </xf>
    <xf numFmtId="49" fontId="5" fillId="0" borderId="30" xfId="8" applyNumberFormat="1" applyFont="1" applyBorder="1" applyAlignment="1">
      <alignment vertical="top" wrapText="1"/>
    </xf>
    <xf numFmtId="0" fontId="15" fillId="0" borderId="24" xfId="8" applyFont="1" applyBorder="1" applyAlignment="1">
      <alignment horizontal="center" vertical="top" wrapText="1"/>
    </xf>
    <xf numFmtId="49" fontId="14" fillId="11" borderId="0" xfId="8" applyNumberFormat="1" applyFont="1" applyFill="1" applyAlignment="1">
      <alignment horizontal="center" vertical="top" wrapText="1"/>
    </xf>
    <xf numFmtId="0" fontId="5" fillId="3" borderId="28" xfId="11" applyFont="1" applyFill="1" applyBorder="1" applyAlignment="1">
      <alignment horizontal="left" vertical="top" wrapText="1"/>
    </xf>
    <xf numFmtId="0" fontId="5" fillId="3" borderId="54" xfId="11" applyFont="1" applyFill="1" applyBorder="1" applyAlignment="1">
      <alignment horizontal="center" vertical="center" wrapText="1"/>
    </xf>
    <xf numFmtId="49" fontId="14" fillId="11" borderId="23" xfId="8" applyNumberFormat="1" applyFont="1" applyFill="1" applyBorder="1" applyAlignment="1">
      <alignment horizontal="center" vertical="top" wrapText="1"/>
    </xf>
    <xf numFmtId="0" fontId="12" fillId="7" borderId="34" xfId="8" applyFont="1" applyFill="1" applyBorder="1" applyAlignment="1">
      <alignment vertical="top"/>
    </xf>
    <xf numFmtId="0" fontId="12" fillId="7" borderId="23" xfId="8" applyFont="1" applyFill="1" applyBorder="1" applyAlignment="1">
      <alignment vertical="top"/>
    </xf>
    <xf numFmtId="0" fontId="14" fillId="7" borderId="23" xfId="8" applyFont="1" applyFill="1" applyBorder="1" applyAlignment="1">
      <alignment vertical="top"/>
    </xf>
    <xf numFmtId="0" fontId="12" fillId="7" borderId="35" xfId="8" applyFont="1" applyFill="1" applyBorder="1" applyAlignment="1">
      <alignment vertical="top"/>
    </xf>
    <xf numFmtId="164" fontId="34" fillId="7" borderId="9" xfId="8" applyNumberFormat="1" applyFont="1" applyFill="1" applyBorder="1" applyAlignment="1">
      <alignment horizontal="center" vertical="top" wrapText="1"/>
    </xf>
    <xf numFmtId="0" fontId="5" fillId="18" borderId="9" xfId="8" applyFont="1" applyFill="1" applyBorder="1" applyAlignment="1">
      <alignment horizontal="center" vertical="center"/>
    </xf>
    <xf numFmtId="0" fontId="14" fillId="18" borderId="30" xfId="8" applyFont="1" applyFill="1" applyBorder="1" applyAlignment="1">
      <alignment horizontal="center" vertical="top"/>
    </xf>
    <xf numFmtId="9" fontId="5" fillId="0" borderId="64" xfId="8" applyNumberFormat="1" applyFont="1" applyBorder="1" applyAlignment="1">
      <alignment horizontal="center" vertical="top"/>
    </xf>
    <xf numFmtId="9" fontId="5" fillId="0" borderId="57" xfId="8" applyNumberFormat="1" applyFont="1" applyBorder="1" applyAlignment="1">
      <alignment horizontal="center" vertical="top"/>
    </xf>
    <xf numFmtId="9" fontId="5" fillId="18" borderId="18" xfId="8" applyNumberFormat="1" applyFont="1" applyFill="1" applyBorder="1" applyAlignment="1">
      <alignment horizontal="center" vertical="top"/>
    </xf>
    <xf numFmtId="0" fontId="5" fillId="18" borderId="52" xfId="8" applyFont="1" applyFill="1" applyBorder="1" applyAlignment="1">
      <alignment horizontal="center" vertical="center"/>
    </xf>
    <xf numFmtId="0" fontId="5" fillId="18" borderId="52" xfId="8" applyFont="1" applyFill="1" applyBorder="1" applyAlignment="1">
      <alignment horizontal="left" vertical="top"/>
    </xf>
    <xf numFmtId="9" fontId="5" fillId="0" borderId="2" xfId="8" applyNumberFormat="1" applyFont="1" applyBorder="1" applyAlignment="1">
      <alignment horizontal="center" vertical="top"/>
    </xf>
    <xf numFmtId="9" fontId="5" fillId="0" borderId="15" xfId="8" applyNumberFormat="1" applyFont="1" applyBorder="1" applyAlignment="1">
      <alignment horizontal="center" vertical="top"/>
    </xf>
    <xf numFmtId="9" fontId="5" fillId="0" borderId="20" xfId="8" applyNumberFormat="1" applyFont="1" applyBorder="1" applyAlignment="1">
      <alignment horizontal="center" vertical="top"/>
    </xf>
    <xf numFmtId="9" fontId="5" fillId="0" borderId="6" xfId="8" applyNumberFormat="1" applyFont="1" applyBorder="1" applyAlignment="1">
      <alignment horizontal="center" vertical="top"/>
    </xf>
    <xf numFmtId="0" fontId="5" fillId="0" borderId="41" xfId="8" applyFont="1" applyBorder="1" applyAlignment="1">
      <alignment horizontal="center" vertical="center"/>
    </xf>
    <xf numFmtId="9" fontId="5" fillId="18" borderId="2" xfId="8" applyNumberFormat="1" applyFont="1" applyFill="1" applyBorder="1" applyAlignment="1">
      <alignment horizontal="center" vertical="top"/>
    </xf>
    <xf numFmtId="49" fontId="5" fillId="0" borderId="13" xfId="8" applyNumberFormat="1" applyFont="1" applyBorder="1" applyAlignment="1">
      <alignment horizontal="left" vertical="top" wrapText="1"/>
    </xf>
    <xf numFmtId="0" fontId="5" fillId="0" borderId="6" xfId="8" applyFont="1" applyBorder="1" applyAlignment="1">
      <alignment horizontal="center" vertical="top"/>
    </xf>
    <xf numFmtId="49" fontId="5" fillId="0" borderId="30" xfId="8" applyNumberFormat="1" applyFont="1" applyBorder="1" applyAlignment="1">
      <alignment horizontal="left" vertical="top" wrapText="1"/>
    </xf>
    <xf numFmtId="0" fontId="5" fillId="18" borderId="47" xfId="8" applyFont="1" applyFill="1" applyBorder="1" applyAlignment="1">
      <alignment horizontal="center" vertical="center"/>
    </xf>
    <xf numFmtId="0" fontId="5" fillId="3" borderId="59" xfId="11" applyFont="1" applyFill="1" applyBorder="1" applyAlignment="1">
      <alignment horizontal="center" vertical="top"/>
    </xf>
    <xf numFmtId="0" fontId="17" fillId="3" borderId="27" xfId="11" applyFont="1" applyFill="1" applyBorder="1" applyAlignment="1">
      <alignment horizontal="center" vertical="center" wrapText="1"/>
    </xf>
    <xf numFmtId="0" fontId="17" fillId="3" borderId="21" xfId="11" applyFont="1" applyFill="1" applyBorder="1" applyAlignment="1">
      <alignment wrapText="1"/>
    </xf>
    <xf numFmtId="0" fontId="5" fillId="3" borderId="40" xfId="11" applyFont="1" applyFill="1" applyBorder="1" applyAlignment="1">
      <alignment horizontal="center" vertical="top"/>
    </xf>
    <xf numFmtId="0" fontId="17" fillId="3" borderId="32" xfId="11" applyFont="1" applyFill="1" applyBorder="1" applyAlignment="1">
      <alignment horizontal="center" vertical="center" wrapText="1"/>
    </xf>
    <xf numFmtId="0" fontId="5" fillId="3" borderId="8" xfId="11" applyFont="1" applyFill="1" applyBorder="1" applyAlignment="1">
      <alignment wrapText="1"/>
    </xf>
    <xf numFmtId="0" fontId="15" fillId="3" borderId="2" xfId="8" applyFont="1" applyFill="1" applyBorder="1" applyAlignment="1">
      <alignment horizontal="center" vertical="top" wrapText="1"/>
    </xf>
    <xf numFmtId="49" fontId="14" fillId="3" borderId="18" xfId="8" applyNumberFormat="1" applyFont="1" applyFill="1" applyBorder="1" applyAlignment="1">
      <alignment horizontal="center" vertical="top" wrapText="1"/>
    </xf>
    <xf numFmtId="49" fontId="14" fillId="3" borderId="34" xfId="8" applyNumberFormat="1" applyFont="1" applyFill="1" applyBorder="1" applyAlignment="1">
      <alignment horizontal="center" vertical="top" wrapText="1"/>
    </xf>
    <xf numFmtId="0" fontId="15" fillId="3" borderId="3" xfId="8" applyFont="1" applyFill="1" applyBorder="1" applyAlignment="1">
      <alignment horizontal="center" vertical="top" wrapText="1"/>
    </xf>
    <xf numFmtId="49" fontId="14" fillId="3" borderId="0" xfId="8" applyNumberFormat="1" applyFont="1" applyFill="1" applyAlignment="1">
      <alignment horizontal="center" vertical="top" wrapText="1"/>
    </xf>
    <xf numFmtId="0" fontId="17" fillId="3" borderId="65" xfId="8" applyFont="1" applyFill="1" applyBorder="1" applyAlignment="1">
      <alignment wrapText="1"/>
    </xf>
    <xf numFmtId="0" fontId="32" fillId="0" borderId="18" xfId="0" applyFont="1" applyBorder="1" applyAlignment="1">
      <alignment vertical="top" wrapText="1"/>
    </xf>
    <xf numFmtId="0" fontId="5" fillId="0" borderId="18" xfId="0" applyFont="1" applyBorder="1" applyAlignment="1">
      <alignment horizontal="left" vertical="top" wrapText="1"/>
    </xf>
    <xf numFmtId="49" fontId="14" fillId="3" borderId="23" xfId="8" applyNumberFormat="1" applyFont="1" applyFill="1" applyBorder="1" applyAlignment="1">
      <alignment horizontal="center" vertical="top" wrapText="1"/>
    </xf>
    <xf numFmtId="2" fontId="4" fillId="0" borderId="0" xfId="8" applyNumberFormat="1"/>
    <xf numFmtId="49" fontId="5" fillId="3" borderId="30" xfId="8" applyNumberFormat="1" applyFont="1" applyFill="1" applyBorder="1" applyAlignment="1">
      <alignment vertical="top"/>
    </xf>
    <xf numFmtId="49" fontId="14" fillId="11" borderId="35" xfId="8" applyNumberFormat="1" applyFont="1" applyFill="1" applyBorder="1" applyAlignment="1">
      <alignment horizontal="center" vertical="top" wrapText="1"/>
    </xf>
    <xf numFmtId="0" fontId="5" fillId="0" borderId="69" xfId="8" applyFont="1" applyBorder="1" applyAlignment="1">
      <alignment vertical="center" wrapText="1"/>
    </xf>
    <xf numFmtId="0" fontId="9" fillId="9" borderId="23" xfId="8" applyFont="1" applyFill="1" applyBorder="1" applyAlignment="1">
      <alignment horizontal="left" vertical="top"/>
    </xf>
    <xf numFmtId="0" fontId="30" fillId="9" borderId="23" xfId="8" applyFont="1" applyFill="1" applyBorder="1" applyAlignment="1">
      <alignment horizontal="left" vertical="top"/>
    </xf>
    <xf numFmtId="0" fontId="53" fillId="9" borderId="23" xfId="8" applyFont="1" applyFill="1" applyBorder="1" applyAlignment="1">
      <alignment horizontal="left" vertical="top"/>
    </xf>
    <xf numFmtId="0" fontId="54" fillId="9" borderId="23" xfId="8" applyFont="1" applyFill="1" applyBorder="1" applyAlignment="1">
      <alignment horizontal="left" vertical="top"/>
    </xf>
    <xf numFmtId="0" fontId="19" fillId="9" borderId="0" xfId="8" applyFont="1" applyFill="1" applyAlignment="1">
      <alignment vertical="top"/>
    </xf>
    <xf numFmtId="49" fontId="19" fillId="9" borderId="9" xfId="8" applyNumberFormat="1" applyFont="1" applyFill="1" applyBorder="1" applyAlignment="1">
      <alignment horizontal="center" vertical="top" wrapText="1"/>
    </xf>
    <xf numFmtId="164" fontId="11" fillId="9" borderId="24" xfId="8" applyNumberFormat="1" applyFont="1" applyFill="1" applyBorder="1" applyAlignment="1">
      <alignment horizontal="center" vertical="top" wrapText="1"/>
    </xf>
    <xf numFmtId="0" fontId="19" fillId="9" borderId="4" xfId="8" applyFont="1" applyFill="1" applyBorder="1" applyAlignment="1">
      <alignment horizontal="center" vertical="top"/>
    </xf>
    <xf numFmtId="0" fontId="19" fillId="9" borderId="3" xfId="8" applyFont="1" applyFill="1" applyBorder="1" applyAlignment="1">
      <alignment horizontal="right" vertical="top" wrapText="1"/>
    </xf>
    <xf numFmtId="49" fontId="21" fillId="9" borderId="24" xfId="8" applyNumberFormat="1" applyFont="1" applyFill="1" applyBorder="1" applyAlignment="1">
      <alignment horizontal="center" vertical="top"/>
    </xf>
    <xf numFmtId="49" fontId="21" fillId="8" borderId="9" xfId="8" applyNumberFormat="1" applyFont="1" applyFill="1" applyBorder="1" applyAlignment="1">
      <alignment horizontal="center" vertical="top"/>
    </xf>
    <xf numFmtId="0" fontId="6" fillId="0" borderId="0" xfId="0" applyFont="1" applyAlignment="1">
      <alignment vertical="top" wrapText="1"/>
    </xf>
    <xf numFmtId="49" fontId="6" fillId="3" borderId="24" xfId="8" applyNumberFormat="1" applyFont="1" applyFill="1" applyBorder="1" applyAlignment="1">
      <alignment horizontal="center" vertical="top"/>
    </xf>
    <xf numFmtId="0" fontId="4" fillId="0" borderId="24" xfId="8" applyBorder="1" applyAlignment="1">
      <alignment horizontal="center" vertical="top" wrapText="1"/>
    </xf>
    <xf numFmtId="0" fontId="4" fillId="12" borderId="24" xfId="8" applyFill="1" applyBorder="1" applyAlignment="1">
      <alignment horizontal="center" vertical="top" wrapText="1"/>
    </xf>
    <xf numFmtId="49" fontId="19" fillId="13" borderId="24" xfId="8" applyNumberFormat="1" applyFont="1" applyFill="1" applyBorder="1" applyAlignment="1">
      <alignment vertical="top"/>
    </xf>
    <xf numFmtId="164" fontId="6" fillId="0" borderId="31" xfId="8" applyNumberFormat="1" applyFont="1" applyBorder="1" applyAlignment="1">
      <alignment horizontal="center" vertical="top"/>
    </xf>
    <xf numFmtId="0" fontId="18" fillId="0" borderId="31" xfId="8" applyFont="1" applyBorder="1" applyAlignment="1">
      <alignment horizontal="center" vertical="top"/>
    </xf>
    <xf numFmtId="49" fontId="6" fillId="3" borderId="13" xfId="8" applyNumberFormat="1" applyFont="1" applyFill="1" applyBorder="1" applyAlignment="1">
      <alignment horizontal="center" vertical="top"/>
    </xf>
    <xf numFmtId="49" fontId="9" fillId="0" borderId="13" xfId="8" applyNumberFormat="1" applyFont="1" applyBorder="1" applyAlignment="1">
      <alignment horizontal="center" vertical="top" wrapText="1"/>
    </xf>
    <xf numFmtId="49" fontId="9" fillId="12" borderId="13" xfId="8" applyNumberFormat="1" applyFont="1" applyFill="1" applyBorder="1" applyAlignment="1">
      <alignment horizontal="center" vertical="top" wrapText="1"/>
    </xf>
    <xf numFmtId="49" fontId="19" fillId="13" borderId="13" xfId="8" applyNumberFormat="1" applyFont="1" applyFill="1" applyBorder="1" applyAlignment="1">
      <alignment vertical="top"/>
    </xf>
    <xf numFmtId="0" fontId="55" fillId="0" borderId="0" xfId="0" applyFont="1" applyAlignment="1">
      <alignment vertical="top" wrapText="1"/>
    </xf>
    <xf numFmtId="0" fontId="18" fillId="0" borderId="14" xfId="8" applyFont="1" applyBorder="1" applyAlignment="1">
      <alignment horizontal="center" vertical="top"/>
    </xf>
    <xf numFmtId="49" fontId="9" fillId="12" borderId="30" xfId="8" applyNumberFormat="1" applyFont="1" applyFill="1" applyBorder="1" applyAlignment="1">
      <alignment horizontal="center" vertical="top" wrapText="1"/>
    </xf>
    <xf numFmtId="49" fontId="19" fillId="13" borderId="30" xfId="8" applyNumberFormat="1" applyFont="1" applyFill="1" applyBorder="1" applyAlignment="1">
      <alignment vertical="top"/>
    </xf>
    <xf numFmtId="164" fontId="9" fillId="18" borderId="30" xfId="8" applyNumberFormat="1" applyFont="1" applyFill="1" applyBorder="1" applyAlignment="1">
      <alignment horizontal="center" vertical="top"/>
    </xf>
    <xf numFmtId="0" fontId="4" fillId="0" borderId="0" xfId="8" applyAlignment="1">
      <alignment horizontal="center" vertical="top" wrapText="1"/>
    </xf>
    <xf numFmtId="0" fontId="23" fillId="11" borderId="0" xfId="8" applyFont="1" applyFill="1" applyAlignment="1">
      <alignment horizontal="center" vertical="top" wrapText="1"/>
    </xf>
    <xf numFmtId="49" fontId="21" fillId="8" borderId="13" xfId="8" applyNumberFormat="1" applyFont="1" applyFill="1" applyBorder="1" applyAlignment="1">
      <alignment horizontal="center" vertical="top"/>
    </xf>
    <xf numFmtId="9" fontId="17" fillId="0" borderId="51" xfId="8" applyNumberFormat="1" applyFont="1" applyBorder="1" applyAlignment="1">
      <alignment horizontal="center" vertical="top"/>
    </xf>
    <xf numFmtId="0" fontId="17" fillId="0" borderId="53" xfId="8" applyFont="1" applyBorder="1" applyAlignment="1">
      <alignment horizontal="left" vertical="top"/>
    </xf>
    <xf numFmtId="164" fontId="9" fillId="0" borderId="13" xfId="8" applyNumberFormat="1" applyFont="1" applyBorder="1" applyAlignment="1">
      <alignment horizontal="center" vertical="top"/>
    </xf>
    <xf numFmtId="0" fontId="23" fillId="12" borderId="13" xfId="8" applyFont="1" applyFill="1" applyBorder="1" applyAlignment="1">
      <alignment horizontal="center" vertical="top" wrapText="1"/>
    </xf>
    <xf numFmtId="164" fontId="9" fillId="0" borderId="14" xfId="8" applyNumberFormat="1" applyFont="1" applyBorder="1" applyAlignment="1">
      <alignment horizontal="center" vertical="top"/>
    </xf>
    <xf numFmtId="164" fontId="6" fillId="0" borderId="14" xfId="8" applyNumberFormat="1" applyFont="1" applyBorder="1" applyAlignment="1">
      <alignment horizontal="center" vertical="top"/>
    </xf>
    <xf numFmtId="164" fontId="9" fillId="0" borderId="5" xfId="8" applyNumberFormat="1" applyFont="1" applyBorder="1" applyAlignment="1">
      <alignment horizontal="center" vertical="top"/>
    </xf>
    <xf numFmtId="164" fontId="9" fillId="0" borderId="29" xfId="8" applyNumberFormat="1" applyFont="1" applyBorder="1" applyAlignment="1">
      <alignment horizontal="center" vertical="top"/>
    </xf>
    <xf numFmtId="0" fontId="4" fillId="11" borderId="3" xfId="8" applyFill="1" applyBorder="1" applyAlignment="1">
      <alignment horizontal="center" vertical="top" wrapText="1"/>
    </xf>
    <xf numFmtId="0" fontId="4" fillId="11" borderId="4" xfId="8" applyFill="1" applyBorder="1" applyAlignment="1">
      <alignment horizontal="center" vertical="top" wrapText="1"/>
    </xf>
    <xf numFmtId="49" fontId="9" fillId="8" borderId="24" xfId="8" applyNumberFormat="1" applyFont="1" applyFill="1" applyBorder="1" applyAlignment="1">
      <alignment horizontal="center" vertical="top"/>
    </xf>
    <xf numFmtId="164" fontId="9" fillId="11" borderId="31" xfId="8" applyNumberFormat="1" applyFont="1" applyFill="1" applyBorder="1" applyAlignment="1">
      <alignment horizontal="center" vertical="top"/>
    </xf>
    <xf numFmtId="49" fontId="9" fillId="11" borderId="0" xfId="8" applyNumberFormat="1" applyFont="1" applyFill="1" applyAlignment="1">
      <alignment horizontal="center" vertical="top" wrapText="1"/>
    </xf>
    <xf numFmtId="49" fontId="19" fillId="11" borderId="19" xfId="8" applyNumberFormat="1" applyFont="1" applyFill="1" applyBorder="1" applyAlignment="1">
      <alignment horizontal="center" vertical="top" wrapText="1"/>
    </xf>
    <xf numFmtId="49" fontId="9" fillId="11" borderId="0" xfId="8" applyNumberFormat="1" applyFont="1" applyFill="1" applyAlignment="1">
      <alignment vertical="top" wrapText="1"/>
    </xf>
    <xf numFmtId="49" fontId="9" fillId="8" borderId="13" xfId="8" applyNumberFormat="1" applyFont="1" applyFill="1" applyBorder="1" applyAlignment="1">
      <alignment vertical="top"/>
    </xf>
    <xf numFmtId="164" fontId="9" fillId="11" borderId="5" xfId="8" applyNumberFormat="1" applyFont="1" applyFill="1" applyBorder="1" applyAlignment="1">
      <alignment horizontal="center" vertical="top"/>
    </xf>
    <xf numFmtId="0" fontId="10" fillId="3" borderId="41" xfId="8" applyFont="1" applyFill="1" applyBorder="1" applyAlignment="1">
      <alignment horizontal="center" vertical="top" wrapText="1"/>
    </xf>
    <xf numFmtId="0" fontId="10" fillId="3" borderId="33" xfId="8" applyFont="1" applyFill="1" applyBorder="1" applyAlignment="1">
      <alignment horizontal="left" vertical="top" wrapText="1"/>
    </xf>
    <xf numFmtId="49" fontId="9" fillId="11" borderId="23" xfId="8" applyNumberFormat="1" applyFont="1" applyFill="1" applyBorder="1" applyAlignment="1">
      <alignment horizontal="center" vertical="top" wrapText="1"/>
    </xf>
    <xf numFmtId="49" fontId="19" fillId="11" borderId="35" xfId="8" applyNumberFormat="1" applyFont="1" applyFill="1" applyBorder="1" applyAlignment="1">
      <alignment horizontal="center" vertical="top" wrapText="1"/>
    </xf>
    <xf numFmtId="49" fontId="9" fillId="8" borderId="30" xfId="8" applyNumberFormat="1" applyFont="1" applyFill="1" applyBorder="1" applyAlignment="1">
      <alignment vertical="top"/>
    </xf>
    <xf numFmtId="49" fontId="21" fillId="8" borderId="35" xfId="8" applyNumberFormat="1" applyFont="1" applyFill="1" applyBorder="1" applyAlignment="1">
      <alignment horizontal="center" vertical="top"/>
    </xf>
    <xf numFmtId="49" fontId="21" fillId="7" borderId="12" xfId="8" applyNumberFormat="1" applyFont="1" applyFill="1" applyBorder="1" applyAlignment="1">
      <alignment horizontal="center" vertical="top"/>
    </xf>
    <xf numFmtId="49" fontId="21" fillId="8" borderId="12" xfId="8" applyNumberFormat="1" applyFont="1" applyFill="1" applyBorder="1" applyAlignment="1">
      <alignment horizontal="center" vertical="top"/>
    </xf>
    <xf numFmtId="49" fontId="21" fillId="7" borderId="24" xfId="8" applyNumberFormat="1" applyFont="1" applyFill="1" applyBorder="1" applyAlignment="1">
      <alignment horizontal="center" vertical="top"/>
    </xf>
    <xf numFmtId="0" fontId="17" fillId="18" borderId="25" xfId="8" applyFont="1" applyFill="1" applyBorder="1" applyAlignment="1">
      <alignment horizontal="center" vertical="center"/>
    </xf>
    <xf numFmtId="0" fontId="10" fillId="0" borderId="41" xfId="8" applyFont="1" applyBorder="1" applyAlignment="1">
      <alignment horizontal="center" vertical="center"/>
    </xf>
    <xf numFmtId="0" fontId="10" fillId="0" borderId="33" xfId="8" applyFont="1" applyBorder="1" applyAlignment="1">
      <alignment horizontal="left" vertical="top"/>
    </xf>
    <xf numFmtId="0" fontId="17" fillId="18" borderId="11" xfId="8" applyFont="1" applyFill="1" applyBorder="1" applyAlignment="1">
      <alignment horizontal="left" vertical="top"/>
    </xf>
    <xf numFmtId="164" fontId="14" fillId="20" borderId="9" xfId="8" applyNumberFormat="1" applyFont="1" applyFill="1" applyBorder="1" applyAlignment="1">
      <alignment horizontal="center" vertical="top"/>
    </xf>
    <xf numFmtId="0" fontId="5" fillId="18" borderId="0" xfId="8" applyFont="1" applyFill="1" applyAlignment="1">
      <alignment horizontal="center" vertical="center"/>
    </xf>
    <xf numFmtId="0" fontId="5" fillId="18" borderId="0" xfId="8" applyFont="1" applyFill="1" applyAlignment="1">
      <alignment horizontal="left" vertical="top"/>
    </xf>
    <xf numFmtId="164" fontId="14" fillId="20" borderId="30" xfId="8" applyNumberFormat="1" applyFont="1" applyFill="1" applyBorder="1" applyAlignment="1">
      <alignment horizontal="center" vertical="top"/>
    </xf>
    <xf numFmtId="164" fontId="5" fillId="0" borderId="3" xfId="8" applyNumberFormat="1" applyFont="1" applyBorder="1" applyAlignment="1">
      <alignment horizontal="center" vertical="top"/>
    </xf>
    <xf numFmtId="0" fontId="5" fillId="0" borderId="1" xfId="8" applyFont="1" applyBorder="1" applyAlignment="1">
      <alignment horizontal="center" vertical="top"/>
    </xf>
    <xf numFmtId="164" fontId="5" fillId="0" borderId="21" xfId="8" applyNumberFormat="1" applyFont="1" applyBorder="1" applyAlignment="1">
      <alignment horizontal="center" vertical="top"/>
    </xf>
    <xf numFmtId="0" fontId="5" fillId="18" borderId="23" xfId="8" applyFont="1" applyFill="1" applyBorder="1" applyAlignment="1">
      <alignment horizontal="center" vertical="center"/>
    </xf>
    <xf numFmtId="0" fontId="17" fillId="18" borderId="0" xfId="8" applyFont="1" applyFill="1" applyAlignment="1">
      <alignment horizontal="center" vertical="center"/>
    </xf>
    <xf numFmtId="0" fontId="17" fillId="18" borderId="0" xfId="8" applyFont="1" applyFill="1" applyAlignment="1">
      <alignment horizontal="left" vertical="top"/>
    </xf>
    <xf numFmtId="164" fontId="14" fillId="20" borderId="13" xfId="8" applyNumberFormat="1" applyFont="1" applyFill="1" applyBorder="1" applyAlignment="1">
      <alignment horizontal="center" vertical="top"/>
    </xf>
    <xf numFmtId="0" fontId="14" fillId="18" borderId="10" xfId="8" applyFont="1" applyFill="1" applyBorder="1" applyAlignment="1">
      <alignment horizontal="center" vertical="top"/>
    </xf>
    <xf numFmtId="0" fontId="5" fillId="0" borderId="60" xfId="8" applyFont="1" applyBorder="1" applyAlignment="1">
      <alignment horizontal="center" vertical="top"/>
    </xf>
    <xf numFmtId="0" fontId="5" fillId="0" borderId="15" xfId="8" applyFont="1" applyBorder="1" applyAlignment="1">
      <alignment horizontal="center" vertical="top"/>
    </xf>
    <xf numFmtId="0" fontId="5" fillId="3" borderId="15" xfId="8" applyFont="1" applyFill="1" applyBorder="1" applyAlignment="1">
      <alignment horizontal="center" vertical="top"/>
    </xf>
    <xf numFmtId="164" fontId="14" fillId="20" borderId="24" xfId="8" applyNumberFormat="1" applyFont="1" applyFill="1" applyBorder="1" applyAlignment="1">
      <alignment horizontal="center" vertical="top"/>
    </xf>
    <xf numFmtId="0" fontId="5" fillId="3" borderId="60" xfId="8" applyFont="1" applyFill="1" applyBorder="1" applyAlignment="1">
      <alignment horizontal="center" vertical="top"/>
    </xf>
    <xf numFmtId="0" fontId="17" fillId="0" borderId="56" xfId="8" applyFont="1" applyBorder="1" applyAlignment="1">
      <alignment horizontal="center" vertical="center"/>
    </xf>
    <xf numFmtId="0" fontId="17" fillId="0" borderId="3" xfId="8" applyFont="1" applyBorder="1" applyAlignment="1">
      <alignment horizontal="left" vertical="top"/>
    </xf>
    <xf numFmtId="9" fontId="5" fillId="18" borderId="34" xfId="8" applyNumberFormat="1" applyFont="1" applyFill="1" applyBorder="1" applyAlignment="1">
      <alignment horizontal="center" vertical="top"/>
    </xf>
    <xf numFmtId="0" fontId="5" fillId="3" borderId="71" xfId="8" applyFont="1" applyFill="1" applyBorder="1" applyAlignment="1">
      <alignment horizontal="center" vertical="top"/>
    </xf>
    <xf numFmtId="1" fontId="5" fillId="0" borderId="61" xfId="8" applyNumberFormat="1" applyFont="1" applyBorder="1" applyAlignment="1">
      <alignment horizontal="center" vertical="top"/>
    </xf>
    <xf numFmtId="1" fontId="42" fillId="0" borderId="61" xfId="8" applyNumberFormat="1" applyFont="1" applyBorder="1" applyAlignment="1">
      <alignment horizontal="center" vertical="top"/>
    </xf>
    <xf numFmtId="0" fontId="14" fillId="11" borderId="13" xfId="8" applyFont="1" applyFill="1" applyBorder="1" applyAlignment="1">
      <alignment horizontal="center" vertical="top"/>
    </xf>
    <xf numFmtId="0" fontId="40" fillId="0" borderId="0" xfId="8" applyFont="1" applyAlignment="1">
      <alignment vertical="center"/>
    </xf>
    <xf numFmtId="9" fontId="17" fillId="18" borderId="42" xfId="8" applyNumberFormat="1" applyFont="1" applyFill="1" applyBorder="1" applyAlignment="1">
      <alignment horizontal="center" vertical="top"/>
    </xf>
    <xf numFmtId="0" fontId="17" fillId="18" borderId="43" xfId="8" applyFont="1" applyFill="1" applyBorder="1" applyAlignment="1">
      <alignment horizontal="center" vertical="center"/>
    </xf>
    <xf numFmtId="0" fontId="17" fillId="18" borderId="45" xfId="8" applyFont="1" applyFill="1" applyBorder="1" applyAlignment="1">
      <alignment horizontal="left" vertical="top"/>
    </xf>
    <xf numFmtId="0" fontId="14" fillId="18" borderId="62" xfId="8" applyFont="1" applyFill="1" applyBorder="1" applyAlignment="1">
      <alignment horizontal="center" vertical="top"/>
    </xf>
    <xf numFmtId="49" fontId="43" fillId="0" borderId="13" xfId="8" applyNumberFormat="1" applyFont="1" applyBorder="1" applyAlignment="1">
      <alignment horizontal="left" vertical="top"/>
    </xf>
    <xf numFmtId="0" fontId="32" fillId="0" borderId="34" xfId="0" applyFont="1" applyBorder="1" applyAlignment="1">
      <alignment vertical="top" wrapText="1"/>
    </xf>
    <xf numFmtId="0" fontId="43" fillId="7" borderId="11" xfId="8" applyFont="1" applyFill="1" applyBorder="1" applyAlignment="1">
      <alignment vertical="top"/>
    </xf>
    <xf numFmtId="0" fontId="5" fillId="0" borderId="10" xfId="8" applyFont="1" applyBorder="1" applyAlignment="1">
      <alignment horizontal="center" vertical="center"/>
    </xf>
    <xf numFmtId="0" fontId="5" fillId="0" borderId="9" xfId="8" applyFont="1" applyBorder="1" applyAlignment="1">
      <alignment vertical="top"/>
    </xf>
    <xf numFmtId="0" fontId="14" fillId="0" borderId="35" xfId="8" applyFont="1" applyBorder="1" applyAlignment="1">
      <alignment vertical="top"/>
    </xf>
    <xf numFmtId="49" fontId="14" fillId="9" borderId="35" xfId="8" applyNumberFormat="1" applyFont="1" applyFill="1" applyBorder="1" applyAlignment="1">
      <alignment horizontal="center" vertical="top" wrapText="1"/>
    </xf>
    <xf numFmtId="0" fontId="14" fillId="8" borderId="34" xfId="8" applyFont="1" applyFill="1" applyBorder="1" applyAlignment="1">
      <alignment horizontal="left" vertical="top"/>
    </xf>
    <xf numFmtId="0" fontId="14" fillId="8" borderId="23" xfId="8" applyFont="1" applyFill="1" applyBorder="1" applyAlignment="1">
      <alignment horizontal="left" vertical="top"/>
    </xf>
    <xf numFmtId="0" fontId="43" fillId="8" borderId="23" xfId="8" applyFont="1" applyFill="1" applyBorder="1" applyAlignment="1">
      <alignment horizontal="left" vertical="top"/>
    </xf>
    <xf numFmtId="0" fontId="19" fillId="7" borderId="4" xfId="8" applyFont="1" applyFill="1" applyBorder="1" applyAlignment="1">
      <alignment horizontal="center" vertical="top"/>
    </xf>
    <xf numFmtId="0" fontId="5" fillId="18" borderId="26" xfId="8" applyFont="1" applyFill="1" applyBorder="1" applyAlignment="1">
      <alignment horizontal="left" vertical="top"/>
    </xf>
    <xf numFmtId="0" fontId="14" fillId="18" borderId="9" xfId="11" applyFont="1" applyFill="1" applyBorder="1" applyAlignment="1">
      <alignment horizontal="center" vertical="top"/>
    </xf>
    <xf numFmtId="0" fontId="5" fillId="3" borderId="31" xfId="11" applyFont="1" applyFill="1" applyBorder="1" applyAlignment="1">
      <alignment horizontal="center" vertical="top"/>
    </xf>
    <xf numFmtId="0" fontId="5" fillId="3" borderId="14" xfId="11" applyFont="1" applyFill="1" applyBorder="1" applyAlignment="1">
      <alignment horizontal="center" vertical="top"/>
    </xf>
    <xf numFmtId="0" fontId="5" fillId="3" borderId="29" xfId="11" applyFont="1" applyFill="1" applyBorder="1" applyAlignment="1">
      <alignment horizontal="center" vertical="top"/>
    </xf>
    <xf numFmtId="49" fontId="14" fillId="0" borderId="30" xfId="8" applyNumberFormat="1" applyFont="1" applyBorder="1" applyAlignment="1">
      <alignment horizontal="center" vertical="top" wrapText="1"/>
    </xf>
    <xf numFmtId="0" fontId="42" fillId="0" borderId="20" xfId="8" applyFont="1" applyBorder="1" applyAlignment="1">
      <alignment horizontal="center" vertical="top"/>
    </xf>
    <xf numFmtId="1" fontId="42" fillId="0" borderId="6" xfId="8" applyNumberFormat="1" applyFont="1" applyBorder="1" applyAlignment="1">
      <alignment horizontal="center" vertical="top"/>
    </xf>
    <xf numFmtId="0" fontId="14" fillId="18" borderId="11" xfId="11" applyFont="1" applyFill="1" applyBorder="1" applyAlignment="1">
      <alignment horizontal="center" vertical="top"/>
    </xf>
    <xf numFmtId="0" fontId="5" fillId="3" borderId="0" xfId="11" applyFont="1" applyFill="1" applyAlignment="1">
      <alignment horizontal="center" vertical="top"/>
    </xf>
    <xf numFmtId="0" fontId="5" fillId="3" borderId="16" xfId="11" applyFont="1" applyFill="1" applyBorder="1" applyAlignment="1">
      <alignment horizontal="center" vertical="top"/>
    </xf>
    <xf numFmtId="1" fontId="10" fillId="0" borderId="61" xfId="8" applyNumberFormat="1" applyFont="1" applyBorder="1" applyAlignment="1">
      <alignment horizontal="center" vertical="top"/>
    </xf>
    <xf numFmtId="9" fontId="10" fillId="0" borderId="18" xfId="8" applyNumberFormat="1" applyFont="1" applyBorder="1" applyAlignment="1">
      <alignment horizontal="center" vertical="top"/>
    </xf>
    <xf numFmtId="0" fontId="5" fillId="0" borderId="52" xfId="8" applyFont="1" applyBorder="1" applyAlignment="1">
      <alignment horizontal="center" vertical="center"/>
    </xf>
    <xf numFmtId="0" fontId="5" fillId="0" borderId="53" xfId="8" applyFont="1" applyBorder="1" applyAlignment="1">
      <alignment horizontal="left" vertical="top"/>
    </xf>
    <xf numFmtId="1" fontId="10" fillId="0" borderId="6" xfId="8" applyNumberFormat="1" applyFont="1" applyBorder="1" applyAlignment="1">
      <alignment horizontal="center" vertical="top"/>
    </xf>
    <xf numFmtId="0" fontId="5" fillId="3" borderId="7" xfId="11" applyFont="1" applyFill="1" applyBorder="1" applyAlignment="1">
      <alignment horizontal="center" vertical="top"/>
    </xf>
    <xf numFmtId="0" fontId="5" fillId="18" borderId="25" xfId="8" applyFont="1" applyFill="1" applyBorder="1" applyAlignment="1">
      <alignment horizontal="center" vertical="center"/>
    </xf>
    <xf numFmtId="0" fontId="5" fillId="18" borderId="47" xfId="8" applyFont="1" applyFill="1" applyBorder="1" applyAlignment="1">
      <alignment horizontal="left" vertical="top"/>
    </xf>
    <xf numFmtId="0" fontId="14" fillId="18" borderId="12" xfId="11" applyFont="1" applyFill="1" applyBorder="1" applyAlignment="1">
      <alignment horizontal="center" vertical="top"/>
    </xf>
    <xf numFmtId="9" fontId="5" fillId="0" borderId="10" xfId="8" applyNumberFormat="1" applyFont="1" applyBorder="1" applyAlignment="1">
      <alignment horizontal="center" vertical="top"/>
    </xf>
    <xf numFmtId="0" fontId="5" fillId="0" borderId="69" xfId="8" applyFont="1" applyBorder="1" applyAlignment="1">
      <alignment horizontal="center" vertical="center"/>
    </xf>
    <xf numFmtId="0" fontId="5" fillId="0" borderId="67" xfId="8" applyFont="1" applyBorder="1" applyAlignment="1">
      <alignment horizontal="left" vertical="top"/>
    </xf>
    <xf numFmtId="164" fontId="5" fillId="0" borderId="9" xfId="8" applyNumberFormat="1" applyFont="1" applyBorder="1" applyAlignment="1">
      <alignment horizontal="center" vertical="top"/>
    </xf>
    <xf numFmtId="0" fontId="5" fillId="3" borderId="30" xfId="11" applyFont="1" applyFill="1" applyBorder="1" applyAlignment="1">
      <alignment horizontal="center" vertical="top"/>
    </xf>
    <xf numFmtId="9" fontId="5" fillId="0" borderId="60" xfId="8" applyNumberFormat="1" applyFont="1" applyBorder="1" applyAlignment="1">
      <alignment horizontal="center" vertical="top"/>
    </xf>
    <xf numFmtId="0" fontId="17" fillId="0" borderId="57" xfId="11" applyFont="1" applyBorder="1" applyAlignment="1">
      <alignment horizontal="center" vertical="center"/>
    </xf>
    <xf numFmtId="0" fontId="17" fillId="0" borderId="65" xfId="11" applyFont="1" applyBorder="1" applyAlignment="1">
      <alignment horizontal="left" vertical="top"/>
    </xf>
    <xf numFmtId="0" fontId="17" fillId="3" borderId="27" xfId="11" applyFont="1" applyFill="1" applyBorder="1" applyAlignment="1">
      <alignment horizontal="center" vertical="top" wrapText="1"/>
    </xf>
    <xf numFmtId="0" fontId="17" fillId="3" borderId="32" xfId="11" applyFont="1" applyFill="1" applyBorder="1" applyAlignment="1">
      <alignment horizontal="center" vertical="top" wrapText="1"/>
    </xf>
    <xf numFmtId="0" fontId="17" fillId="3" borderId="33" xfId="11" applyFont="1" applyFill="1" applyBorder="1" applyAlignment="1">
      <alignment horizontal="left" vertical="top" wrapText="1"/>
    </xf>
    <xf numFmtId="0" fontId="57" fillId="0" borderId="0" xfId="8" applyFont="1"/>
    <xf numFmtId="0" fontId="58" fillId="3" borderId="59" xfId="8" applyFont="1" applyFill="1" applyBorder="1" applyAlignment="1">
      <alignment horizontal="center" vertical="top"/>
    </xf>
    <xf numFmtId="164" fontId="14" fillId="11" borderId="14" xfId="8" applyNumberFormat="1" applyFont="1" applyFill="1" applyBorder="1" applyAlignment="1">
      <alignment horizontal="center" vertical="top"/>
    </xf>
    <xf numFmtId="164" fontId="17" fillId="11" borderId="5" xfId="8" applyNumberFormat="1" applyFont="1" applyFill="1" applyBorder="1" applyAlignment="1">
      <alignment horizontal="center" vertical="top"/>
    </xf>
    <xf numFmtId="164" fontId="5" fillId="11" borderId="5" xfId="8" applyNumberFormat="1" applyFont="1" applyFill="1" applyBorder="1" applyAlignment="1">
      <alignment horizontal="center" vertical="top"/>
    </xf>
    <xf numFmtId="9" fontId="17" fillId="18" borderId="51" xfId="8" applyNumberFormat="1" applyFont="1" applyFill="1" applyBorder="1" applyAlignment="1">
      <alignment horizontal="center" vertical="top"/>
    </xf>
    <xf numFmtId="0" fontId="17" fillId="18" borderId="52" xfId="8" applyFont="1" applyFill="1" applyBorder="1" applyAlignment="1">
      <alignment horizontal="center" vertical="center"/>
    </xf>
    <xf numFmtId="49" fontId="14" fillId="0" borderId="0" xfId="8" applyNumberFormat="1" applyFont="1" applyAlignment="1">
      <alignment horizontal="center" vertical="top" wrapText="1"/>
    </xf>
    <xf numFmtId="49" fontId="15" fillId="11" borderId="24" xfId="8" applyNumberFormat="1" applyFont="1" applyFill="1" applyBorder="1" applyAlignment="1">
      <alignment horizontal="center" vertical="top" wrapText="1"/>
    </xf>
    <xf numFmtId="9" fontId="17" fillId="0" borderId="42" xfId="8" applyNumberFormat="1" applyFont="1" applyBorder="1" applyAlignment="1">
      <alignment horizontal="center" vertical="top"/>
    </xf>
    <xf numFmtId="0" fontId="14" fillId="0" borderId="4" xfId="8" applyFont="1" applyBorder="1" applyAlignment="1">
      <alignment horizontal="center" vertical="top"/>
    </xf>
    <xf numFmtId="49" fontId="14" fillId="9" borderId="13" xfId="8" applyNumberFormat="1" applyFont="1" applyFill="1" applyBorder="1" applyAlignment="1">
      <alignment vertical="top"/>
    </xf>
    <xf numFmtId="0" fontId="14" fillId="3" borderId="17" xfId="8" applyFont="1" applyFill="1" applyBorder="1" applyAlignment="1">
      <alignment horizontal="center" vertical="top"/>
    </xf>
    <xf numFmtId="0" fontId="5" fillId="0" borderId="22" xfId="8" applyFont="1" applyBorder="1" applyAlignment="1">
      <alignment horizontal="center" vertical="top"/>
    </xf>
    <xf numFmtId="0" fontId="14" fillId="3" borderId="8" xfId="8" applyFont="1" applyFill="1" applyBorder="1" applyAlignment="1">
      <alignment horizontal="center" vertical="top"/>
    </xf>
    <xf numFmtId="49" fontId="14" fillId="7" borderId="30" xfId="8" applyNumberFormat="1" applyFont="1" applyFill="1" applyBorder="1" applyAlignment="1">
      <alignment horizontal="center" vertical="top"/>
    </xf>
    <xf numFmtId="49" fontId="14" fillId="9" borderId="30" xfId="8" applyNumberFormat="1" applyFont="1" applyFill="1" applyBorder="1" applyAlignment="1">
      <alignment vertical="top"/>
    </xf>
    <xf numFmtId="49" fontId="5" fillId="0" borderId="24" xfId="8" applyNumberFormat="1" applyFont="1" applyBorder="1" applyAlignment="1">
      <alignment horizontal="left" vertical="top"/>
    </xf>
    <xf numFmtId="9" fontId="17" fillId="3" borderId="51" xfId="8" applyNumberFormat="1" applyFont="1" applyFill="1" applyBorder="1" applyAlignment="1">
      <alignment horizontal="center" vertical="top"/>
    </xf>
    <xf numFmtId="0" fontId="17" fillId="3" borderId="52" xfId="8" applyFont="1" applyFill="1" applyBorder="1" applyAlignment="1">
      <alignment horizontal="center" vertical="center"/>
    </xf>
    <xf numFmtId="0" fontId="17" fillId="3" borderId="52" xfId="8" applyFont="1" applyFill="1" applyBorder="1" applyAlignment="1">
      <alignment horizontal="left" vertical="top"/>
    </xf>
    <xf numFmtId="9" fontId="17" fillId="3" borderId="61" xfId="8" applyNumberFormat="1" applyFont="1" applyFill="1" applyBorder="1" applyAlignment="1">
      <alignment horizontal="center" vertical="top"/>
    </xf>
    <xf numFmtId="0" fontId="17" fillId="3" borderId="57" xfId="8" applyFont="1" applyFill="1" applyBorder="1" applyAlignment="1">
      <alignment horizontal="center" vertical="center"/>
    </xf>
    <xf numFmtId="0" fontId="17" fillId="3" borderId="63" xfId="8" applyFont="1" applyFill="1" applyBorder="1" applyAlignment="1">
      <alignment horizontal="left" vertical="top"/>
    </xf>
    <xf numFmtId="9" fontId="17" fillId="3" borderId="40" xfId="8" applyNumberFormat="1" applyFont="1" applyFill="1" applyBorder="1" applyAlignment="1">
      <alignment horizontal="center" vertical="top"/>
    </xf>
    <xf numFmtId="0" fontId="10" fillId="3" borderId="32" xfId="8" applyFont="1" applyFill="1" applyBorder="1" applyAlignment="1">
      <alignment horizontal="center" vertical="center"/>
    </xf>
    <xf numFmtId="0" fontId="10" fillId="3" borderId="41" xfId="8" applyFont="1" applyFill="1" applyBorder="1" applyAlignment="1">
      <alignment horizontal="left" vertical="top"/>
    </xf>
    <xf numFmtId="164" fontId="14" fillId="3" borderId="29" xfId="8" applyNumberFormat="1" applyFont="1" applyFill="1" applyBorder="1" applyAlignment="1">
      <alignment horizontal="center" vertical="top"/>
    </xf>
    <xf numFmtId="0" fontId="10" fillId="3" borderId="57" xfId="0" applyFont="1" applyFill="1" applyBorder="1" applyAlignment="1">
      <alignment vertical="top" wrapText="1"/>
    </xf>
    <xf numFmtId="0" fontId="10" fillId="3" borderId="65" xfId="0" applyFont="1" applyFill="1" applyBorder="1" applyAlignment="1">
      <alignment vertical="top" wrapText="1"/>
    </xf>
    <xf numFmtId="0" fontId="5" fillId="0" borderId="0" xfId="8" applyFont="1" applyAlignment="1">
      <alignment horizontal="center" vertical="top" wrapText="1"/>
    </xf>
    <xf numFmtId="0" fontId="5" fillId="0" borderId="66" xfId="8" applyFont="1" applyBorder="1" applyAlignment="1">
      <alignment horizontal="center" vertical="center" wrapText="1"/>
    </xf>
    <xf numFmtId="0" fontId="5" fillId="0" borderId="69" xfId="8" applyFont="1" applyBorder="1" applyAlignment="1">
      <alignment horizontal="center" vertical="top" wrapText="1"/>
    </xf>
    <xf numFmtId="0" fontId="5" fillId="0" borderId="0" xfId="8" applyFont="1" applyAlignment="1">
      <alignment vertical="top"/>
    </xf>
    <xf numFmtId="0" fontId="14" fillId="8" borderId="10" xfId="8" applyFont="1" applyFill="1" applyBorder="1" applyAlignment="1">
      <alignment horizontal="left" vertical="top"/>
    </xf>
    <xf numFmtId="0" fontId="14" fillId="8" borderId="11" xfId="8" applyFont="1" applyFill="1" applyBorder="1" applyAlignment="1">
      <alignment horizontal="left" vertical="top"/>
    </xf>
    <xf numFmtId="0" fontId="5" fillId="8" borderId="11" xfId="8" applyFont="1" applyFill="1" applyBorder="1" applyAlignment="1">
      <alignment horizontal="left" vertical="top"/>
    </xf>
    <xf numFmtId="0" fontId="14" fillId="9" borderId="3" xfId="8" applyFont="1" applyFill="1" applyBorder="1" applyAlignment="1">
      <alignment vertical="top"/>
    </xf>
    <xf numFmtId="0" fontId="17" fillId="18" borderId="26" xfId="8" applyFont="1" applyFill="1" applyBorder="1" applyAlignment="1">
      <alignment horizontal="center" vertical="center"/>
    </xf>
    <xf numFmtId="0" fontId="17" fillId="18" borderId="4" xfId="8" applyFont="1" applyFill="1" applyBorder="1" applyAlignment="1">
      <alignment horizontal="left" vertical="top"/>
    </xf>
    <xf numFmtId="0" fontId="17" fillId="0" borderId="28" xfId="8" applyFont="1" applyBorder="1" applyAlignment="1">
      <alignment horizontal="center" vertical="center"/>
    </xf>
    <xf numFmtId="0" fontId="17" fillId="0" borderId="22" xfId="8" applyFont="1" applyBorder="1" applyAlignment="1">
      <alignment horizontal="left" vertical="top"/>
    </xf>
    <xf numFmtId="1" fontId="10" fillId="0" borderId="6" xfId="8" applyNumberFormat="1" applyFont="1" applyBorder="1" applyAlignment="1">
      <alignment horizontal="center" vertical="center"/>
    </xf>
    <xf numFmtId="0" fontId="5" fillId="3" borderId="28" xfId="8" applyFont="1" applyFill="1" applyBorder="1" applyAlignment="1">
      <alignment horizontal="left" vertical="center" wrapText="1"/>
    </xf>
    <xf numFmtId="0" fontId="5" fillId="0" borderId="57" xfId="8" applyFont="1" applyBorder="1" applyAlignment="1">
      <alignment horizontal="center" vertical="center" wrapText="1"/>
    </xf>
    <xf numFmtId="0" fontId="5" fillId="0" borderId="65" xfId="8" applyFont="1" applyBorder="1" applyAlignment="1">
      <alignment horizontal="left" vertical="center" wrapText="1"/>
    </xf>
    <xf numFmtId="0" fontId="17" fillId="3" borderId="65" xfId="8" applyFont="1" applyFill="1" applyBorder="1" applyAlignment="1">
      <alignment vertical="top" wrapText="1"/>
    </xf>
    <xf numFmtId="0" fontId="5" fillId="3" borderId="54" xfId="8" applyFont="1" applyFill="1" applyBorder="1" applyAlignment="1">
      <alignment horizontal="left" vertical="top" wrapText="1"/>
    </xf>
    <xf numFmtId="0" fontId="10" fillId="3" borderId="40" xfId="8" applyFont="1" applyFill="1" applyBorder="1" applyAlignment="1">
      <alignment horizontal="center" vertical="top"/>
    </xf>
    <xf numFmtId="0" fontId="10" fillId="3" borderId="33" xfId="8" applyFont="1" applyFill="1" applyBorder="1" applyAlignment="1">
      <alignment vertical="top" wrapText="1"/>
    </xf>
    <xf numFmtId="49" fontId="14" fillId="12" borderId="24" xfId="8" applyNumberFormat="1" applyFont="1" applyFill="1" applyBorder="1" applyAlignment="1">
      <alignment vertical="top" wrapText="1"/>
    </xf>
    <xf numFmtId="0" fontId="17" fillId="0" borderId="52" xfId="8" applyFont="1" applyBorder="1" applyAlignment="1">
      <alignment horizontal="left" vertical="top"/>
    </xf>
    <xf numFmtId="49" fontId="14" fillId="11" borderId="3" xfId="8" applyNumberFormat="1" applyFont="1" applyFill="1" applyBorder="1" applyAlignment="1">
      <alignment horizontal="center" vertical="top" wrapText="1"/>
    </xf>
    <xf numFmtId="0" fontId="5" fillId="3" borderId="26" xfId="8" applyFont="1" applyFill="1" applyBorder="1" applyAlignment="1">
      <alignment horizontal="left" vertical="top" wrapText="1"/>
    </xf>
    <xf numFmtId="0" fontId="17" fillId="0" borderId="59" xfId="8" applyFont="1" applyBorder="1" applyAlignment="1">
      <alignment horizontal="center" vertical="top"/>
    </xf>
    <xf numFmtId="0" fontId="5" fillId="0" borderId="54" xfId="8" applyFont="1" applyBorder="1" applyAlignment="1">
      <alignment horizontal="center" vertical="center" wrapText="1"/>
    </xf>
    <xf numFmtId="0" fontId="5" fillId="3" borderId="59" xfId="8" applyFont="1" applyFill="1" applyBorder="1" applyAlignment="1">
      <alignment vertical="top"/>
    </xf>
    <xf numFmtId="0" fontId="5" fillId="3" borderId="27" xfId="8" applyFont="1" applyFill="1" applyBorder="1" applyAlignment="1">
      <alignment vertical="center" wrapText="1"/>
    </xf>
    <xf numFmtId="0" fontId="42" fillId="3" borderId="28" xfId="8" applyFont="1" applyFill="1" applyBorder="1" applyAlignment="1">
      <alignment wrapText="1"/>
    </xf>
    <xf numFmtId="0" fontId="42" fillId="3" borderId="61" xfId="8" applyFont="1" applyFill="1" applyBorder="1" applyAlignment="1">
      <alignment horizontal="center" vertical="top"/>
    </xf>
    <xf numFmtId="0" fontId="42" fillId="3" borderId="59" xfId="8" applyFont="1" applyFill="1" applyBorder="1" applyAlignment="1">
      <alignment horizontal="center" vertical="top"/>
    </xf>
    <xf numFmtId="0" fontId="42" fillId="3" borderId="40" xfId="8" applyFont="1" applyFill="1" applyBorder="1" applyAlignment="1">
      <alignment horizontal="center" vertical="top"/>
    </xf>
    <xf numFmtId="0" fontId="42" fillId="3" borderId="28" xfId="8" applyFont="1" applyFill="1" applyBorder="1" applyAlignment="1">
      <alignment horizontal="left" vertical="top" wrapText="1"/>
    </xf>
    <xf numFmtId="0" fontId="5" fillId="3" borderId="33" xfId="8" applyFont="1" applyFill="1" applyBorder="1" applyAlignment="1">
      <alignment vertical="top" wrapText="1"/>
    </xf>
    <xf numFmtId="0" fontId="5" fillId="3" borderId="69" xfId="8" applyFont="1" applyFill="1" applyBorder="1" applyAlignment="1">
      <alignment vertical="center" wrapText="1"/>
    </xf>
    <xf numFmtId="0" fontId="14" fillId="9" borderId="23" xfId="8" applyFont="1" applyFill="1" applyBorder="1" applyAlignment="1">
      <alignment vertical="top"/>
    </xf>
    <xf numFmtId="49" fontId="14" fillId="16" borderId="9" xfId="8" applyNumberFormat="1" applyFont="1" applyFill="1" applyBorder="1" applyAlignment="1">
      <alignment horizontal="center" vertical="top" wrapText="1"/>
    </xf>
    <xf numFmtId="0" fontId="14" fillId="0" borderId="3" xfId="8" applyFont="1" applyBorder="1" applyAlignment="1">
      <alignment horizontal="center" vertical="center"/>
    </xf>
    <xf numFmtId="0" fontId="31" fillId="0" borderId="0" xfId="8" applyFont="1" applyAlignment="1">
      <alignment horizontal="center" vertical="center"/>
    </xf>
    <xf numFmtId="0" fontId="14" fillId="0" borderId="0" xfId="0" applyFont="1" applyAlignment="1">
      <alignment vertical="center"/>
    </xf>
    <xf numFmtId="0" fontId="32" fillId="0" borderId="0" xfId="9" applyFont="1" applyAlignment="1">
      <alignment vertical="top" wrapText="1"/>
    </xf>
    <xf numFmtId="0" fontId="6" fillId="0" borderId="0" xfId="3" applyFont="1" applyAlignment="1">
      <alignment horizontal="right" vertical="top"/>
    </xf>
    <xf numFmtId="0" fontId="6" fillId="12" borderId="24" xfId="0" applyFont="1" applyFill="1" applyBorder="1" applyAlignment="1">
      <alignment horizontal="left" vertical="top" wrapText="1"/>
    </xf>
    <xf numFmtId="0" fontId="6" fillId="3" borderId="26" xfId="0" applyFont="1" applyFill="1" applyBorder="1" applyAlignment="1">
      <alignment horizontal="left" vertical="top" wrapText="1"/>
    </xf>
    <xf numFmtId="49" fontId="9" fillId="13" borderId="30" xfId="8" applyNumberFormat="1" applyFont="1" applyFill="1" applyBorder="1" applyAlignment="1">
      <alignment horizontal="center" vertical="top"/>
    </xf>
    <xf numFmtId="49" fontId="9" fillId="13" borderId="13" xfId="8" applyNumberFormat="1" applyFont="1" applyFill="1" applyBorder="1" applyAlignment="1">
      <alignment horizontal="center" vertical="top"/>
    </xf>
    <xf numFmtId="49" fontId="9" fillId="13" borderId="24" xfId="8" applyNumberFormat="1" applyFont="1" applyFill="1" applyBorder="1" applyAlignment="1">
      <alignment horizontal="center" vertical="top"/>
    </xf>
    <xf numFmtId="0" fontId="22" fillId="0" borderId="0" xfId="8" applyFont="1" applyAlignment="1">
      <alignment vertical="top"/>
    </xf>
    <xf numFmtId="0" fontId="59" fillId="0" borderId="0" xfId="8" applyFont="1" applyAlignment="1">
      <alignment vertical="top"/>
    </xf>
    <xf numFmtId="0" fontId="21" fillId="0" borderId="0" xfId="8" applyFont="1" applyAlignment="1">
      <alignment horizontal="right" vertical="top" wrapText="1"/>
    </xf>
    <xf numFmtId="49" fontId="60" fillId="0" borderId="0" xfId="8" applyNumberFormat="1" applyFont="1" applyAlignment="1">
      <alignment vertical="top" wrapText="1"/>
    </xf>
    <xf numFmtId="0" fontId="20" fillId="0" borderId="0" xfId="8" applyFont="1" applyAlignment="1">
      <alignment horizontal="center" vertical="top"/>
    </xf>
    <xf numFmtId="49" fontId="18" fillId="0" borderId="0" xfId="8" applyNumberFormat="1" applyFont="1" applyAlignment="1">
      <alignment vertical="top"/>
    </xf>
    <xf numFmtId="164" fontId="9" fillId="0" borderId="24" xfId="3" applyNumberFormat="1" applyFont="1" applyBorder="1" applyAlignment="1">
      <alignment horizontal="center" vertical="top" wrapText="1"/>
    </xf>
    <xf numFmtId="164" fontId="6" fillId="0" borderId="29" xfId="3" applyNumberFormat="1" applyFont="1" applyBorder="1" applyAlignment="1">
      <alignment vertical="top" wrapText="1"/>
    </xf>
    <xf numFmtId="164" fontId="11" fillId="2" borderId="24" xfId="3" applyNumberFormat="1" applyFont="1" applyFill="1" applyBorder="1" applyAlignment="1">
      <alignment horizontal="center" vertical="top" wrapText="1"/>
    </xf>
    <xf numFmtId="164" fontId="6" fillId="0" borderId="24" xfId="3" applyNumberFormat="1" applyFont="1" applyBorder="1" applyAlignment="1">
      <alignment vertical="top" wrapText="1"/>
    </xf>
    <xf numFmtId="0" fontId="6" fillId="3" borderId="3" xfId="8" applyFont="1" applyFill="1" applyBorder="1" applyAlignment="1">
      <alignment horizontal="left" vertical="top" wrapText="1"/>
    </xf>
    <xf numFmtId="0" fontId="6" fillId="3" borderId="4" xfId="8" applyFont="1" applyFill="1" applyBorder="1" applyAlignment="1">
      <alignment horizontal="left" vertical="top" wrapText="1"/>
    </xf>
    <xf numFmtId="164" fontId="6" fillId="0" borderId="14" xfId="3" applyNumberFormat="1" applyFont="1" applyBorder="1" applyAlignment="1">
      <alignment vertical="top" wrapText="1"/>
    </xf>
    <xf numFmtId="0" fontId="6" fillId="3" borderId="16" xfId="8" applyFont="1" applyFill="1" applyBorder="1" applyAlignment="1">
      <alignment horizontal="left" vertical="top" wrapText="1"/>
    </xf>
    <xf numFmtId="0" fontId="6" fillId="3" borderId="17" xfId="8" applyFont="1" applyFill="1" applyBorder="1" applyAlignment="1">
      <alignment horizontal="left" vertical="top" wrapText="1"/>
    </xf>
    <xf numFmtId="164" fontId="6" fillId="0" borderId="29" xfId="3" applyNumberFormat="1" applyFont="1" applyBorder="1" applyAlignment="1">
      <alignment horizontal="center" vertical="top" wrapText="1"/>
    </xf>
    <xf numFmtId="164" fontId="6" fillId="4" borderId="9" xfId="3" applyNumberFormat="1" applyFont="1" applyFill="1" applyBorder="1" applyAlignment="1">
      <alignment horizontal="center" vertical="top" wrapText="1"/>
    </xf>
    <xf numFmtId="0" fontId="6" fillId="0" borderId="17" xfId="8" applyFont="1" applyBorder="1" applyAlignment="1">
      <alignment horizontal="left" vertical="center" wrapText="1"/>
    </xf>
    <xf numFmtId="164" fontId="11" fillId="4" borderId="29" xfId="3" applyNumberFormat="1" applyFont="1" applyFill="1" applyBorder="1" applyAlignment="1">
      <alignment horizontal="center" vertical="top" wrapText="1"/>
    </xf>
    <xf numFmtId="49" fontId="6" fillId="0" borderId="0" xfId="8" applyNumberFormat="1" applyFont="1" applyAlignment="1">
      <alignment vertical="top"/>
    </xf>
    <xf numFmtId="0" fontId="17" fillId="0" borderId="0" xfId="8" applyFont="1" applyAlignment="1">
      <alignment horizontal="center" vertical="top"/>
    </xf>
    <xf numFmtId="49" fontId="5" fillId="0" borderId="0" xfId="8" applyNumberFormat="1" applyFont="1" applyAlignment="1">
      <alignment vertical="top"/>
    </xf>
    <xf numFmtId="49" fontId="5" fillId="0" borderId="23" xfId="8" applyNumberFormat="1" applyFont="1" applyBorder="1" applyAlignment="1">
      <alignment vertical="top"/>
    </xf>
    <xf numFmtId="49" fontId="5" fillId="0" borderId="23" xfId="8" applyNumberFormat="1" applyFont="1" applyBorder="1" applyAlignment="1">
      <alignment vertical="top" textRotation="90"/>
    </xf>
    <xf numFmtId="164" fontId="11" fillId="4" borderId="12" xfId="8" applyNumberFormat="1" applyFont="1" applyFill="1" applyBorder="1" applyAlignment="1">
      <alignment horizontal="center" vertical="top"/>
    </xf>
    <xf numFmtId="0" fontId="9" fillId="7" borderId="2" xfId="8" applyFont="1" applyFill="1" applyBorder="1" applyAlignment="1">
      <alignment horizontal="left" vertical="top" wrapText="1"/>
    </xf>
    <xf numFmtId="0" fontId="9" fillId="7" borderId="3" xfId="8" applyFont="1" applyFill="1" applyBorder="1" applyAlignment="1">
      <alignment horizontal="left" vertical="top" wrapText="1"/>
    </xf>
    <xf numFmtId="0" fontId="9" fillId="7" borderId="4" xfId="8" applyFont="1" applyFill="1" applyBorder="1" applyAlignment="1">
      <alignment horizontal="left" vertical="top" wrapText="1"/>
    </xf>
    <xf numFmtId="164" fontId="11" fillId="7" borderId="4" xfId="8" applyNumberFormat="1" applyFont="1" applyFill="1" applyBorder="1" applyAlignment="1">
      <alignment horizontal="center" vertical="top" wrapText="1"/>
    </xf>
    <xf numFmtId="0" fontId="9" fillId="7" borderId="11" xfId="8" applyFont="1" applyFill="1" applyBorder="1" applyAlignment="1">
      <alignment horizontal="right" vertical="top" wrapText="1"/>
    </xf>
    <xf numFmtId="49" fontId="62" fillId="7" borderId="24" xfId="8" applyNumberFormat="1" applyFont="1" applyFill="1" applyBorder="1" applyAlignment="1">
      <alignment horizontal="center" vertical="top"/>
    </xf>
    <xf numFmtId="49" fontId="62" fillId="8" borderId="24" xfId="8" applyNumberFormat="1" applyFont="1" applyFill="1" applyBorder="1" applyAlignment="1">
      <alignment horizontal="center" vertical="top"/>
    </xf>
    <xf numFmtId="0" fontId="9" fillId="9" borderId="2" xfId="8" applyFont="1" applyFill="1" applyBorder="1" applyAlignment="1">
      <alignment horizontal="left" vertical="top" wrapText="1"/>
    </xf>
    <xf numFmtId="0" fontId="9" fillId="9" borderId="3" xfId="8" applyFont="1" applyFill="1" applyBorder="1" applyAlignment="1">
      <alignment horizontal="left" vertical="top" wrapText="1"/>
    </xf>
    <xf numFmtId="0" fontId="9" fillId="9" borderId="4" xfId="8" applyFont="1" applyFill="1" applyBorder="1" applyAlignment="1">
      <alignment horizontal="left" vertical="top" wrapText="1"/>
    </xf>
    <xf numFmtId="164" fontId="11" fillId="9" borderId="4" xfId="8" applyNumberFormat="1" applyFont="1" applyFill="1" applyBorder="1" applyAlignment="1">
      <alignment horizontal="center" vertical="top" wrapText="1"/>
    </xf>
    <xf numFmtId="0" fontId="9" fillId="9" borderId="4" xfId="8" applyFont="1" applyFill="1" applyBorder="1" applyAlignment="1">
      <alignment horizontal="center" vertical="top"/>
    </xf>
    <xf numFmtId="49" fontId="62" fillId="9" borderId="24" xfId="8" applyNumberFormat="1" applyFont="1" applyFill="1" applyBorder="1" applyAlignment="1">
      <alignment horizontal="center" vertical="top"/>
    </xf>
    <xf numFmtId="0" fontId="44" fillId="7" borderId="2" xfId="8" applyFont="1" applyFill="1" applyBorder="1" applyAlignment="1">
      <alignment horizontal="center" vertical="top"/>
    </xf>
    <xf numFmtId="0" fontId="44" fillId="7" borderId="3" xfId="8" applyFont="1" applyFill="1" applyBorder="1" applyAlignment="1">
      <alignment horizontal="center" vertical="top"/>
    </xf>
    <xf numFmtId="0" fontId="44" fillId="7" borderId="4" xfId="8" applyFont="1" applyFill="1" applyBorder="1" applyAlignment="1">
      <alignment horizontal="center" vertical="top"/>
    </xf>
    <xf numFmtId="164" fontId="19" fillId="7" borderId="4" xfId="8" applyNumberFormat="1" applyFont="1" applyFill="1" applyBorder="1" applyAlignment="1">
      <alignment horizontal="center" vertical="top"/>
    </xf>
    <xf numFmtId="0" fontId="19" fillId="7" borderId="24" xfId="8" applyFont="1" applyFill="1" applyBorder="1" applyAlignment="1">
      <alignment horizontal="center" vertical="top"/>
    </xf>
    <xf numFmtId="49" fontId="19" fillId="7" borderId="24" xfId="8" applyNumberFormat="1" applyFont="1" applyFill="1" applyBorder="1" applyAlignment="1">
      <alignment horizontal="center" vertical="top"/>
    </xf>
    <xf numFmtId="9" fontId="44" fillId="3" borderId="2" xfId="8" applyNumberFormat="1" applyFont="1" applyFill="1" applyBorder="1" applyAlignment="1">
      <alignment horizontal="center" vertical="top"/>
    </xf>
    <xf numFmtId="0" fontId="44" fillId="3" borderId="25" xfId="8" applyFont="1" applyFill="1" applyBorder="1" applyAlignment="1">
      <alignment horizontal="center" vertical="top"/>
    </xf>
    <xf numFmtId="0" fontId="44" fillId="3" borderId="4" xfId="8" applyFont="1" applyFill="1" applyBorder="1" applyAlignment="1">
      <alignment horizontal="left" vertical="top" wrapText="1"/>
    </xf>
    <xf numFmtId="164" fontId="19" fillId="0" borderId="4" xfId="8" applyNumberFormat="1" applyFont="1" applyBorder="1" applyAlignment="1">
      <alignment horizontal="center" vertical="top"/>
    </xf>
    <xf numFmtId="0" fontId="19" fillId="0" borderId="1" xfId="8" applyFont="1" applyBorder="1" applyAlignment="1">
      <alignment horizontal="center" vertical="top"/>
    </xf>
    <xf numFmtId="0" fontId="6" fillId="0" borderId="24" xfId="12" applyFont="1" applyBorder="1" applyAlignment="1">
      <alignment vertical="top" wrapText="1"/>
    </xf>
    <xf numFmtId="0" fontId="6" fillId="12" borderId="24" xfId="8" applyFont="1" applyFill="1" applyBorder="1" applyAlignment="1">
      <alignment horizontal="left" vertical="top" wrapText="1"/>
    </xf>
    <xf numFmtId="0" fontId="23" fillId="3" borderId="24" xfId="8" applyFont="1" applyFill="1" applyBorder="1" applyAlignment="1">
      <alignment horizontal="center" vertical="top" wrapText="1"/>
    </xf>
    <xf numFmtId="0" fontId="23" fillId="11" borderId="3" xfId="8" applyFont="1" applyFill="1" applyBorder="1" applyAlignment="1">
      <alignment horizontal="center" vertical="top" wrapText="1"/>
    </xf>
    <xf numFmtId="9" fontId="44" fillId="3" borderId="15" xfId="8" applyNumberFormat="1" applyFont="1" applyFill="1" applyBorder="1" applyAlignment="1">
      <alignment horizontal="center" vertical="top"/>
    </xf>
    <xf numFmtId="0" fontId="44" fillId="3" borderId="57" xfId="8" applyFont="1" applyFill="1" applyBorder="1" applyAlignment="1">
      <alignment horizontal="center" vertical="top"/>
    </xf>
    <xf numFmtId="0" fontId="44" fillId="3" borderId="17" xfId="8" applyFont="1" applyFill="1" applyBorder="1" applyAlignment="1">
      <alignment horizontal="left" vertical="top" wrapText="1"/>
    </xf>
    <xf numFmtId="164" fontId="19" fillId="0" borderId="29" xfId="8" applyNumberFormat="1" applyFont="1" applyBorder="1" applyAlignment="1">
      <alignment horizontal="center" vertical="top"/>
    </xf>
    <xf numFmtId="0" fontId="6" fillId="0" borderId="13" xfId="12" applyFont="1" applyBorder="1" applyAlignment="1">
      <alignment vertical="top" wrapText="1"/>
    </xf>
    <xf numFmtId="0" fontId="6" fillId="12" borderId="30" xfId="8" applyFont="1" applyFill="1" applyBorder="1" applyAlignment="1">
      <alignment horizontal="left" vertical="top" wrapText="1"/>
    </xf>
    <xf numFmtId="0" fontId="23" fillId="3" borderId="30" xfId="8" applyFont="1" applyFill="1" applyBorder="1" applyAlignment="1">
      <alignment horizontal="center" vertical="top" wrapText="1"/>
    </xf>
    <xf numFmtId="49" fontId="19" fillId="12" borderId="30" xfId="8" applyNumberFormat="1" applyFont="1" applyFill="1" applyBorder="1" applyAlignment="1">
      <alignment vertical="top"/>
    </xf>
    <xf numFmtId="49" fontId="19" fillId="11" borderId="23" xfId="8" applyNumberFormat="1" applyFont="1" applyFill="1" applyBorder="1" applyAlignment="1">
      <alignment vertical="top" wrapText="1"/>
    </xf>
    <xf numFmtId="0" fontId="44" fillId="3" borderId="16" xfId="8" applyFont="1" applyFill="1" applyBorder="1" applyAlignment="1">
      <alignment horizontal="left" vertical="top" wrapText="1"/>
    </xf>
    <xf numFmtId="164" fontId="19" fillId="10" borderId="1" xfId="8" applyNumberFormat="1" applyFont="1" applyFill="1" applyBorder="1" applyAlignment="1">
      <alignment horizontal="center" vertical="top"/>
    </xf>
    <xf numFmtId="0" fontId="19" fillId="10" borderId="1" xfId="8" applyFont="1" applyFill="1" applyBorder="1" applyAlignment="1">
      <alignment horizontal="center" vertical="top"/>
    </xf>
    <xf numFmtId="0" fontId="6" fillId="3" borderId="15" xfId="8" applyFont="1" applyFill="1" applyBorder="1" applyAlignment="1">
      <alignment horizontal="center" vertical="top"/>
    </xf>
    <xf numFmtId="0" fontId="6" fillId="3" borderId="57" xfId="8" applyFont="1" applyFill="1" applyBorder="1" applyAlignment="1">
      <alignment horizontal="center" vertical="top" wrapText="1"/>
    </xf>
    <xf numFmtId="0" fontId="6" fillId="0" borderId="75" xfId="8" applyFont="1" applyBorder="1" applyAlignment="1">
      <alignment vertical="top" wrapText="1"/>
    </xf>
    <xf numFmtId="164" fontId="18" fillId="3" borderId="14" xfId="8" applyNumberFormat="1" applyFont="1" applyFill="1" applyBorder="1" applyAlignment="1">
      <alignment horizontal="center" vertical="top"/>
    </xf>
    <xf numFmtId="49" fontId="21" fillId="8" borderId="19" xfId="8" applyNumberFormat="1" applyFont="1" applyFill="1" applyBorder="1" applyAlignment="1">
      <alignment horizontal="center" vertical="top"/>
    </xf>
    <xf numFmtId="0" fontId="44" fillId="3" borderId="20" xfId="8" applyFont="1" applyFill="1" applyBorder="1" applyAlignment="1">
      <alignment horizontal="center" vertical="top"/>
    </xf>
    <xf numFmtId="0" fontId="6" fillId="3" borderId="27" xfId="8" applyFont="1" applyFill="1" applyBorder="1" applyAlignment="1">
      <alignment horizontal="center" vertical="top" wrapText="1"/>
    </xf>
    <xf numFmtId="164" fontId="18" fillId="3" borderId="5" xfId="8" applyNumberFormat="1" applyFont="1" applyFill="1" applyBorder="1" applyAlignment="1">
      <alignment horizontal="center" vertical="top"/>
    </xf>
    <xf numFmtId="0" fontId="6" fillId="0" borderId="21" xfId="8" applyFont="1" applyBorder="1" applyAlignment="1">
      <alignment vertical="top" wrapText="1"/>
    </xf>
    <xf numFmtId="0" fontId="44" fillId="3" borderId="6" xfId="8" applyFont="1" applyFill="1" applyBorder="1" applyAlignment="1">
      <alignment horizontal="center" vertical="top"/>
    </xf>
    <xf numFmtId="0" fontId="6" fillId="3" borderId="41" xfId="8" applyFont="1" applyFill="1" applyBorder="1" applyAlignment="1">
      <alignment horizontal="center" vertical="top" wrapText="1"/>
    </xf>
    <xf numFmtId="0" fontId="6" fillId="0" borderId="33" xfId="8" applyFont="1" applyBorder="1" applyAlignment="1">
      <alignment vertical="top" wrapText="1"/>
    </xf>
    <xf numFmtId="164" fontId="18" fillId="3" borderId="29" xfId="8" applyNumberFormat="1" applyFont="1" applyFill="1" applyBorder="1" applyAlignment="1">
      <alignment horizontal="center" vertical="top"/>
    </xf>
    <xf numFmtId="0" fontId="6" fillId="0" borderId="30" xfId="12" applyFont="1" applyBorder="1" applyAlignment="1">
      <alignment vertical="top" wrapText="1"/>
    </xf>
    <xf numFmtId="164" fontId="19" fillId="10" borderId="39" xfId="8" applyNumberFormat="1" applyFont="1" applyFill="1" applyBorder="1" applyAlignment="1">
      <alignment horizontal="center" vertical="top"/>
    </xf>
    <xf numFmtId="0" fontId="6" fillId="0" borderId="76" xfId="8" applyFont="1" applyBorder="1" applyAlignment="1">
      <alignment vertical="top" wrapText="1"/>
    </xf>
    <xf numFmtId="164" fontId="18" fillId="3" borderId="17" xfId="8" applyNumberFormat="1" applyFont="1" applyFill="1" applyBorder="1" applyAlignment="1">
      <alignment horizontal="center" vertical="top"/>
    </xf>
    <xf numFmtId="164" fontId="18" fillId="3" borderId="22" xfId="8" applyNumberFormat="1" applyFont="1" applyFill="1" applyBorder="1" applyAlignment="1">
      <alignment horizontal="center" vertical="top"/>
    </xf>
    <xf numFmtId="0" fontId="6" fillId="0" borderId="22" xfId="8" applyFont="1" applyBorder="1" applyAlignment="1">
      <alignment vertical="top" wrapText="1"/>
    </xf>
    <xf numFmtId="0" fontId="6" fillId="3" borderId="32" xfId="8" applyFont="1" applyFill="1" applyBorder="1" applyAlignment="1">
      <alignment horizontal="center" vertical="top" wrapText="1"/>
    </xf>
    <xf numFmtId="0" fontId="6" fillId="0" borderId="77" xfId="8" applyFont="1" applyBorder="1" applyAlignment="1">
      <alignment vertical="top" wrapText="1"/>
    </xf>
    <xf numFmtId="164" fontId="18" fillId="3" borderId="8" xfId="8" applyNumberFormat="1" applyFont="1" applyFill="1" applyBorder="1" applyAlignment="1">
      <alignment horizontal="center" vertical="top"/>
    </xf>
    <xf numFmtId="0" fontId="44" fillId="3" borderId="4" xfId="8" applyFont="1" applyFill="1" applyBorder="1" applyAlignment="1">
      <alignment horizontal="left" vertical="top"/>
    </xf>
    <xf numFmtId="164" fontId="19" fillId="0" borderId="24" xfId="8" applyNumberFormat="1" applyFont="1" applyBorder="1" applyAlignment="1">
      <alignment horizontal="center" vertical="top"/>
    </xf>
    <xf numFmtId="0" fontId="9" fillId="12" borderId="24" xfId="8" applyFont="1" applyFill="1" applyBorder="1" applyAlignment="1">
      <alignment vertical="top" wrapText="1"/>
    </xf>
    <xf numFmtId="0" fontId="23" fillId="3" borderId="3" xfId="8" applyFont="1" applyFill="1" applyBorder="1" applyAlignment="1">
      <alignment horizontal="center" vertical="top" wrapText="1"/>
    </xf>
    <xf numFmtId="9" fontId="44" fillId="3" borderId="18" xfId="8" applyNumberFormat="1" applyFont="1" applyFill="1" applyBorder="1" applyAlignment="1">
      <alignment horizontal="center" vertical="top"/>
    </xf>
    <xf numFmtId="0" fontId="44" fillId="3" borderId="58" xfId="8" applyFont="1" applyFill="1" applyBorder="1" applyAlignment="1">
      <alignment horizontal="center" vertical="top"/>
    </xf>
    <xf numFmtId="0" fontId="44" fillId="3" borderId="19" xfId="8" applyFont="1" applyFill="1" applyBorder="1" applyAlignment="1">
      <alignment horizontal="left" vertical="top"/>
    </xf>
    <xf numFmtId="0" fontId="6" fillId="12" borderId="30" xfId="8" applyFont="1" applyFill="1" applyBorder="1" applyAlignment="1">
      <alignment vertical="top" wrapText="1"/>
    </xf>
    <xf numFmtId="0" fontId="23" fillId="3" borderId="0" xfId="8" applyFont="1" applyFill="1" applyAlignment="1">
      <alignment horizontal="center" vertical="top" wrapText="1"/>
    </xf>
    <xf numFmtId="0" fontId="44" fillId="3" borderId="17" xfId="8" applyFont="1" applyFill="1" applyBorder="1" applyAlignment="1">
      <alignment horizontal="left" vertical="top"/>
    </xf>
    <xf numFmtId="0" fontId="6" fillId="3" borderId="6" xfId="8" applyFont="1" applyFill="1" applyBorder="1" applyAlignment="1">
      <alignment horizontal="center" vertical="top"/>
    </xf>
    <xf numFmtId="9" fontId="44" fillId="3" borderId="51" xfId="8" applyNumberFormat="1" applyFont="1" applyFill="1" applyBorder="1" applyAlignment="1">
      <alignment horizontal="center" vertical="top"/>
    </xf>
    <xf numFmtId="164" fontId="19" fillId="0" borderId="13" xfId="8" applyNumberFormat="1" applyFont="1" applyBorder="1" applyAlignment="1">
      <alignment horizontal="center" vertical="top"/>
    </xf>
    <xf numFmtId="0" fontId="19" fillId="0" borderId="31" xfId="8" applyFont="1" applyBorder="1" applyAlignment="1">
      <alignment horizontal="center" vertical="top"/>
    </xf>
    <xf numFmtId="0" fontId="9" fillId="12" borderId="13" xfId="8" applyFont="1" applyFill="1" applyBorder="1" applyAlignment="1">
      <alignment vertical="top" wrapText="1"/>
    </xf>
    <xf numFmtId="9" fontId="44" fillId="3" borderId="36" xfId="8" applyNumberFormat="1" applyFont="1" applyFill="1" applyBorder="1" applyAlignment="1">
      <alignment horizontal="center" vertical="top"/>
    </xf>
    <xf numFmtId="0" fontId="44" fillId="3" borderId="64" xfId="8" applyFont="1" applyFill="1" applyBorder="1" applyAlignment="1">
      <alignment horizontal="center" vertical="top"/>
    </xf>
    <xf numFmtId="0" fontId="44" fillId="3" borderId="70" xfId="8" applyFont="1" applyFill="1" applyBorder="1" applyAlignment="1">
      <alignment horizontal="left" vertical="top"/>
    </xf>
    <xf numFmtId="9" fontId="44" fillId="3" borderId="61" xfId="8" applyNumberFormat="1" applyFont="1" applyFill="1" applyBorder="1" applyAlignment="1">
      <alignment horizontal="center" vertical="top"/>
    </xf>
    <xf numFmtId="0" fontId="23" fillId="11" borderId="3" xfId="8" applyFont="1" applyFill="1" applyBorder="1" applyAlignment="1">
      <alignment vertical="top" wrapText="1"/>
    </xf>
    <xf numFmtId="0" fontId="6" fillId="3" borderId="61" xfId="8" applyFont="1" applyFill="1" applyBorder="1" applyAlignment="1">
      <alignment horizontal="center" vertical="top"/>
    </xf>
    <xf numFmtId="0" fontId="6" fillId="3" borderId="59" xfId="8" applyFont="1" applyFill="1" applyBorder="1" applyAlignment="1">
      <alignment horizontal="center" vertical="top"/>
    </xf>
    <xf numFmtId="0" fontId="6" fillId="0" borderId="61" xfId="8" applyFont="1" applyBorder="1" applyAlignment="1">
      <alignment horizontal="left" vertical="top"/>
    </xf>
    <xf numFmtId="0" fontId="6" fillId="0" borderId="57" xfId="8" applyFont="1" applyBorder="1" applyAlignment="1">
      <alignment horizontal="center" vertical="top" wrapText="1"/>
    </xf>
    <xf numFmtId="0" fontId="6" fillId="0" borderId="17" xfId="8" applyFont="1" applyBorder="1" applyAlignment="1">
      <alignment vertical="top" wrapText="1"/>
    </xf>
    <xf numFmtId="0" fontId="19" fillId="3" borderId="2" xfId="8" applyFont="1" applyFill="1" applyBorder="1" applyAlignment="1">
      <alignment vertical="top"/>
    </xf>
    <xf numFmtId="0" fontId="9" fillId="3" borderId="3" xfId="8" applyFont="1" applyFill="1" applyBorder="1" applyAlignment="1">
      <alignment vertical="top"/>
    </xf>
    <xf numFmtId="0" fontId="9" fillId="3" borderId="4" xfId="8" applyFont="1" applyFill="1" applyBorder="1" applyAlignment="1">
      <alignment vertical="top"/>
    </xf>
    <xf numFmtId="0" fontId="6" fillId="0" borderId="40" xfId="8" applyFont="1" applyBorder="1" applyAlignment="1">
      <alignment horizontal="left" vertical="top"/>
    </xf>
    <xf numFmtId="0" fontId="6" fillId="0" borderId="32" xfId="8" applyFont="1" applyBorder="1" applyAlignment="1">
      <alignment horizontal="center" vertical="top" wrapText="1"/>
    </xf>
    <xf numFmtId="0" fontId="6" fillId="0" borderId="8" xfId="8" applyFont="1" applyBorder="1" applyAlignment="1">
      <alignment vertical="top" wrapText="1"/>
    </xf>
    <xf numFmtId="0" fontId="19" fillId="3" borderId="34" xfId="8" applyFont="1" applyFill="1" applyBorder="1" applyAlignment="1">
      <alignment vertical="top"/>
    </xf>
    <xf numFmtId="0" fontId="9" fillId="3" borderId="23" xfId="8" applyFont="1" applyFill="1" applyBorder="1" applyAlignment="1">
      <alignment vertical="top"/>
    </xf>
    <xf numFmtId="0" fontId="9" fillId="3" borderId="35" xfId="8" applyFont="1" applyFill="1" applyBorder="1" applyAlignment="1">
      <alignment vertical="top"/>
    </xf>
    <xf numFmtId="49" fontId="21" fillId="7" borderId="30" xfId="8" applyNumberFormat="1" applyFont="1" applyFill="1" applyBorder="1" applyAlignment="1">
      <alignment horizontal="center" vertical="top"/>
    </xf>
    <xf numFmtId="0" fontId="6" fillId="7" borderId="69" xfId="8" applyFont="1" applyFill="1" applyBorder="1" applyAlignment="1">
      <alignment horizontal="left" vertical="top"/>
    </xf>
    <xf numFmtId="0" fontId="6" fillId="7" borderId="67" xfId="8" applyFont="1" applyFill="1" applyBorder="1" applyAlignment="1">
      <alignment horizontal="center" vertical="center" wrapText="1"/>
    </xf>
    <xf numFmtId="0" fontId="9" fillId="7" borderId="69" xfId="8" applyFont="1" applyFill="1" applyBorder="1" applyAlignment="1">
      <alignment vertical="top"/>
    </xf>
    <xf numFmtId="0" fontId="20" fillId="7" borderId="2" xfId="8" applyFont="1" applyFill="1" applyBorder="1" applyAlignment="1">
      <alignment horizontal="center" vertical="top"/>
    </xf>
    <xf numFmtId="0" fontId="20" fillId="7" borderId="3" xfId="8" applyFont="1" applyFill="1" applyBorder="1" applyAlignment="1">
      <alignment horizontal="center" vertical="top"/>
    </xf>
    <xf numFmtId="0" fontId="20" fillId="7" borderId="4" xfId="8" applyFont="1" applyFill="1" applyBorder="1" applyAlignment="1">
      <alignment horizontal="left" vertical="top" wrapText="1"/>
    </xf>
    <xf numFmtId="164" fontId="25" fillId="7" borderId="24" xfId="8" applyNumberFormat="1" applyFont="1" applyFill="1" applyBorder="1" applyAlignment="1">
      <alignment horizontal="center" vertical="top"/>
    </xf>
    <xf numFmtId="0" fontId="19" fillId="7" borderId="2" xfId="8" applyFont="1" applyFill="1" applyBorder="1" applyAlignment="1">
      <alignment horizontal="center" vertical="top" wrapText="1"/>
    </xf>
    <xf numFmtId="9" fontId="18" fillId="3" borderId="2" xfId="8" applyNumberFormat="1" applyFont="1" applyFill="1" applyBorder="1" applyAlignment="1">
      <alignment horizontal="center" vertical="top"/>
    </xf>
    <xf numFmtId="0" fontId="18" fillId="3" borderId="25" xfId="8" applyFont="1" applyFill="1" applyBorder="1" applyAlignment="1">
      <alignment horizontal="left" vertical="top"/>
    </xf>
    <xf numFmtId="164" fontId="19" fillId="10" borderId="24" xfId="8" applyNumberFormat="1" applyFont="1" applyFill="1" applyBorder="1" applyAlignment="1">
      <alignment horizontal="center" vertical="top"/>
    </xf>
    <xf numFmtId="9" fontId="18" fillId="3" borderId="15" xfId="8" applyNumberFormat="1" applyFont="1" applyFill="1" applyBorder="1" applyAlignment="1">
      <alignment horizontal="center" vertical="top"/>
    </xf>
    <xf numFmtId="0" fontId="18" fillId="3" borderId="57" xfId="8" applyFont="1" applyFill="1" applyBorder="1" applyAlignment="1">
      <alignment horizontal="left" vertical="top"/>
    </xf>
    <xf numFmtId="164" fontId="19" fillId="3" borderId="24" xfId="8" applyNumberFormat="1" applyFont="1" applyFill="1" applyBorder="1" applyAlignment="1">
      <alignment horizontal="center" vertical="top"/>
    </xf>
    <xf numFmtId="9" fontId="18" fillId="3" borderId="59" xfId="8" applyNumberFormat="1" applyFont="1" applyFill="1" applyBorder="1" applyAlignment="1">
      <alignment horizontal="center" vertical="top"/>
    </xf>
    <xf numFmtId="0" fontId="18" fillId="3" borderId="54" xfId="8" applyFont="1" applyFill="1" applyBorder="1" applyAlignment="1">
      <alignment horizontal="left" vertical="top"/>
    </xf>
    <xf numFmtId="0" fontId="6" fillId="3" borderId="28" xfId="8" applyFont="1" applyFill="1" applyBorder="1" applyAlignment="1">
      <alignment horizontal="left" vertical="top" wrapText="1"/>
    </xf>
    <xf numFmtId="164" fontId="19" fillId="3" borderId="4" xfId="8" applyNumberFormat="1" applyFont="1" applyFill="1" applyBorder="1" applyAlignment="1">
      <alignment horizontal="center" vertical="top"/>
    </xf>
    <xf numFmtId="0" fontId="18" fillId="3" borderId="5" xfId="8" applyFont="1" applyFill="1" applyBorder="1" applyAlignment="1">
      <alignment horizontal="center" vertical="top"/>
    </xf>
    <xf numFmtId="9" fontId="18" fillId="3" borderId="42" xfId="8" applyNumberFormat="1" applyFont="1" applyFill="1" applyBorder="1" applyAlignment="1">
      <alignment horizontal="center" vertical="top"/>
    </xf>
    <xf numFmtId="0" fontId="18" fillId="3" borderId="56" xfId="8" applyFont="1" applyFill="1" applyBorder="1" applyAlignment="1">
      <alignment horizontal="left" vertical="top"/>
    </xf>
    <xf numFmtId="0" fontId="6" fillId="3" borderId="45" xfId="8" applyFont="1" applyFill="1" applyBorder="1" applyAlignment="1">
      <alignment horizontal="left" vertical="top" wrapText="1"/>
    </xf>
    <xf numFmtId="164" fontId="19" fillId="10" borderId="4" xfId="8" applyNumberFormat="1" applyFont="1" applyFill="1" applyBorder="1" applyAlignment="1">
      <alignment horizontal="center" vertical="top"/>
    </xf>
    <xf numFmtId="9" fontId="18" fillId="3" borderId="61" xfId="8" applyNumberFormat="1" applyFont="1" applyFill="1" applyBorder="1" applyAlignment="1">
      <alignment horizontal="center" vertical="top"/>
    </xf>
    <xf numFmtId="0" fontId="6" fillId="3" borderId="65" xfId="8" applyFont="1" applyFill="1" applyBorder="1" applyAlignment="1">
      <alignment horizontal="left" vertical="top" wrapText="1"/>
    </xf>
    <xf numFmtId="0" fontId="6" fillId="3" borderId="40" xfId="8" applyFont="1" applyFill="1" applyBorder="1" applyAlignment="1">
      <alignment horizontal="center" vertical="top"/>
    </xf>
    <xf numFmtId="0" fontId="18" fillId="3" borderId="32" xfId="8" applyFont="1" applyFill="1" applyBorder="1" applyAlignment="1">
      <alignment horizontal="left" vertical="top"/>
    </xf>
    <xf numFmtId="0" fontId="6" fillId="3" borderId="33" xfId="8" applyFont="1" applyFill="1" applyBorder="1" applyAlignment="1">
      <alignment horizontal="left" vertical="top" wrapText="1"/>
    </xf>
    <xf numFmtId="164" fontId="19" fillId="3" borderId="12" xfId="8" applyNumberFormat="1" applyFont="1" applyFill="1" applyBorder="1" applyAlignment="1">
      <alignment horizontal="center" vertical="top"/>
    </xf>
    <xf numFmtId="9" fontId="6" fillId="3" borderId="42" xfId="8" applyNumberFormat="1" applyFont="1" applyFill="1" applyBorder="1" applyAlignment="1">
      <alignment horizontal="center" vertical="top"/>
    </xf>
    <xf numFmtId="9" fontId="6" fillId="0" borderId="61" xfId="8" applyNumberFormat="1" applyFont="1" applyBorder="1" applyAlignment="1">
      <alignment horizontal="center" vertical="top"/>
    </xf>
    <xf numFmtId="0" fontId="18" fillId="0" borderId="57" xfId="8" applyFont="1" applyBorder="1" applyAlignment="1">
      <alignment horizontal="left" vertical="top"/>
    </xf>
    <xf numFmtId="0" fontId="6" fillId="0" borderId="65" xfId="8" applyFont="1" applyBorder="1" applyAlignment="1">
      <alignment horizontal="left" vertical="top" wrapText="1"/>
    </xf>
    <xf numFmtId="0" fontId="18" fillId="0" borderId="32" xfId="8" applyFont="1" applyBorder="1" applyAlignment="1">
      <alignment horizontal="left" vertical="top"/>
    </xf>
    <xf numFmtId="0" fontId="44" fillId="0" borderId="33" xfId="8" applyFont="1" applyBorder="1" applyAlignment="1">
      <alignment horizontal="left" vertical="top" wrapText="1"/>
    </xf>
    <xf numFmtId="9" fontId="6" fillId="0" borderId="42" xfId="8" applyNumberFormat="1" applyFont="1" applyBorder="1" applyAlignment="1">
      <alignment horizontal="center" vertical="top"/>
    </xf>
    <xf numFmtId="0" fontId="18" fillId="0" borderId="56" xfId="8" applyFont="1" applyBorder="1" applyAlignment="1">
      <alignment horizontal="left" vertical="top"/>
    </xf>
    <xf numFmtId="0" fontId="6" fillId="0" borderId="45" xfId="8" applyFont="1" applyBorder="1" applyAlignment="1">
      <alignment horizontal="left" vertical="top" wrapText="1"/>
    </xf>
    <xf numFmtId="0" fontId="6" fillId="0" borderId="61" xfId="8" applyFont="1" applyBorder="1" applyAlignment="1">
      <alignment horizontal="center" vertical="top"/>
    </xf>
    <xf numFmtId="0" fontId="6" fillId="0" borderId="57" xfId="8" applyFont="1" applyBorder="1" applyAlignment="1">
      <alignment horizontal="left" vertical="top"/>
    </xf>
    <xf numFmtId="9" fontId="6" fillId="0" borderId="40" xfId="8" applyNumberFormat="1" applyFont="1" applyBorder="1" applyAlignment="1">
      <alignment horizontal="center" vertical="top"/>
    </xf>
    <xf numFmtId="0" fontId="6" fillId="0" borderId="33" xfId="8" applyFont="1" applyBorder="1" applyAlignment="1">
      <alignment horizontal="left" vertical="top" wrapText="1"/>
    </xf>
    <xf numFmtId="0" fontId="6" fillId="0" borderId="48" xfId="8" applyFont="1" applyBorder="1" applyAlignment="1">
      <alignment horizontal="center" vertical="top" wrapText="1"/>
    </xf>
    <xf numFmtId="164" fontId="6" fillId="0" borderId="49" xfId="8" applyNumberFormat="1" applyFont="1" applyBorder="1" applyAlignment="1">
      <alignment horizontal="left" vertical="center" wrapText="1"/>
    </xf>
    <xf numFmtId="164" fontId="6" fillId="0" borderId="44" xfId="8" applyNumberFormat="1" applyFont="1" applyBorder="1" applyAlignment="1">
      <alignment horizontal="left" vertical="center" wrapText="1"/>
    </xf>
    <xf numFmtId="9" fontId="6" fillId="0" borderId="36" xfId="8" applyNumberFormat="1" applyFont="1" applyBorder="1" applyAlignment="1">
      <alignment horizontal="center" vertical="top"/>
    </xf>
    <xf numFmtId="0" fontId="6" fillId="0" borderId="64" xfId="8" applyFont="1" applyBorder="1" applyAlignment="1">
      <alignment horizontal="left" vertical="top"/>
    </xf>
    <xf numFmtId="0" fontId="6" fillId="0" borderId="38" xfId="8" applyFont="1" applyBorder="1" applyAlignment="1">
      <alignment horizontal="left" vertical="top" wrapText="1"/>
    </xf>
    <xf numFmtId="164" fontId="19" fillId="10" borderId="9" xfId="8" applyNumberFormat="1" applyFont="1" applyFill="1" applyBorder="1" applyAlignment="1">
      <alignment horizontal="center" vertical="top"/>
    </xf>
    <xf numFmtId="0" fontId="19" fillId="10" borderId="30" xfId="8" applyFont="1" applyFill="1" applyBorder="1" applyAlignment="1">
      <alignment horizontal="center" vertical="top"/>
    </xf>
    <xf numFmtId="164" fontId="19" fillId="0" borderId="19" xfId="8" applyNumberFormat="1" applyFont="1" applyBorder="1" applyAlignment="1">
      <alignment horizontal="center" vertical="top"/>
    </xf>
    <xf numFmtId="0" fontId="18" fillId="0" borderId="13" xfId="8" applyFont="1" applyBorder="1" applyAlignment="1">
      <alignment horizontal="center" vertical="top"/>
    </xf>
    <xf numFmtId="0" fontId="6" fillId="0" borderId="61" xfId="8" applyFont="1" applyBorder="1" applyAlignment="1">
      <alignment horizontal="center" vertical="top" wrapText="1"/>
    </xf>
    <xf numFmtId="164" fontId="6" fillId="0" borderId="63" xfId="8" applyNumberFormat="1" applyFont="1" applyBorder="1" applyAlignment="1">
      <alignment horizontal="left" vertical="center" wrapText="1"/>
    </xf>
    <xf numFmtId="164" fontId="6" fillId="0" borderId="65" xfId="8" applyNumberFormat="1" applyFont="1" applyBorder="1" applyAlignment="1">
      <alignment horizontal="left" vertical="center" wrapText="1"/>
    </xf>
    <xf numFmtId="0" fontId="19" fillId="10" borderId="24" xfId="8" applyFont="1" applyFill="1" applyBorder="1" applyAlignment="1">
      <alignment horizontal="center" vertical="top"/>
    </xf>
    <xf numFmtId="0" fontId="18" fillId="3" borderId="9" xfId="8" applyFont="1" applyFill="1" applyBorder="1" applyAlignment="1">
      <alignment horizontal="center" vertical="top"/>
    </xf>
    <xf numFmtId="0" fontId="40" fillId="0" borderId="0" xfId="8" applyFont="1" applyAlignment="1">
      <alignment horizontal="right"/>
    </xf>
    <xf numFmtId="0" fontId="20" fillId="0" borderId="59" xfId="8" applyFont="1" applyBorder="1" applyAlignment="1">
      <alignment horizontal="center" vertical="top"/>
    </xf>
    <xf numFmtId="0" fontId="20" fillId="0" borderId="27" xfId="8" applyFont="1" applyBorder="1" applyAlignment="1">
      <alignment horizontal="left" vertical="top"/>
    </xf>
    <xf numFmtId="0" fontId="20" fillId="0" borderId="28" xfId="8" applyFont="1" applyBorder="1" applyAlignment="1">
      <alignment horizontal="left" vertical="top" wrapText="1"/>
    </xf>
    <xf numFmtId="0" fontId="4" fillId="0" borderId="20" xfId="8" applyBorder="1"/>
    <xf numFmtId="0" fontId="4" fillId="0" borderId="54" xfId="8" applyBorder="1"/>
    <xf numFmtId="0" fontId="4" fillId="0" borderId="28" xfId="8" applyBorder="1"/>
    <xf numFmtId="164" fontId="19" fillId="11" borderId="1" xfId="8" applyNumberFormat="1" applyFont="1" applyFill="1" applyBorder="1" applyAlignment="1">
      <alignment horizontal="center" vertical="top"/>
    </xf>
    <xf numFmtId="0" fontId="23" fillId="11" borderId="24" xfId="8" applyFont="1" applyFill="1" applyBorder="1" applyAlignment="1">
      <alignment vertical="top" wrapText="1"/>
    </xf>
    <xf numFmtId="0" fontId="4" fillId="0" borderId="18" xfId="8" applyBorder="1"/>
    <xf numFmtId="0" fontId="4" fillId="0" borderId="52" xfId="8" applyBorder="1"/>
    <xf numFmtId="0" fontId="4" fillId="0" borderId="53" xfId="8" applyBorder="1"/>
    <xf numFmtId="164" fontId="19" fillId="11" borderId="31" xfId="8" applyNumberFormat="1" applyFont="1" applyFill="1" applyBorder="1" applyAlignment="1">
      <alignment horizontal="center" vertical="top"/>
    </xf>
    <xf numFmtId="0" fontId="18" fillId="11" borderId="31" xfId="8" applyFont="1" applyFill="1" applyBorder="1" applyAlignment="1">
      <alignment horizontal="center" vertical="top"/>
    </xf>
    <xf numFmtId="0" fontId="4" fillId="0" borderId="38" xfId="8" applyBorder="1"/>
    <xf numFmtId="164" fontId="18" fillId="11" borderId="14" xfId="8" applyNumberFormat="1" applyFont="1" applyFill="1" applyBorder="1" applyAlignment="1">
      <alignment horizontal="center" vertical="top"/>
    </xf>
    <xf numFmtId="0" fontId="18" fillId="11" borderId="14" xfId="8" applyFont="1" applyFill="1" applyBorder="1" applyAlignment="1">
      <alignment horizontal="center" vertical="top"/>
    </xf>
    <xf numFmtId="0" fontId="18" fillId="0" borderId="6" xfId="8" applyFont="1" applyBorder="1" applyAlignment="1">
      <alignment horizontal="center" vertical="top" wrapText="1"/>
    </xf>
    <xf numFmtId="0" fontId="18" fillId="0" borderId="32" xfId="8" applyFont="1" applyBorder="1" applyAlignment="1">
      <alignment horizontal="center" vertical="center" wrapText="1"/>
    </xf>
    <xf numFmtId="164" fontId="18" fillId="0" borderId="33" xfId="8" applyNumberFormat="1" applyFont="1" applyBorder="1" applyAlignment="1">
      <alignment horizontal="left" vertical="center" wrapText="1"/>
    </xf>
    <xf numFmtId="164" fontId="19" fillId="11" borderId="29" xfId="8" applyNumberFormat="1" applyFont="1" applyFill="1" applyBorder="1" applyAlignment="1">
      <alignment horizontal="center" vertical="top"/>
    </xf>
    <xf numFmtId="0" fontId="18" fillId="11" borderId="29" xfId="8" applyFont="1" applyFill="1" applyBorder="1" applyAlignment="1">
      <alignment horizontal="center" vertical="top"/>
    </xf>
    <xf numFmtId="9" fontId="18" fillId="3" borderId="18" xfId="8" applyNumberFormat="1" applyFont="1" applyFill="1" applyBorder="1" applyAlignment="1">
      <alignment horizontal="center" vertical="top"/>
    </xf>
    <xf numFmtId="0" fontId="18" fillId="3" borderId="52" xfId="8" applyFont="1" applyFill="1" applyBorder="1" applyAlignment="1">
      <alignment horizontal="center" vertical="center"/>
    </xf>
    <xf numFmtId="0" fontId="18" fillId="3" borderId="53" xfId="8" applyFont="1" applyFill="1" applyBorder="1" applyAlignment="1">
      <alignment horizontal="left" vertical="top"/>
    </xf>
    <xf numFmtId="0" fontId="18" fillId="12" borderId="18" xfId="8" applyFont="1" applyFill="1" applyBorder="1" applyAlignment="1">
      <alignment vertical="top" wrapText="1"/>
    </xf>
    <xf numFmtId="0" fontId="18" fillId="0" borderId="29" xfId="8" applyFont="1" applyBorder="1" applyAlignment="1">
      <alignment horizontal="center" vertical="top"/>
    </xf>
    <xf numFmtId="0" fontId="18" fillId="3" borderId="63" xfId="8" applyFont="1" applyFill="1" applyBorder="1" applyAlignment="1">
      <alignment horizontal="center" vertical="center"/>
    </xf>
    <xf numFmtId="0" fontId="18" fillId="3" borderId="65" xfId="8" applyFont="1" applyFill="1" applyBorder="1" applyAlignment="1">
      <alignment horizontal="left" vertical="top"/>
    </xf>
    <xf numFmtId="0" fontId="18" fillId="3" borderId="40" xfId="8" applyFont="1" applyFill="1" applyBorder="1" applyAlignment="1">
      <alignment horizontal="center" vertical="top" wrapText="1"/>
    </xf>
    <xf numFmtId="0" fontId="18" fillId="3" borderId="32" xfId="8" applyFont="1" applyFill="1" applyBorder="1" applyAlignment="1">
      <alignment horizontal="center" vertical="center" wrapText="1"/>
    </xf>
    <xf numFmtId="0" fontId="6" fillId="3" borderId="8" xfId="8" applyFont="1" applyFill="1" applyBorder="1" applyAlignment="1">
      <alignment vertical="top" wrapText="1"/>
    </xf>
    <xf numFmtId="164" fontId="18" fillId="11" borderId="29" xfId="8" applyNumberFormat="1" applyFont="1" applyFill="1" applyBorder="1" applyAlignment="1">
      <alignment horizontal="center" vertical="top"/>
    </xf>
    <xf numFmtId="9" fontId="20" fillId="3" borderId="51" xfId="8" applyNumberFormat="1" applyFont="1" applyFill="1" applyBorder="1" applyAlignment="1">
      <alignment horizontal="center" vertical="top"/>
    </xf>
    <xf numFmtId="0" fontId="20" fillId="3" borderId="25" xfId="8" applyFont="1" applyFill="1" applyBorder="1" applyAlignment="1">
      <alignment horizontal="center" vertical="center"/>
    </xf>
    <xf numFmtId="0" fontId="20" fillId="3" borderId="19" xfId="8" applyFont="1" applyFill="1" applyBorder="1" applyAlignment="1">
      <alignment horizontal="left" vertical="top"/>
    </xf>
    <xf numFmtId="9" fontId="20" fillId="3" borderId="59" xfId="8" applyNumberFormat="1" applyFont="1" applyFill="1" applyBorder="1" applyAlignment="1">
      <alignment horizontal="center" vertical="top"/>
    </xf>
    <xf numFmtId="0" fontId="20" fillId="3" borderId="27" xfId="8" applyFont="1" applyFill="1" applyBorder="1" applyAlignment="1">
      <alignment horizontal="center" vertical="center"/>
    </xf>
    <xf numFmtId="0" fontId="20" fillId="3" borderId="22" xfId="8" applyFont="1" applyFill="1" applyBorder="1" applyAlignment="1">
      <alignment horizontal="left" vertical="top"/>
    </xf>
    <xf numFmtId="0" fontId="18" fillId="0" borderId="8" xfId="8" applyFont="1" applyBorder="1" applyAlignment="1">
      <alignment horizontal="center" vertical="top"/>
    </xf>
    <xf numFmtId="0" fontId="6" fillId="12" borderId="13" xfId="8" applyFont="1" applyFill="1" applyBorder="1" applyAlignment="1">
      <alignment vertical="top" wrapText="1"/>
    </xf>
    <xf numFmtId="9" fontId="20" fillId="3" borderId="61" xfId="8" applyNumberFormat="1" applyFont="1" applyFill="1" applyBorder="1" applyAlignment="1">
      <alignment horizontal="center" vertical="top"/>
    </xf>
    <xf numFmtId="0" fontId="20" fillId="3" borderId="63" xfId="8" applyFont="1" applyFill="1" applyBorder="1" applyAlignment="1">
      <alignment horizontal="center" vertical="center"/>
    </xf>
    <xf numFmtId="0" fontId="20" fillId="3" borderId="65" xfId="8" applyFont="1" applyFill="1" applyBorder="1" applyAlignment="1">
      <alignment horizontal="left" vertical="top"/>
    </xf>
    <xf numFmtId="0" fontId="18" fillId="3" borderId="40" xfId="8" applyFont="1" applyFill="1" applyBorder="1" applyAlignment="1">
      <alignment horizontal="center" vertical="top"/>
    </xf>
    <xf numFmtId="0" fontId="6" fillId="3" borderId="23" xfId="8" applyFont="1" applyFill="1" applyBorder="1" applyAlignment="1">
      <alignment vertical="top" wrapText="1"/>
    </xf>
    <xf numFmtId="0" fontId="18" fillId="11" borderId="8" xfId="8" applyFont="1" applyFill="1" applyBorder="1" applyAlignment="1">
      <alignment horizontal="center" vertical="top"/>
    </xf>
    <xf numFmtId="0" fontId="18" fillId="3" borderId="46" xfId="8" applyFont="1" applyFill="1" applyBorder="1" applyAlignment="1">
      <alignment horizontal="center" vertical="top"/>
    </xf>
    <xf numFmtId="0" fontId="18" fillId="3" borderId="56" xfId="8" applyFont="1" applyFill="1" applyBorder="1" applyAlignment="1">
      <alignment horizontal="center" vertical="center"/>
    </xf>
    <xf numFmtId="0" fontId="18" fillId="3" borderId="45" xfId="8" applyFont="1" applyFill="1" applyBorder="1" applyAlignment="1">
      <alignment horizontal="left" vertical="top" wrapText="1"/>
    </xf>
    <xf numFmtId="164" fontId="11" fillId="0" borderId="1" xfId="8" applyNumberFormat="1" applyFont="1" applyBorder="1" applyAlignment="1">
      <alignment horizontal="center" vertical="top"/>
    </xf>
    <xf numFmtId="0" fontId="6" fillId="3" borderId="12" xfId="8" applyFont="1" applyFill="1" applyBorder="1" applyAlignment="1">
      <alignment horizontal="center" vertical="top"/>
    </xf>
    <xf numFmtId="0" fontId="6" fillId="12" borderId="30" xfId="8" applyFont="1" applyFill="1" applyBorder="1" applyAlignment="1">
      <alignment vertical="top"/>
    </xf>
    <xf numFmtId="0" fontId="4" fillId="3" borderId="78" xfId="8" applyFill="1" applyBorder="1" applyAlignment="1">
      <alignment horizontal="center" vertical="top" wrapText="1"/>
    </xf>
    <xf numFmtId="49" fontId="9" fillId="12" borderId="30" xfId="8" applyNumberFormat="1" applyFont="1" applyFill="1" applyBorder="1" applyAlignment="1">
      <alignment vertical="top"/>
    </xf>
    <xf numFmtId="49" fontId="9" fillId="11" borderId="30" xfId="8" applyNumberFormat="1" applyFont="1" applyFill="1" applyBorder="1" applyAlignment="1">
      <alignment vertical="top" wrapText="1"/>
    </xf>
    <xf numFmtId="0" fontId="18" fillId="3" borderId="32" xfId="8" applyFont="1" applyFill="1" applyBorder="1" applyAlignment="1">
      <alignment horizontal="center" vertical="center"/>
    </xf>
    <xf numFmtId="0" fontId="18" fillId="3" borderId="33" xfId="8" applyFont="1" applyFill="1" applyBorder="1" applyAlignment="1">
      <alignment horizontal="left" vertical="top" wrapText="1"/>
    </xf>
    <xf numFmtId="164" fontId="11" fillId="0" borderId="29" xfId="8" applyNumberFormat="1" applyFont="1" applyBorder="1" applyAlignment="1">
      <alignment horizontal="center" vertical="top"/>
    </xf>
    <xf numFmtId="0" fontId="6" fillId="3" borderId="8" xfId="8" applyFont="1" applyFill="1" applyBorder="1" applyAlignment="1">
      <alignment horizontal="center" vertical="top"/>
    </xf>
    <xf numFmtId="0" fontId="6" fillId="12" borderId="9" xfId="8" applyFont="1" applyFill="1" applyBorder="1" applyAlignment="1">
      <alignment vertical="top"/>
    </xf>
    <xf numFmtId="0" fontId="4" fillId="3" borderId="9" xfId="8" applyFill="1" applyBorder="1" applyAlignment="1">
      <alignment horizontal="center" vertical="top" wrapText="1"/>
    </xf>
    <xf numFmtId="0" fontId="18" fillId="3" borderId="51" xfId="8" applyFont="1" applyFill="1" applyBorder="1" applyAlignment="1">
      <alignment horizontal="center" vertical="top"/>
    </xf>
    <xf numFmtId="0" fontId="18" fillId="3" borderId="53" xfId="8" applyFont="1" applyFill="1" applyBorder="1" applyAlignment="1">
      <alignment horizontal="left" vertical="top" wrapText="1"/>
    </xf>
    <xf numFmtId="164" fontId="9" fillId="3" borderId="13" xfId="8" applyNumberFormat="1" applyFont="1" applyFill="1" applyBorder="1" applyAlignment="1">
      <alignment horizontal="center" vertical="top"/>
    </xf>
    <xf numFmtId="0" fontId="6" fillId="3" borderId="19" xfId="8" applyFont="1" applyFill="1" applyBorder="1" applyAlignment="1">
      <alignment horizontal="center" vertical="top"/>
    </xf>
    <xf numFmtId="0" fontId="18" fillId="3" borderId="66" xfId="8" applyFont="1" applyFill="1" applyBorder="1" applyAlignment="1">
      <alignment horizontal="center" vertical="top"/>
    </xf>
    <xf numFmtId="0" fontId="18" fillId="3" borderId="69" xfId="8" applyFont="1" applyFill="1" applyBorder="1" applyAlignment="1">
      <alignment horizontal="center" vertical="center"/>
    </xf>
    <xf numFmtId="0" fontId="18" fillId="3" borderId="67" xfId="8" applyFont="1" applyFill="1" applyBorder="1" applyAlignment="1">
      <alignment horizontal="left" vertical="top" wrapText="1"/>
    </xf>
    <xf numFmtId="164" fontId="9" fillId="3" borderId="9" xfId="8" applyNumberFormat="1" applyFont="1" applyFill="1" applyBorder="1" applyAlignment="1">
      <alignment horizontal="center" vertical="top"/>
    </xf>
    <xf numFmtId="0" fontId="6" fillId="12" borderId="9" xfId="8" applyFont="1" applyFill="1" applyBorder="1" applyAlignment="1">
      <alignment vertical="top" wrapText="1"/>
    </xf>
    <xf numFmtId="0" fontId="18" fillId="3" borderId="64" xfId="8" applyFont="1" applyFill="1" applyBorder="1" applyAlignment="1">
      <alignment horizontal="center" vertical="center"/>
    </xf>
    <xf numFmtId="0" fontId="18" fillId="3" borderId="38" xfId="8" applyFont="1" applyFill="1" applyBorder="1" applyAlignment="1">
      <alignment horizontal="left" vertical="top" wrapText="1"/>
    </xf>
    <xf numFmtId="164" fontId="9" fillId="3" borderId="31" xfId="8" applyNumberFormat="1" applyFont="1" applyFill="1" applyBorder="1" applyAlignment="1">
      <alignment horizontal="center" vertical="top"/>
    </xf>
    <xf numFmtId="0" fontId="6" fillId="3" borderId="35" xfId="8" applyFont="1" applyFill="1" applyBorder="1" applyAlignment="1">
      <alignment horizontal="center" vertical="top"/>
    </xf>
    <xf numFmtId="0" fontId="18" fillId="3" borderId="59" xfId="8" applyFont="1" applyFill="1" applyBorder="1" applyAlignment="1">
      <alignment horizontal="center" vertical="top"/>
    </xf>
    <xf numFmtId="0" fontId="18" fillId="3" borderId="57" xfId="8" applyFont="1" applyFill="1" applyBorder="1" applyAlignment="1">
      <alignment horizontal="center" vertical="center"/>
    </xf>
    <xf numFmtId="0" fontId="18" fillId="3" borderId="65" xfId="8" applyFont="1" applyFill="1" applyBorder="1" applyAlignment="1">
      <alignment horizontal="left" vertical="top" wrapText="1"/>
    </xf>
    <xf numFmtId="164" fontId="9" fillId="3" borderId="29" xfId="8" applyNumberFormat="1" applyFont="1" applyFill="1" applyBorder="1" applyAlignment="1">
      <alignment horizontal="center" vertical="top"/>
    </xf>
    <xf numFmtId="0" fontId="18" fillId="3" borderId="61" xfId="8" applyFont="1" applyFill="1" applyBorder="1" applyAlignment="1">
      <alignment horizontal="center" vertical="top"/>
    </xf>
    <xf numFmtId="0" fontId="18" fillId="3" borderId="37" xfId="8" applyFont="1" applyFill="1" applyBorder="1" applyAlignment="1">
      <alignment horizontal="center" vertical="center"/>
    </xf>
    <xf numFmtId="0" fontId="6" fillId="3" borderId="38" xfId="8" applyFont="1" applyFill="1" applyBorder="1" applyAlignment="1">
      <alignment horizontal="left" vertical="top" wrapText="1"/>
    </xf>
    <xf numFmtId="0" fontId="9" fillId="11" borderId="1" xfId="8" applyFont="1" applyFill="1" applyBorder="1" applyAlignment="1">
      <alignment horizontal="center" vertical="top"/>
    </xf>
    <xf numFmtId="49" fontId="6" fillId="3" borderId="3" xfId="8" applyNumberFormat="1" applyFont="1" applyFill="1" applyBorder="1" applyAlignment="1">
      <alignment horizontal="center" vertical="top"/>
    </xf>
    <xf numFmtId="0" fontId="4" fillId="11" borderId="24" xfId="8" applyFill="1" applyBorder="1" applyAlignment="1">
      <alignment horizontal="center" vertical="top" wrapText="1"/>
    </xf>
    <xf numFmtId="0" fontId="18" fillId="0" borderId="61" xfId="8" applyFont="1" applyBorder="1" applyAlignment="1">
      <alignment horizontal="center" vertical="top"/>
    </xf>
    <xf numFmtId="0" fontId="18" fillId="0" borderId="63" xfId="8" applyFont="1" applyBorder="1" applyAlignment="1">
      <alignment horizontal="center" vertical="center" wrapText="1"/>
    </xf>
    <xf numFmtId="164" fontId="6" fillId="11" borderId="14" xfId="8" applyNumberFormat="1" applyFont="1" applyFill="1" applyBorder="1" applyAlignment="1">
      <alignment horizontal="center" vertical="top"/>
    </xf>
    <xf numFmtId="0" fontId="6" fillId="11" borderId="14" xfId="8" applyFont="1" applyFill="1" applyBorder="1" applyAlignment="1">
      <alignment horizontal="center" vertical="top"/>
    </xf>
    <xf numFmtId="49" fontId="6" fillId="3" borderId="19" xfId="8" applyNumberFormat="1" applyFont="1" applyFill="1" applyBorder="1" applyAlignment="1">
      <alignment horizontal="center" vertical="top"/>
    </xf>
    <xf numFmtId="49" fontId="9" fillId="11" borderId="13" xfId="8" applyNumberFormat="1" applyFont="1" applyFill="1" applyBorder="1" applyAlignment="1">
      <alignment horizontal="center" vertical="top" wrapText="1"/>
    </xf>
    <xf numFmtId="0" fontId="18" fillId="0" borderId="59" xfId="8" applyFont="1" applyBorder="1" applyAlignment="1">
      <alignment horizontal="center" vertical="top"/>
    </xf>
    <xf numFmtId="0" fontId="18" fillId="0" borderId="54" xfId="8" applyFont="1" applyBorder="1" applyAlignment="1">
      <alignment horizontal="center" vertical="center" wrapText="1"/>
    </xf>
    <xf numFmtId="0" fontId="6" fillId="0" borderId="28" xfId="8" applyFont="1" applyBorder="1" applyAlignment="1">
      <alignment horizontal="left" vertical="top" wrapText="1"/>
    </xf>
    <xf numFmtId="0" fontId="18" fillId="0" borderId="57" xfId="8" applyFont="1" applyBorder="1" applyAlignment="1">
      <alignment horizontal="center" vertical="center" wrapText="1"/>
    </xf>
    <xf numFmtId="0" fontId="6" fillId="0" borderId="17" xfId="8" applyFont="1" applyBorder="1" applyAlignment="1">
      <alignment wrapText="1"/>
    </xf>
    <xf numFmtId="0" fontId="6" fillId="0" borderId="18" xfId="12" applyFont="1" applyBorder="1" applyAlignment="1">
      <alignment vertical="top" wrapText="1"/>
    </xf>
    <xf numFmtId="0" fontId="18" fillId="0" borderId="40" xfId="8" applyFont="1" applyBorder="1" applyAlignment="1">
      <alignment horizontal="center" vertical="top"/>
    </xf>
    <xf numFmtId="0" fontId="18" fillId="0" borderId="41" xfId="8" applyFont="1" applyBorder="1" applyAlignment="1">
      <alignment horizontal="center" vertical="top" wrapText="1"/>
    </xf>
    <xf numFmtId="164" fontId="44" fillId="11" borderId="29" xfId="8" applyNumberFormat="1" applyFont="1" applyFill="1" applyBorder="1" applyAlignment="1">
      <alignment horizontal="center" vertical="top"/>
    </xf>
    <xf numFmtId="0" fontId="6" fillId="11" borderId="29" xfId="8" applyFont="1" applyFill="1" applyBorder="1" applyAlignment="1">
      <alignment horizontal="center" vertical="top"/>
    </xf>
    <xf numFmtId="0" fontId="6" fillId="0" borderId="29" xfId="12" applyFont="1" applyBorder="1" applyAlignment="1">
      <alignment vertical="top" wrapText="1"/>
    </xf>
    <xf numFmtId="49" fontId="9" fillId="11" borderId="30" xfId="8" applyNumberFormat="1" applyFont="1" applyFill="1" applyBorder="1" applyAlignment="1">
      <alignment horizontal="center" vertical="top" wrapText="1"/>
    </xf>
    <xf numFmtId="0" fontId="63" fillId="3" borderId="66" xfId="8" applyFont="1" applyFill="1" applyBorder="1" applyAlignment="1">
      <alignment horizontal="center" vertical="top"/>
    </xf>
    <xf numFmtId="0" fontId="6" fillId="0" borderId="69" xfId="8" applyFont="1" applyBorder="1" applyAlignment="1">
      <alignment horizontal="center" vertical="top" wrapText="1"/>
    </xf>
    <xf numFmtId="0" fontId="6" fillId="0" borderId="12" xfId="8" applyFont="1" applyBorder="1" applyAlignment="1">
      <alignment vertical="top" wrapText="1"/>
    </xf>
    <xf numFmtId="0" fontId="19" fillId="7" borderId="67" xfId="8" applyFont="1" applyFill="1" applyBorder="1" applyAlignment="1">
      <alignment vertical="top"/>
    </xf>
    <xf numFmtId="0" fontId="9" fillId="7" borderId="12" xfId="8" applyFont="1" applyFill="1" applyBorder="1" applyAlignment="1">
      <alignment vertical="top"/>
    </xf>
    <xf numFmtId="0" fontId="18" fillId="0" borderId="46" xfId="8" applyFont="1" applyBorder="1" applyAlignment="1">
      <alignment horizontal="center" vertical="top"/>
    </xf>
    <xf numFmtId="0" fontId="29" fillId="0" borderId="25" xfId="8" applyFont="1" applyBorder="1" applyAlignment="1">
      <alignment horizontal="center" vertical="center" wrapText="1"/>
    </xf>
    <xf numFmtId="0" fontId="6" fillId="0" borderId="26" xfId="8" applyFont="1" applyBorder="1" applyAlignment="1">
      <alignment vertical="center" wrapText="1"/>
    </xf>
    <xf numFmtId="0" fontId="6" fillId="0" borderId="46" xfId="8" applyFont="1" applyBorder="1" applyAlignment="1">
      <alignment horizontal="center" vertical="top"/>
    </xf>
    <xf numFmtId="0" fontId="6" fillId="0" borderId="25" xfId="8" applyFont="1" applyBorder="1" applyAlignment="1">
      <alignment horizontal="center" vertical="center" wrapText="1"/>
    </xf>
    <xf numFmtId="0" fontId="6" fillId="0" borderId="66" xfId="8" applyFont="1" applyBorder="1" applyAlignment="1">
      <alignment horizontal="center" vertical="top"/>
    </xf>
    <xf numFmtId="0" fontId="29" fillId="0" borderId="69" xfId="8" applyFont="1" applyBorder="1" applyAlignment="1">
      <alignment horizontal="center" vertical="center" wrapText="1"/>
    </xf>
    <xf numFmtId="0" fontId="6" fillId="0" borderId="68" xfId="8" applyFont="1" applyBorder="1" applyAlignment="1">
      <alignment vertical="center" wrapText="1"/>
    </xf>
    <xf numFmtId="0" fontId="9" fillId="9" borderId="10" xfId="8" applyFont="1" applyFill="1" applyBorder="1" applyAlignment="1">
      <alignment vertical="top"/>
    </xf>
    <xf numFmtId="0" fontId="9" fillId="9" borderId="11" xfId="8" applyFont="1" applyFill="1" applyBorder="1" applyAlignment="1">
      <alignment vertical="top"/>
    </xf>
    <xf numFmtId="0" fontId="9" fillId="9" borderId="12" xfId="8" applyFont="1" applyFill="1" applyBorder="1" applyAlignment="1">
      <alignment vertical="top"/>
    </xf>
    <xf numFmtId="49" fontId="21" fillId="9" borderId="12" xfId="8" applyNumberFormat="1" applyFont="1" applyFill="1" applyBorder="1" applyAlignment="1">
      <alignment horizontal="center" vertical="top"/>
    </xf>
    <xf numFmtId="0" fontId="9" fillId="9" borderId="10" xfId="8" applyFont="1" applyFill="1" applyBorder="1" applyAlignment="1">
      <alignment horizontal="left" vertical="top" wrapText="1"/>
    </xf>
    <xf numFmtId="0" fontId="9" fillId="9" borderId="11" xfId="8" applyFont="1" applyFill="1" applyBorder="1" applyAlignment="1">
      <alignment horizontal="left" vertical="top" wrapText="1"/>
    </xf>
    <xf numFmtId="0" fontId="9" fillId="9" borderId="12" xfId="8" applyFont="1" applyFill="1" applyBorder="1" applyAlignment="1">
      <alignment horizontal="left" vertical="top" wrapText="1"/>
    </xf>
    <xf numFmtId="164" fontId="25" fillId="9" borderId="9" xfId="8" applyNumberFormat="1" applyFont="1" applyFill="1" applyBorder="1" applyAlignment="1">
      <alignment horizontal="center" vertical="top" wrapText="1"/>
    </xf>
    <xf numFmtId="0" fontId="20" fillId="7" borderId="10" xfId="8" applyFont="1" applyFill="1" applyBorder="1" applyAlignment="1">
      <alignment horizontal="center" vertical="top"/>
    </xf>
    <xf numFmtId="0" fontId="20" fillId="7" borderId="11" xfId="8" applyFont="1" applyFill="1" applyBorder="1" applyAlignment="1">
      <alignment horizontal="center" vertical="top"/>
    </xf>
    <xf numFmtId="0" fontId="20" fillId="7" borderId="12" xfId="8" applyFont="1" applyFill="1" applyBorder="1" applyAlignment="1">
      <alignment horizontal="center" vertical="top"/>
    </xf>
    <xf numFmtId="164" fontId="25" fillId="7" borderId="9" xfId="8" applyNumberFormat="1" applyFont="1" applyFill="1" applyBorder="1" applyAlignment="1">
      <alignment horizontal="center" vertical="top"/>
    </xf>
    <xf numFmtId="0" fontId="19" fillId="7" borderId="9" xfId="8" applyFont="1" applyFill="1" applyBorder="1" applyAlignment="1">
      <alignment horizontal="center" vertical="top"/>
    </xf>
    <xf numFmtId="49" fontId="19" fillId="7" borderId="9" xfId="8" applyNumberFormat="1" applyFont="1" applyFill="1" applyBorder="1" applyAlignment="1">
      <alignment horizontal="center" vertical="top"/>
    </xf>
    <xf numFmtId="0" fontId="6" fillId="3" borderId="67" xfId="8" applyFont="1" applyFill="1" applyBorder="1" applyAlignment="1">
      <alignment horizontal="center" vertical="top" wrapText="1"/>
    </xf>
    <xf numFmtId="0" fontId="6" fillId="3" borderId="68" xfId="8" applyFont="1" applyFill="1" applyBorder="1" applyAlignment="1">
      <alignment horizontal="left" vertical="top" wrapText="1"/>
    </xf>
    <xf numFmtId="49" fontId="9" fillId="11" borderId="9" xfId="8" applyNumberFormat="1" applyFont="1" applyFill="1" applyBorder="1" applyAlignment="1">
      <alignment vertical="top"/>
    </xf>
    <xf numFmtId="49" fontId="21" fillId="8" borderId="4" xfId="8" applyNumberFormat="1" applyFont="1" applyFill="1" applyBorder="1" applyAlignment="1">
      <alignment horizontal="center" vertical="top"/>
    </xf>
    <xf numFmtId="0" fontId="6" fillId="3" borderId="63" xfId="8" applyFont="1" applyFill="1" applyBorder="1" applyAlignment="1">
      <alignment horizontal="center" vertical="center" wrapText="1"/>
    </xf>
    <xf numFmtId="164" fontId="25" fillId="3" borderId="24" xfId="8" applyNumberFormat="1" applyFont="1" applyFill="1" applyBorder="1" applyAlignment="1">
      <alignment horizontal="center" vertical="top"/>
    </xf>
    <xf numFmtId="49" fontId="6" fillId="3" borderId="5" xfId="8" applyNumberFormat="1" applyFont="1" applyFill="1" applyBorder="1" applyAlignment="1">
      <alignment horizontal="center" vertical="top"/>
    </xf>
    <xf numFmtId="0" fontId="18" fillId="3" borderId="40" xfId="8" applyFont="1" applyFill="1" applyBorder="1" applyAlignment="1">
      <alignment horizontal="center" vertical="center"/>
    </xf>
    <xf numFmtId="0" fontId="6" fillId="3" borderId="32" xfId="8" applyFont="1" applyFill="1" applyBorder="1" applyAlignment="1">
      <alignment horizontal="center" vertical="center" wrapText="1"/>
    </xf>
    <xf numFmtId="0" fontId="6" fillId="3" borderId="8" xfId="8" applyFont="1" applyFill="1" applyBorder="1" applyAlignment="1">
      <alignment wrapText="1"/>
    </xf>
    <xf numFmtId="0" fontId="6" fillId="12" borderId="24" xfId="8" applyFont="1" applyFill="1" applyBorder="1" applyAlignment="1">
      <alignment vertical="top" wrapText="1"/>
    </xf>
    <xf numFmtId="49" fontId="9" fillId="12" borderId="13" xfId="8" applyNumberFormat="1" applyFont="1" applyFill="1" applyBorder="1" applyAlignment="1">
      <alignment vertical="top"/>
    </xf>
    <xf numFmtId="49" fontId="9" fillId="11" borderId="24" xfId="8" applyNumberFormat="1" applyFont="1" applyFill="1" applyBorder="1" applyAlignment="1">
      <alignment vertical="top"/>
    </xf>
    <xf numFmtId="0" fontId="20" fillId="3" borderId="43" xfId="8" applyFont="1" applyFill="1" applyBorder="1" applyAlignment="1">
      <alignment horizontal="center" vertical="center"/>
    </xf>
    <xf numFmtId="0" fontId="20" fillId="3" borderId="45" xfId="8" applyFont="1" applyFill="1" applyBorder="1" applyAlignment="1">
      <alignment horizontal="left" vertical="top"/>
    </xf>
    <xf numFmtId="164" fontId="19" fillId="11" borderId="39" xfId="8" applyNumberFormat="1" applyFont="1" applyFill="1" applyBorder="1" applyAlignment="1">
      <alignment horizontal="center" vertical="top"/>
    </xf>
    <xf numFmtId="0" fontId="18" fillId="3" borderId="63" xfId="8" applyFont="1" applyFill="1" applyBorder="1" applyAlignment="1">
      <alignment horizontal="center" vertical="center" wrapText="1"/>
    </xf>
    <xf numFmtId="164" fontId="18" fillId="11" borderId="17" xfId="8" applyNumberFormat="1" applyFont="1" applyFill="1" applyBorder="1" applyAlignment="1">
      <alignment horizontal="center" vertical="top"/>
    </xf>
    <xf numFmtId="0" fontId="18" fillId="3" borderId="57" xfId="8" applyFont="1" applyFill="1" applyBorder="1" applyAlignment="1">
      <alignment horizontal="center" vertical="center" wrapText="1"/>
    </xf>
    <xf numFmtId="0" fontId="6" fillId="3" borderId="17" xfId="8" applyFont="1" applyFill="1" applyBorder="1" applyAlignment="1">
      <alignment wrapText="1"/>
    </xf>
    <xf numFmtId="164" fontId="18" fillId="11" borderId="22" xfId="8" applyNumberFormat="1" applyFont="1" applyFill="1" applyBorder="1" applyAlignment="1">
      <alignment horizontal="center" vertical="top"/>
    </xf>
    <xf numFmtId="0" fontId="18" fillId="3" borderId="41" xfId="8" applyFont="1" applyFill="1" applyBorder="1" applyAlignment="1">
      <alignment horizontal="center" vertical="top" wrapText="1"/>
    </xf>
    <xf numFmtId="164" fontId="20" fillId="11" borderId="8" xfId="8" applyNumberFormat="1" applyFont="1" applyFill="1" applyBorder="1" applyAlignment="1">
      <alignment horizontal="center" vertical="top"/>
    </xf>
    <xf numFmtId="1" fontId="18" fillId="3" borderId="42" xfId="8" applyNumberFormat="1" applyFont="1" applyFill="1" applyBorder="1" applyAlignment="1">
      <alignment horizontal="center" vertical="top"/>
    </xf>
    <xf numFmtId="0" fontId="6" fillId="3" borderId="56" xfId="8" applyFont="1" applyFill="1" applyBorder="1" applyAlignment="1">
      <alignment horizontal="center" vertical="center"/>
    </xf>
    <xf numFmtId="0" fontId="6" fillId="3" borderId="45" xfId="8" applyFont="1" applyFill="1" applyBorder="1" applyAlignment="1">
      <alignment horizontal="left" vertical="top"/>
    </xf>
    <xf numFmtId="164" fontId="25" fillId="3" borderId="79" xfId="8" applyNumberFormat="1" applyFont="1" applyFill="1" applyBorder="1" applyAlignment="1">
      <alignment horizontal="center" vertical="top"/>
    </xf>
    <xf numFmtId="49" fontId="6" fillId="3" borderId="24" xfId="8" applyNumberFormat="1" applyFont="1" applyFill="1" applyBorder="1" applyAlignment="1">
      <alignment vertical="top"/>
    </xf>
    <xf numFmtId="0" fontId="4" fillId="3" borderId="80" xfId="8" applyFill="1" applyBorder="1" applyAlignment="1">
      <alignment horizontal="center" vertical="top" wrapText="1"/>
    </xf>
    <xf numFmtId="49" fontId="9" fillId="12" borderId="24" xfId="8" applyNumberFormat="1" applyFont="1" applyFill="1" applyBorder="1" applyAlignment="1">
      <alignment vertical="top"/>
    </xf>
    <xf numFmtId="49" fontId="9" fillId="11" borderId="67" xfId="8" applyNumberFormat="1" applyFont="1" applyFill="1" applyBorder="1" applyAlignment="1">
      <alignment vertical="top" wrapText="1"/>
    </xf>
    <xf numFmtId="49" fontId="19" fillId="13" borderId="9" xfId="8" applyNumberFormat="1" applyFont="1" applyFill="1" applyBorder="1" applyAlignment="1">
      <alignment vertical="top"/>
    </xf>
    <xf numFmtId="49" fontId="21" fillId="8" borderId="12" xfId="8" applyNumberFormat="1" applyFont="1" applyFill="1" applyBorder="1" applyAlignment="1">
      <alignment vertical="top"/>
    </xf>
    <xf numFmtId="1" fontId="18" fillId="3" borderId="40" xfId="8" applyNumberFormat="1" applyFont="1" applyFill="1" applyBorder="1" applyAlignment="1">
      <alignment horizontal="center" vertical="top"/>
    </xf>
    <xf numFmtId="0" fontId="6" fillId="3" borderId="32" xfId="8" applyFont="1" applyFill="1" applyBorder="1" applyAlignment="1">
      <alignment horizontal="center" vertical="center"/>
    </xf>
    <xf numFmtId="0" fontId="6" fillId="3" borderId="33" xfId="8" applyFont="1" applyFill="1" applyBorder="1" applyAlignment="1">
      <alignment horizontal="left" vertical="top"/>
    </xf>
    <xf numFmtId="164" fontId="19" fillId="3" borderId="81" xfId="8" applyNumberFormat="1" applyFont="1" applyFill="1" applyBorder="1" applyAlignment="1">
      <alignment horizontal="center" vertical="top"/>
    </xf>
    <xf numFmtId="49" fontId="6" fillId="3" borderId="29" xfId="8" applyNumberFormat="1" applyFont="1" applyFill="1" applyBorder="1" applyAlignment="1">
      <alignment horizontal="center" vertical="top"/>
    </xf>
    <xf numFmtId="49" fontId="6" fillId="3" borderId="30" xfId="8" applyNumberFormat="1" applyFont="1" applyFill="1" applyBorder="1" applyAlignment="1">
      <alignment vertical="top"/>
    </xf>
    <xf numFmtId="49" fontId="9" fillId="11" borderId="52" xfId="8" applyNumberFormat="1" applyFont="1" applyFill="1" applyBorder="1" applyAlignment="1">
      <alignment vertical="top" wrapText="1"/>
    </xf>
    <xf numFmtId="49" fontId="19" fillId="13" borderId="5" xfId="8" applyNumberFormat="1" applyFont="1" applyFill="1" applyBorder="1" applyAlignment="1">
      <alignment vertical="top"/>
    </xf>
    <xf numFmtId="49" fontId="21" fillId="8" borderId="22" xfId="8" applyNumberFormat="1" applyFont="1" applyFill="1" applyBorder="1" applyAlignment="1">
      <alignment vertical="top"/>
    </xf>
    <xf numFmtId="1" fontId="18" fillId="3" borderId="66" xfId="8" applyNumberFormat="1" applyFont="1" applyFill="1" applyBorder="1" applyAlignment="1">
      <alignment horizontal="center" vertical="top"/>
    </xf>
    <xf numFmtId="0" fontId="6" fillId="3" borderId="69" xfId="8" applyFont="1" applyFill="1" applyBorder="1" applyAlignment="1">
      <alignment horizontal="center" vertical="center"/>
    </xf>
    <xf numFmtId="0" fontId="6" fillId="3" borderId="68" xfId="8" applyFont="1" applyFill="1" applyBorder="1" applyAlignment="1">
      <alignment horizontal="left" vertical="top"/>
    </xf>
    <xf numFmtId="164" fontId="25" fillId="0" borderId="81" xfId="8" applyNumberFormat="1" applyFont="1" applyBorder="1" applyAlignment="1">
      <alignment horizontal="center" vertical="top"/>
    </xf>
    <xf numFmtId="0" fontId="4" fillId="0" borderId="9" xfId="8" applyBorder="1"/>
    <xf numFmtId="49" fontId="6" fillId="3" borderId="9" xfId="8" applyNumberFormat="1" applyFont="1" applyFill="1" applyBorder="1" applyAlignment="1">
      <alignment vertical="top"/>
    </xf>
    <xf numFmtId="0" fontId="4" fillId="3" borderId="81" xfId="8" applyFill="1" applyBorder="1" applyAlignment="1">
      <alignment horizontal="center" vertical="top" wrapText="1"/>
    </xf>
    <xf numFmtId="49" fontId="9" fillId="12" borderId="9" xfId="8" applyNumberFormat="1" applyFont="1" applyFill="1" applyBorder="1" applyAlignment="1">
      <alignment vertical="top"/>
    </xf>
    <xf numFmtId="0" fontId="44" fillId="3" borderId="46" xfId="8" applyFont="1" applyFill="1" applyBorder="1" applyAlignment="1">
      <alignment horizontal="center" vertical="top"/>
    </xf>
    <xf numFmtId="0" fontId="6" fillId="3" borderId="56" xfId="8" applyFont="1" applyFill="1" applyBorder="1" applyAlignment="1">
      <alignment horizontal="center" vertical="center" wrapText="1"/>
    </xf>
    <xf numFmtId="0" fontId="6" fillId="3" borderId="39" xfId="8" applyFont="1" applyFill="1" applyBorder="1" applyAlignment="1">
      <alignment vertical="top" wrapText="1"/>
    </xf>
    <xf numFmtId="164" fontId="19" fillId="0" borderId="79" xfId="8" applyNumberFormat="1" applyFont="1" applyBorder="1" applyAlignment="1">
      <alignment horizontal="center" vertical="top"/>
    </xf>
    <xf numFmtId="0" fontId="18" fillId="3" borderId="24" xfId="8" applyFont="1" applyFill="1" applyBorder="1" applyAlignment="1">
      <alignment horizontal="center" vertical="top"/>
    </xf>
    <xf numFmtId="49" fontId="9" fillId="11" borderId="47" xfId="8" applyNumberFormat="1" applyFont="1" applyFill="1" applyBorder="1" applyAlignment="1">
      <alignment vertical="top" wrapText="1"/>
    </xf>
    <xf numFmtId="0" fontId="6" fillId="0" borderId="59" xfId="8" applyFont="1" applyBorder="1" applyAlignment="1">
      <alignment horizontal="center" vertical="top"/>
    </xf>
    <xf numFmtId="0" fontId="6" fillId="3" borderId="54" xfId="8" applyFont="1" applyFill="1" applyBorder="1" applyAlignment="1">
      <alignment horizontal="center" vertical="top" wrapText="1"/>
    </xf>
    <xf numFmtId="164" fontId="19" fillId="0" borderId="73" xfId="8" applyNumberFormat="1" applyFont="1" applyBorder="1" applyAlignment="1">
      <alignment horizontal="center" vertical="top"/>
    </xf>
    <xf numFmtId="49" fontId="6" fillId="3" borderId="13" xfId="8" applyNumberFormat="1" applyFont="1" applyFill="1" applyBorder="1" applyAlignment="1">
      <alignment vertical="top"/>
    </xf>
    <xf numFmtId="0" fontId="4" fillId="3" borderId="82" xfId="8" applyFill="1" applyBorder="1" applyAlignment="1">
      <alignment horizontal="center" vertical="top" wrapText="1"/>
    </xf>
    <xf numFmtId="49" fontId="9" fillId="11" borderId="49" xfId="8" applyNumberFormat="1" applyFont="1" applyFill="1" applyBorder="1" applyAlignment="1">
      <alignment vertical="top" wrapText="1"/>
    </xf>
    <xf numFmtId="9" fontId="20" fillId="3" borderId="15" xfId="8" applyNumberFormat="1" applyFont="1" applyFill="1" applyBorder="1" applyAlignment="1">
      <alignment horizontal="center" vertical="top"/>
    </xf>
    <xf numFmtId="0" fontId="20" fillId="3" borderId="57" xfId="8" applyFont="1" applyFill="1" applyBorder="1" applyAlignment="1">
      <alignment horizontal="center" vertical="center"/>
    </xf>
    <xf numFmtId="0" fontId="20" fillId="3" borderId="17" xfId="8" applyFont="1" applyFill="1" applyBorder="1" applyAlignment="1">
      <alignment horizontal="left" vertical="top"/>
    </xf>
    <xf numFmtId="164" fontId="19" fillId="11" borderId="70" xfId="8" applyNumberFormat="1" applyFont="1" applyFill="1" applyBorder="1" applyAlignment="1">
      <alignment horizontal="center" vertical="top"/>
    </xf>
    <xf numFmtId="0" fontId="19" fillId="11" borderId="31" xfId="8" applyFont="1" applyFill="1" applyBorder="1" applyAlignment="1">
      <alignment horizontal="center" vertical="top"/>
    </xf>
    <xf numFmtId="0" fontId="20" fillId="3" borderId="20" xfId="8" applyFont="1" applyFill="1" applyBorder="1" applyAlignment="1">
      <alignment horizontal="center" vertical="top"/>
    </xf>
    <xf numFmtId="0" fontId="18" fillId="0" borderId="6" xfId="8" applyFont="1" applyBorder="1" applyAlignment="1">
      <alignment horizontal="center" vertical="top"/>
    </xf>
    <xf numFmtId="0" fontId="18" fillId="0" borderId="32" xfId="8" applyFont="1" applyBorder="1" applyAlignment="1">
      <alignment horizontal="center" vertical="top" wrapText="1"/>
    </xf>
    <xf numFmtId="0" fontId="18" fillId="0" borderId="8" xfId="8" applyFont="1" applyBorder="1" applyAlignment="1">
      <alignment horizontal="left" vertical="top" wrapText="1"/>
    </xf>
    <xf numFmtId="0" fontId="18" fillId="3" borderId="58" xfId="8" applyFont="1" applyFill="1" applyBorder="1" applyAlignment="1">
      <alignment horizontal="center" vertical="center"/>
    </xf>
    <xf numFmtId="0" fontId="18" fillId="3" borderId="19" xfId="8" applyFont="1" applyFill="1" applyBorder="1" applyAlignment="1">
      <alignment horizontal="left" vertical="top"/>
    </xf>
    <xf numFmtId="164" fontId="19" fillId="10" borderId="19" xfId="8" applyNumberFormat="1" applyFont="1" applyFill="1" applyBorder="1" applyAlignment="1">
      <alignment horizontal="center" vertical="top"/>
    </xf>
    <xf numFmtId="0" fontId="9" fillId="12" borderId="18" xfId="8" applyFont="1" applyFill="1" applyBorder="1" applyAlignment="1">
      <alignment vertical="top" wrapText="1"/>
    </xf>
    <xf numFmtId="0" fontId="23" fillId="11" borderId="13" xfId="8" applyFont="1" applyFill="1" applyBorder="1" applyAlignment="1">
      <alignment horizontal="center" vertical="top" wrapText="1"/>
    </xf>
    <xf numFmtId="0" fontId="6" fillId="12" borderId="18" xfId="8" applyFont="1" applyFill="1" applyBorder="1" applyAlignment="1">
      <alignment vertical="top" wrapText="1"/>
    </xf>
    <xf numFmtId="49" fontId="19" fillId="11" borderId="13" xfId="8" applyNumberFormat="1" applyFont="1" applyFill="1" applyBorder="1" applyAlignment="1">
      <alignment horizontal="center" vertical="top"/>
    </xf>
    <xf numFmtId="0" fontId="18" fillId="3" borderId="17" xfId="8" applyFont="1" applyFill="1" applyBorder="1" applyAlignment="1">
      <alignment horizontal="left" vertical="top"/>
    </xf>
    <xf numFmtId="0" fontId="18" fillId="3" borderId="17" xfId="8" applyFont="1" applyFill="1" applyBorder="1" applyAlignment="1">
      <alignment wrapText="1"/>
    </xf>
    <xf numFmtId="164" fontId="18" fillId="11" borderId="8" xfId="8" applyNumberFormat="1" applyFont="1" applyFill="1" applyBorder="1" applyAlignment="1">
      <alignment horizontal="center" vertical="top"/>
    </xf>
    <xf numFmtId="0" fontId="18" fillId="0" borderId="25" xfId="8" applyFont="1" applyBorder="1" applyAlignment="1">
      <alignment horizontal="center" vertical="center" wrapText="1"/>
    </xf>
    <xf numFmtId="0" fontId="18" fillId="0" borderId="26" xfId="8" applyFont="1" applyBorder="1" applyAlignment="1">
      <alignment vertical="center" wrapText="1"/>
    </xf>
    <xf numFmtId="0" fontId="18" fillId="0" borderId="66" xfId="8" applyFont="1" applyBorder="1" applyAlignment="1">
      <alignment horizontal="center" vertical="top"/>
    </xf>
    <xf numFmtId="0" fontId="18" fillId="0" borderId="69" xfId="8" applyFont="1" applyBorder="1" applyAlignment="1">
      <alignment horizontal="center" vertical="center" wrapText="1"/>
    </xf>
    <xf numFmtId="0" fontId="18" fillId="0" borderId="68" xfId="8" applyFont="1" applyBorder="1" applyAlignment="1">
      <alignment vertical="center" wrapText="1"/>
    </xf>
    <xf numFmtId="0" fontId="19" fillId="7" borderId="10" xfId="8" applyFont="1" applyFill="1" applyBorder="1" applyAlignment="1">
      <alignment vertical="top"/>
    </xf>
    <xf numFmtId="0" fontId="19" fillId="7" borderId="11" xfId="8" applyFont="1" applyFill="1" applyBorder="1" applyAlignment="1">
      <alignment vertical="top"/>
    </xf>
    <xf numFmtId="0" fontId="19" fillId="0" borderId="23" xfId="8" applyFont="1" applyBorder="1" applyAlignment="1">
      <alignment horizontal="left" vertical="top"/>
    </xf>
    <xf numFmtId="0" fontId="30" fillId="0" borderId="23" xfId="8" applyFont="1" applyBorder="1" applyAlignment="1">
      <alignment horizontal="left" vertical="top"/>
    </xf>
    <xf numFmtId="0" fontId="16" fillId="0" borderId="23" xfId="8" applyFont="1" applyBorder="1" applyAlignment="1">
      <alignment horizontal="left" vertical="top"/>
    </xf>
    <xf numFmtId="0" fontId="30" fillId="0" borderId="35" xfId="8" applyFont="1" applyBorder="1" applyAlignment="1">
      <alignment vertical="top"/>
    </xf>
    <xf numFmtId="49" fontId="19" fillId="9" borderId="35" xfId="8" applyNumberFormat="1" applyFont="1" applyFill="1" applyBorder="1" applyAlignment="1">
      <alignment horizontal="center" vertical="top" wrapText="1"/>
    </xf>
    <xf numFmtId="0" fontId="19" fillId="8" borderId="34" xfId="8" applyFont="1" applyFill="1" applyBorder="1" applyAlignment="1">
      <alignment horizontal="left" vertical="top"/>
    </xf>
    <xf numFmtId="0" fontId="4" fillId="9" borderId="23" xfId="8" applyFill="1" applyBorder="1"/>
    <xf numFmtId="0" fontId="19" fillId="8" borderId="23" xfId="8" applyFont="1" applyFill="1" applyBorder="1" applyAlignment="1">
      <alignment horizontal="left" vertical="top"/>
    </xf>
    <xf numFmtId="0" fontId="30" fillId="8" borderId="23" xfId="8" applyFont="1" applyFill="1" applyBorder="1" applyAlignment="1">
      <alignment horizontal="left" vertical="top"/>
    </xf>
    <xf numFmtId="0" fontId="16" fillId="8" borderId="23" xfId="8" applyFont="1" applyFill="1" applyBorder="1" applyAlignment="1">
      <alignment horizontal="left" vertical="top"/>
    </xf>
    <xf numFmtId="0" fontId="30" fillId="9" borderId="0" xfId="8" applyFont="1" applyFill="1" applyAlignment="1">
      <alignment vertical="top"/>
    </xf>
    <xf numFmtId="0" fontId="6" fillId="0" borderId="3" xfId="3" applyFont="1" applyBorder="1" applyAlignment="1">
      <alignment horizontal="center" vertical="top"/>
    </xf>
    <xf numFmtId="0" fontId="31" fillId="0" borderId="3" xfId="8" applyFont="1" applyBorder="1" applyAlignment="1">
      <alignment horizontal="center" vertical="center"/>
    </xf>
    <xf numFmtId="0" fontId="32" fillId="0" borderId="0" xfId="0" applyFont="1" applyAlignment="1">
      <alignment horizontal="left" vertical="top" wrapText="1"/>
    </xf>
    <xf numFmtId="0" fontId="5" fillId="3" borderId="17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left" vertical="center" wrapText="1"/>
    </xf>
    <xf numFmtId="0" fontId="5" fillId="3" borderId="17" xfId="0" applyFont="1" applyFill="1" applyBorder="1" applyAlignment="1">
      <alignment horizontal="left" vertical="top" wrapText="1"/>
    </xf>
    <xf numFmtId="0" fontId="5" fillId="3" borderId="16" xfId="0" applyFont="1" applyFill="1" applyBorder="1" applyAlignment="1">
      <alignment horizontal="left" vertical="top" wrapText="1"/>
    </xf>
    <xf numFmtId="0" fontId="5" fillId="3" borderId="15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49" fontId="18" fillId="3" borderId="30" xfId="0" applyNumberFormat="1" applyFont="1" applyFill="1" applyBorder="1" applyAlignment="1">
      <alignment horizontal="left" vertical="top" wrapText="1"/>
    </xf>
    <xf numFmtId="49" fontId="18" fillId="3" borderId="13" xfId="0" applyNumberFormat="1" applyFont="1" applyFill="1" applyBorder="1" applyAlignment="1">
      <alignment horizontal="left" vertical="top" wrapText="1"/>
    </xf>
    <xf numFmtId="49" fontId="18" fillId="3" borderId="24" xfId="0" applyNumberFormat="1" applyFont="1" applyFill="1" applyBorder="1" applyAlignment="1">
      <alignment horizontal="left" vertical="top" wrapText="1"/>
    </xf>
    <xf numFmtId="0" fontId="9" fillId="11" borderId="30" xfId="0" applyFont="1" applyFill="1" applyBorder="1" applyAlignment="1">
      <alignment horizontal="center" vertical="center" textRotation="90" wrapText="1"/>
    </xf>
    <xf numFmtId="0" fontId="9" fillId="11" borderId="24" xfId="0" applyFont="1" applyFill="1" applyBorder="1" applyAlignment="1">
      <alignment horizontal="center" vertical="center" textRotation="90" wrapText="1"/>
    </xf>
    <xf numFmtId="0" fontId="9" fillId="11" borderId="13" xfId="0" applyFont="1" applyFill="1" applyBorder="1" applyAlignment="1">
      <alignment horizontal="center" vertical="center" textRotation="90" wrapText="1"/>
    </xf>
    <xf numFmtId="49" fontId="22" fillId="3" borderId="30" xfId="0" applyNumberFormat="1" applyFont="1" applyFill="1" applyBorder="1" applyAlignment="1">
      <alignment horizontal="center" vertical="center" textRotation="90"/>
    </xf>
    <xf numFmtId="49" fontId="22" fillId="3" borderId="13" xfId="0" applyNumberFormat="1" applyFont="1" applyFill="1" applyBorder="1" applyAlignment="1">
      <alignment horizontal="center" vertical="center" textRotation="90"/>
    </xf>
    <xf numFmtId="49" fontId="22" fillId="3" borderId="24" xfId="0" applyNumberFormat="1" applyFont="1" applyFill="1" applyBorder="1" applyAlignment="1">
      <alignment horizontal="center" vertical="center" textRotation="90"/>
    </xf>
    <xf numFmtId="0" fontId="30" fillId="0" borderId="0" xfId="0" applyFont="1" applyAlignment="1">
      <alignment horizontal="center" vertical="center" wrapText="1"/>
    </xf>
    <xf numFmtId="49" fontId="19" fillId="8" borderId="8" xfId="0" applyNumberFormat="1" applyFont="1" applyFill="1" applyBorder="1" applyAlignment="1">
      <alignment horizontal="center" vertical="top"/>
    </xf>
    <xf numFmtId="49" fontId="19" fillId="8" borderId="39" xfId="0" applyNumberFormat="1" applyFont="1" applyFill="1" applyBorder="1" applyAlignment="1">
      <alignment horizontal="center" vertical="top"/>
    </xf>
    <xf numFmtId="49" fontId="19" fillId="11" borderId="30" xfId="0" applyNumberFormat="1" applyFont="1" applyFill="1" applyBorder="1" applyAlignment="1">
      <alignment horizontal="center" vertical="top" wrapText="1"/>
    </xf>
    <xf numFmtId="49" fontId="19" fillId="11" borderId="24" xfId="0" applyNumberFormat="1" applyFont="1" applyFill="1" applyBorder="1" applyAlignment="1">
      <alignment horizontal="center" vertical="top" wrapText="1"/>
    </xf>
    <xf numFmtId="49" fontId="19" fillId="8" borderId="30" xfId="0" applyNumberFormat="1" applyFont="1" applyFill="1" applyBorder="1" applyAlignment="1">
      <alignment horizontal="center" vertical="top"/>
    </xf>
    <xf numFmtId="49" fontId="19" fillId="8" borderId="24" xfId="0" applyNumberFormat="1" applyFont="1" applyFill="1" applyBorder="1" applyAlignment="1">
      <alignment horizontal="center" vertical="top"/>
    </xf>
    <xf numFmtId="49" fontId="19" fillId="13" borderId="30" xfId="0" applyNumberFormat="1" applyFont="1" applyFill="1" applyBorder="1" applyAlignment="1">
      <alignment horizontal="center" vertical="top"/>
    </xf>
    <xf numFmtId="49" fontId="19" fillId="13" borderId="24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5" fillId="9" borderId="29" xfId="0" applyFont="1" applyFill="1" applyBorder="1" applyAlignment="1">
      <alignment horizontal="center" vertical="center" textRotation="90" wrapText="1"/>
    </xf>
    <xf numFmtId="0" fontId="5" fillId="9" borderId="14" xfId="0" applyFont="1" applyFill="1" applyBorder="1" applyAlignment="1">
      <alignment horizontal="center" vertical="center" textRotation="90" wrapText="1"/>
    </xf>
    <xf numFmtId="0" fontId="5" fillId="9" borderId="1" xfId="0" applyFont="1" applyFill="1" applyBorder="1" applyAlignment="1">
      <alignment horizontal="center" vertical="center" textRotation="90" wrapText="1"/>
    </xf>
    <xf numFmtId="0" fontId="5" fillId="7" borderId="29" xfId="0" applyFont="1" applyFill="1" applyBorder="1" applyAlignment="1">
      <alignment horizontal="center" vertical="center" textRotation="90" wrapText="1"/>
    </xf>
    <xf numFmtId="0" fontId="5" fillId="7" borderId="14" xfId="0" applyFont="1" applyFill="1" applyBorder="1" applyAlignment="1">
      <alignment horizontal="center" vertical="center" textRotation="90" wrapText="1"/>
    </xf>
    <xf numFmtId="0" fontId="5" fillId="7" borderId="1" xfId="0" applyFont="1" applyFill="1" applyBorder="1" applyAlignment="1">
      <alignment horizontal="center" vertical="center" textRotation="90" wrapText="1"/>
    </xf>
    <xf numFmtId="0" fontId="5" fillId="11" borderId="7" xfId="0" applyFont="1" applyFill="1" applyBorder="1" applyAlignment="1">
      <alignment horizontal="center" vertical="center" textRotation="90" wrapText="1"/>
    </xf>
    <xf numFmtId="0" fontId="5" fillId="11" borderId="16" xfId="0" applyFont="1" applyFill="1" applyBorder="1" applyAlignment="1">
      <alignment horizontal="center" vertical="center" textRotation="90" wrapText="1"/>
    </xf>
    <xf numFmtId="0" fontId="5" fillId="11" borderId="62" xfId="0" applyFont="1" applyFill="1" applyBorder="1" applyAlignment="1">
      <alignment horizontal="center" vertical="center" textRotation="90" wrapText="1"/>
    </xf>
    <xf numFmtId="49" fontId="19" fillId="11" borderId="13" xfId="0" applyNumberFormat="1" applyFont="1" applyFill="1" applyBorder="1" applyAlignment="1">
      <alignment horizontal="center" vertical="top" wrapText="1"/>
    </xf>
    <xf numFmtId="49" fontId="19" fillId="8" borderId="13" xfId="0" applyNumberFormat="1" applyFont="1" applyFill="1" applyBorder="1" applyAlignment="1">
      <alignment horizontal="center" vertical="top"/>
    </xf>
    <xf numFmtId="49" fontId="19" fillId="13" borderId="13" xfId="0" applyNumberFormat="1" applyFont="1" applyFill="1" applyBorder="1" applyAlignment="1">
      <alignment horizontal="center" vertical="top"/>
    </xf>
    <xf numFmtId="49" fontId="19" fillId="12" borderId="30" xfId="0" applyNumberFormat="1" applyFont="1" applyFill="1" applyBorder="1" applyAlignment="1">
      <alignment horizontal="center" vertical="top" wrapText="1"/>
    </xf>
    <xf numFmtId="49" fontId="19" fillId="12" borderId="13" xfId="0" applyNumberFormat="1" applyFont="1" applyFill="1" applyBorder="1" applyAlignment="1">
      <alignment horizontal="center" vertical="top" wrapText="1"/>
    </xf>
    <xf numFmtId="49" fontId="19" fillId="12" borderId="24" xfId="0" applyNumberFormat="1" applyFont="1" applyFill="1" applyBorder="1" applyAlignment="1">
      <alignment horizontal="center" vertical="top" wrapText="1"/>
    </xf>
    <xf numFmtId="0" fontId="6" fillId="12" borderId="6" xfId="0" applyFont="1" applyFill="1" applyBorder="1" applyAlignment="1">
      <alignment horizontal="left" vertical="top" wrapText="1"/>
    </xf>
    <xf numFmtId="0" fontId="6" fillId="12" borderId="15" xfId="0" applyFont="1" applyFill="1" applyBorder="1" applyAlignment="1">
      <alignment horizontal="left" vertical="top" wrapText="1"/>
    </xf>
    <xf numFmtId="49" fontId="19" fillId="13" borderId="35" xfId="0" applyNumberFormat="1" applyFont="1" applyFill="1" applyBorder="1" applyAlignment="1">
      <alignment horizontal="center" vertical="top"/>
    </xf>
    <xf numFmtId="49" fontId="19" fillId="13" borderId="19" xfId="0" applyNumberFormat="1" applyFont="1" applyFill="1" applyBorder="1" applyAlignment="1">
      <alignment horizontal="center" vertical="top"/>
    </xf>
    <xf numFmtId="49" fontId="19" fillId="13" borderId="4" xfId="0" applyNumberFormat="1" applyFont="1" applyFill="1" applyBorder="1" applyAlignment="1">
      <alignment horizontal="center" vertical="top"/>
    </xf>
    <xf numFmtId="0" fontId="18" fillId="0" borderId="44" xfId="5" applyFont="1" applyBorder="1" applyAlignment="1">
      <alignment horizontal="left" vertical="center" wrapText="1"/>
    </xf>
    <xf numFmtId="0" fontId="18" fillId="0" borderId="26" xfId="5" applyFont="1" applyBorder="1" applyAlignment="1">
      <alignment horizontal="left" vertical="center" wrapText="1"/>
    </xf>
    <xf numFmtId="0" fontId="18" fillId="3" borderId="49" xfId="0" applyFont="1" applyFill="1" applyBorder="1" applyAlignment="1">
      <alignment horizontal="center" vertical="center" wrapText="1"/>
    </xf>
    <xf numFmtId="0" fontId="18" fillId="3" borderId="47" xfId="0" applyFont="1" applyFill="1" applyBorder="1" applyAlignment="1">
      <alignment horizontal="center" vertical="center" wrapText="1"/>
    </xf>
    <xf numFmtId="0" fontId="18" fillId="3" borderId="48" xfId="0" applyFont="1" applyFill="1" applyBorder="1" applyAlignment="1">
      <alignment horizontal="center" vertical="center"/>
    </xf>
    <xf numFmtId="0" fontId="18" fillId="3" borderId="46" xfId="0" applyFont="1" applyFill="1" applyBorder="1" applyAlignment="1">
      <alignment horizontal="center" vertical="center"/>
    </xf>
    <xf numFmtId="0" fontId="18" fillId="0" borderId="48" xfId="0" applyFont="1" applyBorder="1" applyAlignment="1">
      <alignment horizontal="center" vertical="center"/>
    </xf>
    <xf numFmtId="0" fontId="18" fillId="0" borderId="46" xfId="0" applyFont="1" applyBorder="1" applyAlignment="1">
      <alignment horizontal="center" vertical="center"/>
    </xf>
    <xf numFmtId="0" fontId="18" fillId="3" borderId="50" xfId="0" applyFont="1" applyFill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 vertical="center" wrapText="1"/>
    </xf>
    <xf numFmtId="0" fontId="18" fillId="0" borderId="44" xfId="5" applyFont="1" applyBorder="1" applyAlignment="1">
      <alignment horizontal="left" vertical="top" wrapText="1"/>
    </xf>
    <xf numFmtId="0" fontId="18" fillId="0" borderId="26" xfId="5" applyFont="1" applyBorder="1" applyAlignment="1">
      <alignment horizontal="left" vertical="top" wrapText="1"/>
    </xf>
    <xf numFmtId="0" fontId="18" fillId="3" borderId="50" xfId="0" applyFont="1" applyFill="1" applyBorder="1" applyAlignment="1">
      <alignment horizontal="center" vertical="center"/>
    </xf>
    <xf numFmtId="0" fontId="18" fillId="3" borderId="25" xfId="0" applyFont="1" applyFill="1" applyBorder="1" applyAlignment="1">
      <alignment horizontal="center" vertical="center"/>
    </xf>
    <xf numFmtId="0" fontId="18" fillId="0" borderId="35" xfId="5" applyFont="1" applyBorder="1" applyAlignment="1">
      <alignment horizontal="left" vertical="top" wrapText="1"/>
    </xf>
    <xf numFmtId="0" fontId="18" fillId="0" borderId="4" xfId="5" applyFont="1" applyBorder="1" applyAlignment="1">
      <alignment horizontal="left" vertical="top" wrapText="1"/>
    </xf>
    <xf numFmtId="0" fontId="18" fillId="3" borderId="44" xfId="0" applyFont="1" applyFill="1" applyBorder="1" applyAlignment="1">
      <alignment horizontal="left" vertical="top" wrapText="1"/>
    </xf>
    <xf numFmtId="0" fontId="18" fillId="3" borderId="26" xfId="0" applyFont="1" applyFill="1" applyBorder="1" applyAlignment="1">
      <alignment horizontal="left" vertical="top" wrapText="1"/>
    </xf>
    <xf numFmtId="1" fontId="18" fillId="3" borderId="48" xfId="0" applyNumberFormat="1" applyFont="1" applyFill="1" applyBorder="1" applyAlignment="1">
      <alignment horizontal="center" vertical="center"/>
    </xf>
    <xf numFmtId="1" fontId="18" fillId="3" borderId="46" xfId="0" applyNumberFormat="1" applyFont="1" applyFill="1" applyBorder="1" applyAlignment="1">
      <alignment horizontal="center" vertical="center"/>
    </xf>
    <xf numFmtId="49" fontId="18" fillId="3" borderId="30" xfId="0" applyNumberFormat="1" applyFont="1" applyFill="1" applyBorder="1" applyAlignment="1">
      <alignment horizontal="center" vertical="top"/>
    </xf>
    <xf numFmtId="49" fontId="18" fillId="3" borderId="24" xfId="0" applyNumberFormat="1" applyFont="1" applyFill="1" applyBorder="1" applyAlignment="1">
      <alignment horizontal="center" vertical="top"/>
    </xf>
    <xf numFmtId="0" fontId="18" fillId="3" borderId="44" xfId="4" applyFont="1" applyFill="1" applyBorder="1" applyAlignment="1">
      <alignment horizontal="left" vertical="top" wrapText="1"/>
    </xf>
    <xf numFmtId="0" fontId="18" fillId="3" borderId="26" xfId="4" applyFont="1" applyFill="1" applyBorder="1" applyAlignment="1">
      <alignment horizontal="left" vertical="top" wrapText="1"/>
    </xf>
    <xf numFmtId="0" fontId="28" fillId="0" borderId="44" xfId="0" applyFont="1" applyBorder="1" applyAlignment="1">
      <alignment horizontal="left" vertical="top" wrapText="1"/>
    </xf>
    <xf numFmtId="0" fontId="28" fillId="0" borderId="26" xfId="0" applyFont="1" applyBorder="1" applyAlignment="1">
      <alignment horizontal="left" vertical="top" wrapText="1"/>
    </xf>
    <xf numFmtId="49" fontId="19" fillId="13" borderId="29" xfId="0" applyNumberFormat="1" applyFont="1" applyFill="1" applyBorder="1" applyAlignment="1">
      <alignment horizontal="center" vertical="top"/>
    </xf>
    <xf numFmtId="49" fontId="19" fillId="13" borderId="1" xfId="0" applyNumberFormat="1" applyFont="1" applyFill="1" applyBorder="1" applyAlignment="1">
      <alignment horizontal="center" vertical="top"/>
    </xf>
    <xf numFmtId="49" fontId="19" fillId="11" borderId="23" xfId="0" applyNumberFormat="1" applyFont="1" applyFill="1" applyBorder="1" applyAlignment="1">
      <alignment horizontal="center" vertical="top" wrapText="1"/>
    </xf>
    <xf numFmtId="0" fontId="23" fillId="11" borderId="3" xfId="0" applyFont="1" applyFill="1" applyBorder="1" applyAlignment="1">
      <alignment horizontal="center" vertical="top" wrapText="1"/>
    </xf>
    <xf numFmtId="0" fontId="9" fillId="11" borderId="30" xfId="0" applyFont="1" applyFill="1" applyBorder="1" applyAlignment="1">
      <alignment horizontal="left" vertical="top" wrapText="1"/>
    </xf>
    <xf numFmtId="0" fontId="9" fillId="11" borderId="24" xfId="0" applyFont="1" applyFill="1" applyBorder="1" applyAlignment="1">
      <alignment horizontal="left" vertical="top" wrapText="1"/>
    </xf>
    <xf numFmtId="49" fontId="19" fillId="8" borderId="35" xfId="0" applyNumberFormat="1" applyFont="1" applyFill="1" applyBorder="1" applyAlignment="1">
      <alignment horizontal="center" vertical="top"/>
    </xf>
    <xf numFmtId="49" fontId="19" fillId="8" borderId="4" xfId="0" applyNumberFormat="1" applyFont="1" applyFill="1" applyBorder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9" fillId="7" borderId="12" xfId="0" applyFont="1" applyFill="1" applyBorder="1" applyAlignment="1">
      <alignment horizontal="left" vertical="top"/>
    </xf>
    <xf numFmtId="0" fontId="9" fillId="7" borderId="11" xfId="0" applyFont="1" applyFill="1" applyBorder="1" applyAlignment="1">
      <alignment horizontal="left" vertical="top"/>
    </xf>
    <xf numFmtId="0" fontId="9" fillId="7" borderId="10" xfId="0" applyFont="1" applyFill="1" applyBorder="1" applyAlignment="1">
      <alignment horizontal="left" vertical="top"/>
    </xf>
    <xf numFmtId="0" fontId="14" fillId="0" borderId="30" xfId="3" applyFont="1" applyBorder="1" applyAlignment="1">
      <alignment horizontal="center" vertical="center" wrapText="1"/>
    </xf>
    <xf numFmtId="0" fontId="14" fillId="0" borderId="13" xfId="3" applyFont="1" applyBorder="1" applyAlignment="1">
      <alignment horizontal="center" vertical="center" wrapText="1"/>
    </xf>
    <xf numFmtId="0" fontId="14" fillId="0" borderId="24" xfId="3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6" fillId="12" borderId="34" xfId="0" applyFont="1" applyFill="1" applyBorder="1" applyAlignment="1">
      <alignment horizontal="left" vertical="top" wrapText="1"/>
    </xf>
    <xf numFmtId="0" fontId="6" fillId="12" borderId="18" xfId="0" applyFont="1" applyFill="1" applyBorder="1" applyAlignment="1">
      <alignment horizontal="left" vertical="top" wrapText="1"/>
    </xf>
    <xf numFmtId="0" fontId="6" fillId="12" borderId="2" xfId="0" applyFont="1" applyFill="1" applyBorder="1" applyAlignment="1">
      <alignment horizontal="left" vertical="top" wrapText="1"/>
    </xf>
    <xf numFmtId="49" fontId="18" fillId="3" borderId="13" xfId="0" applyNumberFormat="1" applyFont="1" applyFill="1" applyBorder="1" applyAlignment="1">
      <alignment horizontal="center" vertical="top"/>
    </xf>
    <xf numFmtId="0" fontId="9" fillId="11" borderId="35" xfId="0" applyFont="1" applyFill="1" applyBorder="1" applyAlignment="1">
      <alignment horizontal="left" vertical="top" wrapText="1"/>
    </xf>
    <xf numFmtId="0" fontId="9" fillId="11" borderId="23" xfId="0" applyFont="1" applyFill="1" applyBorder="1" applyAlignment="1">
      <alignment horizontal="left" vertical="top" wrapText="1"/>
    </xf>
    <xf numFmtId="0" fontId="9" fillId="11" borderId="34" xfId="0" applyFont="1" applyFill="1" applyBorder="1" applyAlignment="1">
      <alignment horizontal="left" vertical="top" wrapText="1"/>
    </xf>
    <xf numFmtId="0" fontId="9" fillId="11" borderId="19" xfId="0" applyFont="1" applyFill="1" applyBorder="1" applyAlignment="1">
      <alignment horizontal="left" vertical="top" wrapText="1"/>
    </xf>
    <xf numFmtId="0" fontId="9" fillId="11" borderId="0" xfId="0" applyFont="1" applyFill="1" applyAlignment="1">
      <alignment horizontal="left" vertical="top" wrapText="1"/>
    </xf>
    <xf numFmtId="0" fontId="9" fillId="11" borderId="18" xfId="0" applyFont="1" applyFill="1" applyBorder="1" applyAlignment="1">
      <alignment horizontal="left" vertical="top" wrapText="1"/>
    </xf>
    <xf numFmtId="49" fontId="9" fillId="12" borderId="30" xfId="0" applyNumberFormat="1" applyFont="1" applyFill="1" applyBorder="1" applyAlignment="1">
      <alignment horizontal="center" vertical="top" wrapText="1"/>
    </xf>
    <xf numFmtId="49" fontId="9" fillId="12" borderId="13" xfId="0" applyNumberFormat="1" applyFont="1" applyFill="1" applyBorder="1" applyAlignment="1">
      <alignment horizontal="center" vertical="top" wrapText="1"/>
    </xf>
    <xf numFmtId="49" fontId="9" fillId="12" borderId="24" xfId="0" applyNumberFormat="1" applyFont="1" applyFill="1" applyBorder="1" applyAlignment="1">
      <alignment horizontal="center" vertical="top" wrapText="1"/>
    </xf>
    <xf numFmtId="49" fontId="19" fillId="8" borderId="19" xfId="0" applyNumberFormat="1" applyFont="1" applyFill="1" applyBorder="1" applyAlignment="1">
      <alignment horizontal="center" vertical="top"/>
    </xf>
    <xf numFmtId="49" fontId="19" fillId="11" borderId="0" xfId="0" applyNumberFormat="1" applyFont="1" applyFill="1" applyAlignment="1">
      <alignment horizontal="center" vertical="top" wrapText="1"/>
    </xf>
    <xf numFmtId="49" fontId="21" fillId="7" borderId="30" xfId="0" applyNumberFormat="1" applyFont="1" applyFill="1" applyBorder="1" applyAlignment="1">
      <alignment horizontal="center" vertical="top"/>
    </xf>
    <xf numFmtId="49" fontId="21" fillId="7" borderId="13" xfId="0" applyNumberFormat="1" applyFont="1" applyFill="1" applyBorder="1" applyAlignment="1">
      <alignment horizontal="center" vertical="top"/>
    </xf>
    <xf numFmtId="0" fontId="5" fillId="0" borderId="30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 textRotation="90" wrapText="1"/>
    </xf>
    <xf numFmtId="0" fontId="5" fillId="0" borderId="24" xfId="0" applyFont="1" applyBorder="1" applyAlignment="1">
      <alignment horizontal="center" vertical="center" textRotation="90" wrapText="1"/>
    </xf>
    <xf numFmtId="0" fontId="5" fillId="0" borderId="51" xfId="0" applyFont="1" applyBorder="1" applyAlignment="1">
      <alignment horizontal="center" vertical="center" textRotation="90"/>
    </xf>
    <xf numFmtId="0" fontId="5" fillId="0" borderId="46" xfId="0" applyFont="1" applyBorder="1" applyAlignment="1">
      <alignment horizontal="center" vertical="center" textRotation="90"/>
    </xf>
    <xf numFmtId="0" fontId="9" fillId="3" borderId="35" xfId="0" applyFont="1" applyFill="1" applyBorder="1" applyAlignment="1">
      <alignment horizontal="center" vertical="top"/>
    </xf>
    <xf numFmtId="0" fontId="9" fillId="3" borderId="23" xfId="0" applyFont="1" applyFill="1" applyBorder="1" applyAlignment="1">
      <alignment horizontal="center" vertical="top"/>
    </xf>
    <xf numFmtId="0" fontId="9" fillId="3" borderId="49" xfId="0" applyFont="1" applyFill="1" applyBorder="1" applyAlignment="1">
      <alignment horizontal="center" vertical="top"/>
    </xf>
    <xf numFmtId="0" fontId="9" fillId="3" borderId="19" xfId="0" applyFont="1" applyFill="1" applyBorder="1" applyAlignment="1">
      <alignment horizontal="center" vertical="top"/>
    </xf>
    <xf numFmtId="0" fontId="9" fillId="3" borderId="0" xfId="0" applyFont="1" applyFill="1" applyAlignment="1">
      <alignment horizontal="center" vertical="top"/>
    </xf>
    <xf numFmtId="0" fontId="9" fillId="3" borderId="52" xfId="0" applyFont="1" applyFill="1" applyBorder="1" applyAlignment="1">
      <alignment horizontal="center" vertical="top"/>
    </xf>
    <xf numFmtId="0" fontId="30" fillId="9" borderId="12" xfId="0" applyFont="1" applyFill="1" applyBorder="1" applyAlignment="1">
      <alignment horizontal="left" vertical="top"/>
    </xf>
    <xf numFmtId="0" fontId="30" fillId="9" borderId="11" xfId="0" applyFont="1" applyFill="1" applyBorder="1" applyAlignment="1">
      <alignment horizontal="left" vertical="top"/>
    </xf>
    <xf numFmtId="0" fontId="9" fillId="11" borderId="35" xfId="0" applyFont="1" applyFill="1" applyBorder="1" applyAlignment="1">
      <alignment horizontal="center" vertical="top" wrapText="1"/>
    </xf>
    <xf numFmtId="0" fontId="9" fillId="11" borderId="23" xfId="0" applyFont="1" applyFill="1" applyBorder="1" applyAlignment="1">
      <alignment horizontal="center" vertical="top" wrapText="1"/>
    </xf>
    <xf numFmtId="0" fontId="9" fillId="11" borderId="34" xfId="0" applyFont="1" applyFill="1" applyBorder="1" applyAlignment="1">
      <alignment horizontal="center" vertical="top" wrapText="1"/>
    </xf>
    <xf numFmtId="0" fontId="9" fillId="11" borderId="19" xfId="0" applyFont="1" applyFill="1" applyBorder="1" applyAlignment="1">
      <alignment horizontal="center" vertical="top" wrapText="1"/>
    </xf>
    <xf numFmtId="0" fontId="9" fillId="11" borderId="0" xfId="0" applyFont="1" applyFill="1" applyAlignment="1">
      <alignment horizontal="center" vertical="top" wrapText="1"/>
    </xf>
    <xf numFmtId="0" fontId="9" fillId="11" borderId="18" xfId="0" applyFont="1" applyFill="1" applyBorder="1" applyAlignment="1">
      <alignment horizontal="center" vertical="top" wrapText="1"/>
    </xf>
    <xf numFmtId="0" fontId="5" fillId="0" borderId="29" xfId="0" applyFont="1" applyBorder="1" applyAlignment="1">
      <alignment horizontal="center" vertical="center" textRotation="90" wrapText="1"/>
    </xf>
    <xf numFmtId="0" fontId="5" fillId="0" borderId="14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 wrapText="1"/>
    </xf>
    <xf numFmtId="0" fontId="5" fillId="0" borderId="34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textRotation="90" wrapText="1"/>
    </xf>
    <xf numFmtId="0" fontId="5" fillId="0" borderId="16" xfId="0" applyFont="1" applyBorder="1" applyAlignment="1">
      <alignment horizontal="center" vertical="center" textRotation="90" wrapText="1"/>
    </xf>
    <xf numFmtId="0" fontId="5" fillId="0" borderId="62" xfId="0" applyFont="1" applyBorder="1" applyAlignment="1">
      <alignment horizontal="center" vertical="center" textRotation="90" wrapText="1"/>
    </xf>
    <xf numFmtId="49" fontId="22" fillId="3" borderId="29" xfId="0" applyNumberFormat="1" applyFont="1" applyFill="1" applyBorder="1" applyAlignment="1">
      <alignment horizontal="center" vertical="top" textRotation="90"/>
    </xf>
    <xf numFmtId="49" fontId="22" fillId="3" borderId="1" xfId="0" applyNumberFormat="1" applyFont="1" applyFill="1" applyBorder="1" applyAlignment="1">
      <alignment horizontal="center" vertical="top" textRotation="90"/>
    </xf>
    <xf numFmtId="0" fontId="9" fillId="11" borderId="34" xfId="0" applyFont="1" applyFill="1" applyBorder="1" applyAlignment="1">
      <alignment vertical="top" wrapText="1"/>
    </xf>
    <xf numFmtId="0" fontId="9" fillId="11" borderId="2" xfId="0" applyFont="1" applyFill="1" applyBorder="1" applyAlignment="1">
      <alignment vertical="top" wrapText="1"/>
    </xf>
    <xf numFmtId="0" fontId="9" fillId="11" borderId="2" xfId="0" applyFont="1" applyFill="1" applyBorder="1" applyAlignment="1">
      <alignment horizontal="left" vertical="top" wrapText="1"/>
    </xf>
    <xf numFmtId="0" fontId="6" fillId="11" borderId="35" xfId="0" applyFont="1" applyFill="1" applyBorder="1" applyAlignment="1">
      <alignment horizontal="center" vertical="top" wrapText="1"/>
    </xf>
    <xf numFmtId="0" fontId="6" fillId="11" borderId="23" xfId="0" applyFont="1" applyFill="1" applyBorder="1" applyAlignment="1">
      <alignment horizontal="center" vertical="top" wrapText="1"/>
    </xf>
    <xf numFmtId="0" fontId="6" fillId="11" borderId="34" xfId="0" applyFont="1" applyFill="1" applyBorder="1" applyAlignment="1">
      <alignment horizontal="center" vertical="top" wrapText="1"/>
    </xf>
    <xf numFmtId="0" fontId="6" fillId="11" borderId="19" xfId="0" applyFont="1" applyFill="1" applyBorder="1" applyAlignment="1">
      <alignment horizontal="center" vertical="top" wrapText="1"/>
    </xf>
    <xf numFmtId="0" fontId="6" fillId="11" borderId="0" xfId="0" applyFont="1" applyFill="1" applyAlignment="1">
      <alignment horizontal="center" vertical="top" wrapText="1"/>
    </xf>
    <xf numFmtId="0" fontId="6" fillId="11" borderId="18" xfId="0" applyFont="1" applyFill="1" applyBorder="1" applyAlignment="1">
      <alignment horizontal="center" vertical="top" wrapText="1"/>
    </xf>
    <xf numFmtId="0" fontId="6" fillId="12" borderId="35" xfId="0" applyFont="1" applyFill="1" applyBorder="1" applyAlignment="1">
      <alignment horizontal="left" vertical="top" wrapText="1"/>
    </xf>
    <xf numFmtId="0" fontId="6" fillId="12" borderId="4" xfId="0" applyFont="1" applyFill="1" applyBorder="1" applyAlignment="1">
      <alignment horizontal="left" vertical="top" wrapText="1"/>
    </xf>
    <xf numFmtId="49" fontId="22" fillId="3" borderId="35" xfId="0" applyNumberFormat="1" applyFont="1" applyFill="1" applyBorder="1" applyAlignment="1">
      <alignment horizontal="center" vertical="center" textRotation="90"/>
    </xf>
    <xf numFmtId="49" fontId="22" fillId="3" borderId="19" xfId="0" applyNumberFormat="1" applyFont="1" applyFill="1" applyBorder="1" applyAlignment="1">
      <alignment horizontal="center" vertical="center" textRotation="90"/>
    </xf>
    <xf numFmtId="49" fontId="22" fillId="3" borderId="4" xfId="0" applyNumberFormat="1" applyFont="1" applyFill="1" applyBorder="1" applyAlignment="1">
      <alignment horizontal="center" vertical="center" textRotation="90"/>
    </xf>
    <xf numFmtId="0" fontId="6" fillId="12" borderId="31" xfId="0" applyFont="1" applyFill="1" applyBorder="1" applyAlignment="1">
      <alignment horizontal="left" vertical="top" wrapText="1"/>
    </xf>
    <xf numFmtId="0" fontId="6" fillId="12" borderId="24" xfId="0" applyFont="1" applyFill="1" applyBorder="1" applyAlignment="1">
      <alignment horizontal="left" vertical="top" wrapText="1"/>
    </xf>
    <xf numFmtId="0" fontId="6" fillId="3" borderId="44" xfId="0" applyFont="1" applyFill="1" applyBorder="1" applyAlignment="1">
      <alignment horizontal="left" vertical="top" wrapText="1"/>
    </xf>
    <xf numFmtId="0" fontId="6" fillId="3" borderId="26" xfId="0" applyFont="1" applyFill="1" applyBorder="1" applyAlignment="1">
      <alignment horizontal="left" vertical="top" wrapText="1"/>
    </xf>
    <xf numFmtId="0" fontId="9" fillId="11" borderId="4" xfId="0" applyFont="1" applyFill="1" applyBorder="1" applyAlignment="1">
      <alignment horizontal="center" vertical="top" wrapText="1"/>
    </xf>
    <xf numFmtId="0" fontId="9" fillId="11" borderId="3" xfId="0" applyFont="1" applyFill="1" applyBorder="1" applyAlignment="1">
      <alignment horizontal="center" vertical="top" wrapText="1"/>
    </xf>
    <xf numFmtId="0" fontId="9" fillId="11" borderId="2" xfId="0" applyFont="1" applyFill="1" applyBorder="1" applyAlignment="1">
      <alignment horizontal="center" vertical="top" wrapText="1"/>
    </xf>
    <xf numFmtId="0" fontId="5" fillId="0" borderId="17" xfId="3" applyFont="1" applyBorder="1" applyAlignment="1">
      <alignment horizontal="left" vertical="top" wrapText="1"/>
    </xf>
    <xf numFmtId="0" fontId="5" fillId="0" borderId="16" xfId="3" applyFont="1" applyBorder="1" applyAlignment="1">
      <alignment horizontal="left" vertical="top" wrapText="1"/>
    </xf>
    <xf numFmtId="0" fontId="15" fillId="0" borderId="16" xfId="3" applyFont="1" applyBorder="1" applyAlignment="1">
      <alignment horizontal="left" vertical="top" wrapText="1"/>
    </xf>
    <xf numFmtId="0" fontId="15" fillId="0" borderId="15" xfId="3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18" fillId="11" borderId="34" xfId="0" applyFont="1" applyFill="1" applyBorder="1" applyAlignment="1">
      <alignment vertical="top" wrapText="1"/>
    </xf>
    <xf numFmtId="0" fontId="18" fillId="11" borderId="2" xfId="0" applyFont="1" applyFill="1" applyBorder="1" applyAlignment="1">
      <alignment vertical="top" wrapText="1"/>
    </xf>
    <xf numFmtId="0" fontId="5" fillId="12" borderId="30" xfId="0" applyFont="1" applyFill="1" applyBorder="1" applyAlignment="1">
      <alignment horizontal="center" vertical="center" textRotation="90" wrapText="1"/>
    </xf>
    <xf numFmtId="0" fontId="5" fillId="12" borderId="13" xfId="0" applyFont="1" applyFill="1" applyBorder="1" applyAlignment="1">
      <alignment horizontal="center" vertical="center" textRotation="90" wrapText="1"/>
    </xf>
    <xf numFmtId="0" fontId="5" fillId="12" borderId="24" xfId="0" applyFont="1" applyFill="1" applyBorder="1" applyAlignment="1">
      <alignment horizontal="center" vertical="center" textRotation="90" wrapText="1"/>
    </xf>
    <xf numFmtId="0" fontId="5" fillId="11" borderId="30" xfId="0" applyFont="1" applyFill="1" applyBorder="1" applyAlignment="1">
      <alignment horizontal="center" vertical="center" textRotation="90" wrapText="1"/>
    </xf>
    <xf numFmtId="0" fontId="5" fillId="11" borderId="13" xfId="0" applyFont="1" applyFill="1" applyBorder="1" applyAlignment="1">
      <alignment horizontal="center" vertical="center" textRotation="90" wrapText="1"/>
    </xf>
    <xf numFmtId="0" fontId="5" fillId="11" borderId="24" xfId="0" applyFont="1" applyFill="1" applyBorder="1" applyAlignment="1">
      <alignment horizontal="center" vertical="center" textRotation="90" wrapText="1"/>
    </xf>
    <xf numFmtId="0" fontId="5" fillId="0" borderId="30" xfId="3" applyFont="1" applyBorder="1" applyAlignment="1">
      <alignment horizontal="center" vertical="center" wrapText="1"/>
    </xf>
    <xf numFmtId="0" fontId="5" fillId="0" borderId="13" xfId="3" applyFont="1" applyBorder="1" applyAlignment="1">
      <alignment horizontal="center" vertical="center" wrapText="1"/>
    </xf>
    <xf numFmtId="0" fontId="5" fillId="0" borderId="12" xfId="3" applyFont="1" applyBorder="1" applyAlignment="1">
      <alignment horizontal="center" vertical="center"/>
    </xf>
    <xf numFmtId="0" fontId="5" fillId="0" borderId="11" xfId="3" applyFont="1" applyBorder="1" applyAlignment="1">
      <alignment horizontal="center" vertical="center"/>
    </xf>
    <xf numFmtId="0" fontId="5" fillId="0" borderId="10" xfId="3" applyFont="1" applyBorder="1" applyAlignment="1">
      <alignment horizontal="center" vertical="center"/>
    </xf>
    <xf numFmtId="0" fontId="19" fillId="7" borderId="12" xfId="0" applyFont="1" applyFill="1" applyBorder="1" applyAlignment="1">
      <alignment horizontal="right" vertical="top" wrapText="1"/>
    </xf>
    <xf numFmtId="0" fontId="19" fillId="7" borderId="11" xfId="0" applyFont="1" applyFill="1" applyBorder="1" applyAlignment="1">
      <alignment horizontal="right" vertical="top" wrapText="1"/>
    </xf>
    <xf numFmtId="0" fontId="19" fillId="7" borderId="10" xfId="0" applyFont="1" applyFill="1" applyBorder="1" applyAlignment="1">
      <alignment horizontal="right" vertical="top" wrapText="1"/>
    </xf>
    <xf numFmtId="0" fontId="6" fillId="12" borderId="30" xfId="0" applyFont="1" applyFill="1" applyBorder="1" applyAlignment="1">
      <alignment horizontal="left" vertical="top" wrapText="1"/>
    </xf>
    <xf numFmtId="0" fontId="23" fillId="11" borderId="24" xfId="0" applyFont="1" applyFill="1" applyBorder="1" applyAlignment="1">
      <alignment horizontal="center" vertical="top" wrapText="1"/>
    </xf>
    <xf numFmtId="0" fontId="23" fillId="3" borderId="23" xfId="0" applyFont="1" applyFill="1" applyBorder="1" applyAlignment="1">
      <alignment horizontal="center" vertical="top" wrapText="1"/>
    </xf>
    <xf numFmtId="0" fontId="23" fillId="3" borderId="0" xfId="0" applyFont="1" applyFill="1" applyAlignment="1">
      <alignment horizontal="center" vertical="top" wrapText="1"/>
    </xf>
    <xf numFmtId="0" fontId="23" fillId="3" borderId="3" xfId="0" applyFont="1" applyFill="1" applyBorder="1" applyAlignment="1">
      <alignment horizontal="center" vertical="top" wrapText="1"/>
    </xf>
    <xf numFmtId="49" fontId="9" fillId="10" borderId="11" xfId="0" applyNumberFormat="1" applyFont="1" applyFill="1" applyBorder="1" applyAlignment="1">
      <alignment horizontal="center" vertical="top"/>
    </xf>
    <xf numFmtId="49" fontId="9" fillId="10" borderId="10" xfId="0" applyNumberFormat="1" applyFont="1" applyFill="1" applyBorder="1" applyAlignment="1">
      <alignment horizontal="center" vertical="top"/>
    </xf>
    <xf numFmtId="0" fontId="6" fillId="0" borderId="30" xfId="6" applyFont="1" applyBorder="1" applyAlignment="1">
      <alignment horizontal="left" vertical="top" wrapText="1"/>
    </xf>
    <xf numFmtId="0" fontId="6" fillId="0" borderId="24" xfId="6" applyFont="1" applyBorder="1" applyAlignment="1">
      <alignment horizontal="left" vertical="top" wrapText="1"/>
    </xf>
    <xf numFmtId="0" fontId="19" fillId="9" borderId="12" xfId="0" applyFont="1" applyFill="1" applyBorder="1" applyAlignment="1">
      <alignment horizontal="right" vertical="top" wrapText="1"/>
    </xf>
    <xf numFmtId="0" fontId="19" fillId="9" borderId="11" xfId="0" applyFont="1" applyFill="1" applyBorder="1" applyAlignment="1">
      <alignment horizontal="right" vertical="top" wrapText="1"/>
    </xf>
    <xf numFmtId="0" fontId="19" fillId="9" borderId="10" xfId="0" applyFont="1" applyFill="1" applyBorder="1" applyAlignment="1">
      <alignment horizontal="right" vertical="top" wrapText="1"/>
    </xf>
    <xf numFmtId="49" fontId="19" fillId="4" borderId="12" xfId="0" applyNumberFormat="1" applyFont="1" applyFill="1" applyBorder="1" applyAlignment="1">
      <alignment horizontal="right" vertical="top"/>
    </xf>
    <xf numFmtId="49" fontId="19" fillId="4" borderId="11" xfId="0" applyNumberFormat="1" applyFont="1" applyFill="1" applyBorder="1" applyAlignment="1">
      <alignment horizontal="right" vertical="top"/>
    </xf>
    <xf numFmtId="49" fontId="19" fillId="4" borderId="10" xfId="0" applyNumberFormat="1" applyFont="1" applyFill="1" applyBorder="1" applyAlignment="1">
      <alignment horizontal="right" vertical="top"/>
    </xf>
    <xf numFmtId="0" fontId="19" fillId="6" borderId="3" xfId="0" applyFont="1" applyFill="1" applyBorder="1" applyAlignment="1">
      <alignment horizontal="right" vertical="top" wrapText="1"/>
    </xf>
    <xf numFmtId="0" fontId="19" fillId="6" borderId="2" xfId="0" applyFont="1" applyFill="1" applyBorder="1" applyAlignment="1">
      <alignment horizontal="right" vertical="top" wrapText="1"/>
    </xf>
    <xf numFmtId="0" fontId="0" fillId="10" borderId="12" xfId="0" applyFill="1" applyBorder="1" applyAlignment="1">
      <alignment horizontal="center"/>
    </xf>
    <xf numFmtId="0" fontId="0" fillId="10" borderId="10" xfId="0" applyFill="1" applyBorder="1" applyAlignment="1">
      <alignment horizontal="center"/>
    </xf>
    <xf numFmtId="0" fontId="23" fillId="12" borderId="30" xfId="0" applyFont="1" applyFill="1" applyBorder="1" applyAlignment="1">
      <alignment horizontal="center" vertical="top" wrapText="1"/>
    </xf>
    <xf numFmtId="0" fontId="23" fillId="12" borderId="24" xfId="0" applyFont="1" applyFill="1" applyBorder="1" applyAlignment="1">
      <alignment horizontal="center" vertical="top" wrapText="1"/>
    </xf>
    <xf numFmtId="0" fontId="5" fillId="0" borderId="0" xfId="3" applyFont="1" applyAlignment="1">
      <alignment horizontal="left" vertical="top" wrapText="1"/>
    </xf>
    <xf numFmtId="0" fontId="6" fillId="0" borderId="0" xfId="3" applyFont="1" applyAlignment="1">
      <alignment horizontal="right" vertical="top"/>
    </xf>
    <xf numFmtId="0" fontId="14" fillId="4" borderId="12" xfId="3" applyFont="1" applyFill="1" applyBorder="1" applyAlignment="1">
      <alignment horizontal="left" vertical="top"/>
    </xf>
    <xf numFmtId="0" fontId="14" fillId="4" borderId="11" xfId="3" applyFont="1" applyFill="1" applyBorder="1" applyAlignment="1">
      <alignment horizontal="left" vertical="top"/>
    </xf>
    <xf numFmtId="0" fontId="14" fillId="4" borderId="10" xfId="3" applyFont="1" applyFill="1" applyBorder="1" applyAlignment="1">
      <alignment horizontal="left" vertical="top"/>
    </xf>
    <xf numFmtId="0" fontId="18" fillId="12" borderId="30" xfId="0" applyFont="1" applyFill="1" applyBorder="1" applyAlignment="1">
      <alignment horizontal="left" vertical="top" wrapText="1"/>
    </xf>
    <xf numFmtId="0" fontId="18" fillId="12" borderId="24" xfId="0" applyFont="1" applyFill="1" applyBorder="1" applyAlignment="1">
      <alignment horizontal="left" vertical="top" wrapText="1"/>
    </xf>
    <xf numFmtId="0" fontId="23" fillId="3" borderId="34" xfId="0" applyFont="1" applyFill="1" applyBorder="1" applyAlignment="1">
      <alignment horizontal="center" vertical="top" wrapText="1"/>
    </xf>
    <xf numFmtId="0" fontId="23" fillId="3" borderId="2" xfId="0" applyFont="1" applyFill="1" applyBorder="1" applyAlignment="1">
      <alignment horizontal="center" vertical="top" wrapText="1"/>
    </xf>
    <xf numFmtId="0" fontId="18" fillId="4" borderId="12" xfId="0" applyFont="1" applyFill="1" applyBorder="1" applyAlignment="1">
      <alignment horizontal="center" vertical="top"/>
    </xf>
    <xf numFmtId="0" fontId="18" fillId="4" borderId="11" xfId="0" applyFont="1" applyFill="1" applyBorder="1" applyAlignment="1">
      <alignment horizontal="center" vertical="top"/>
    </xf>
    <xf numFmtId="0" fontId="18" fillId="4" borderId="10" xfId="0" applyFont="1" applyFill="1" applyBorder="1" applyAlignment="1">
      <alignment horizontal="center" vertical="top"/>
    </xf>
    <xf numFmtId="49" fontId="9" fillId="0" borderId="0" xfId="3" applyNumberFormat="1" applyFont="1" applyAlignment="1">
      <alignment horizontal="center" vertical="top" wrapText="1"/>
    </xf>
    <xf numFmtId="0" fontId="5" fillId="0" borderId="15" xfId="3" applyFont="1" applyBorder="1" applyAlignment="1">
      <alignment horizontal="left" vertical="top" wrapText="1"/>
    </xf>
    <xf numFmtId="0" fontId="5" fillId="0" borderId="22" xfId="3" applyFont="1" applyBorder="1" applyAlignment="1">
      <alignment horizontal="left" vertical="top" wrapText="1"/>
    </xf>
    <xf numFmtId="0" fontId="5" fillId="0" borderId="21" xfId="3" applyFont="1" applyBorder="1" applyAlignment="1">
      <alignment horizontal="left" vertical="top" wrapText="1"/>
    </xf>
    <xf numFmtId="0" fontId="5" fillId="0" borderId="20" xfId="3" applyFont="1" applyBorder="1" applyAlignment="1">
      <alignment horizontal="left" vertical="top" wrapText="1"/>
    </xf>
    <xf numFmtId="0" fontId="12" fillId="4" borderId="12" xfId="0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left" vertical="center" wrapText="1"/>
    </xf>
    <xf numFmtId="0" fontId="15" fillId="0" borderId="21" xfId="3" applyFont="1" applyBorder="1" applyAlignment="1">
      <alignment horizontal="left" vertical="top" wrapText="1"/>
    </xf>
    <xf numFmtId="0" fontId="15" fillId="0" borderId="20" xfId="3" applyFont="1" applyBorder="1" applyAlignment="1">
      <alignment horizontal="left" vertical="top" wrapText="1"/>
    </xf>
    <xf numFmtId="0" fontId="5" fillId="3" borderId="19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wrapText="1"/>
    </xf>
    <xf numFmtId="0" fontId="5" fillId="3" borderId="18" xfId="0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9" fillId="0" borderId="11" xfId="3" applyFont="1" applyBorder="1" applyAlignment="1">
      <alignment horizontal="center" vertical="center" wrapText="1"/>
    </xf>
    <xf numFmtId="49" fontId="19" fillId="11" borderId="35" xfId="0" applyNumberFormat="1" applyFont="1" applyFill="1" applyBorder="1" applyAlignment="1">
      <alignment horizontal="center" vertical="top" wrapText="1"/>
    </xf>
    <xf numFmtId="49" fontId="19" fillId="11" borderId="19" xfId="0" applyNumberFormat="1" applyFont="1" applyFill="1" applyBorder="1" applyAlignment="1">
      <alignment horizontal="center" vertical="top" wrapText="1"/>
    </xf>
    <xf numFmtId="49" fontId="19" fillId="11" borderId="4" xfId="0" applyNumberFormat="1" applyFont="1" applyFill="1" applyBorder="1" applyAlignment="1">
      <alignment horizontal="center" vertical="top" wrapText="1"/>
    </xf>
    <xf numFmtId="0" fontId="5" fillId="0" borderId="17" xfId="4" applyFont="1" applyBorder="1" applyAlignment="1">
      <alignment horizontal="left" vertical="top" wrapText="1"/>
    </xf>
    <xf numFmtId="0" fontId="5" fillId="0" borderId="16" xfId="4" applyFont="1" applyBorder="1" applyAlignment="1">
      <alignment horizontal="left" vertical="top" wrapText="1"/>
    </xf>
    <xf numFmtId="0" fontId="12" fillId="11" borderId="30" xfId="8" applyFont="1" applyFill="1" applyBorder="1" applyAlignment="1">
      <alignment horizontal="center" vertical="center" textRotation="90" wrapText="1"/>
    </xf>
    <xf numFmtId="0" fontId="12" fillId="11" borderId="13" xfId="8" applyFont="1" applyFill="1" applyBorder="1" applyAlignment="1">
      <alignment horizontal="center" vertical="center" textRotation="90" wrapText="1"/>
    </xf>
    <xf numFmtId="0" fontId="12" fillId="11" borderId="24" xfId="8" applyFont="1" applyFill="1" applyBorder="1" applyAlignment="1">
      <alignment horizontal="center" vertical="center" textRotation="90" wrapText="1"/>
    </xf>
    <xf numFmtId="0" fontId="5" fillId="12" borderId="30" xfId="8" applyFont="1" applyFill="1" applyBorder="1" applyAlignment="1">
      <alignment horizontal="left" vertical="top" wrapText="1"/>
    </xf>
    <xf numFmtId="0" fontId="5" fillId="12" borderId="13" xfId="8" applyFont="1" applyFill="1" applyBorder="1" applyAlignment="1">
      <alignment horizontal="left" vertical="top" wrapText="1"/>
    </xf>
    <xf numFmtId="0" fontId="5" fillId="12" borderId="24" xfId="8" applyFont="1" applyFill="1" applyBorder="1" applyAlignment="1">
      <alignment horizontal="left" vertical="top" wrapText="1"/>
    </xf>
    <xf numFmtId="0" fontId="14" fillId="11" borderId="30" xfId="8" applyFont="1" applyFill="1" applyBorder="1" applyAlignment="1">
      <alignment horizontal="center" vertical="center" textRotation="90" wrapText="1"/>
    </xf>
    <xf numFmtId="0" fontId="14" fillId="11" borderId="13" xfId="8" applyFont="1" applyFill="1" applyBorder="1" applyAlignment="1">
      <alignment horizontal="center" vertical="center" textRotation="90" wrapText="1"/>
    </xf>
    <xf numFmtId="0" fontId="14" fillId="11" borderId="24" xfId="8" applyFont="1" applyFill="1" applyBorder="1" applyAlignment="1">
      <alignment horizontal="center" vertical="center" textRotation="90" wrapText="1"/>
    </xf>
    <xf numFmtId="49" fontId="6" fillId="3" borderId="30" xfId="8" applyNumberFormat="1" applyFont="1" applyFill="1" applyBorder="1" applyAlignment="1">
      <alignment horizontal="center" vertical="center" textRotation="90"/>
    </xf>
    <xf numFmtId="49" fontId="6" fillId="3" borderId="13" xfId="8" applyNumberFormat="1" applyFont="1" applyFill="1" applyBorder="1" applyAlignment="1">
      <alignment horizontal="center" vertical="center" textRotation="90"/>
    </xf>
    <xf numFmtId="49" fontId="6" fillId="3" borderId="24" xfId="8" applyNumberFormat="1" applyFont="1" applyFill="1" applyBorder="1" applyAlignment="1">
      <alignment horizontal="center" vertical="center" textRotation="90"/>
    </xf>
    <xf numFmtId="49" fontId="44" fillId="3" borderId="30" xfId="8" applyNumberFormat="1" applyFont="1" applyFill="1" applyBorder="1" applyAlignment="1">
      <alignment horizontal="center" vertical="center" textRotation="90"/>
    </xf>
    <xf numFmtId="49" fontId="44" fillId="3" borderId="13" xfId="8" applyNumberFormat="1" applyFont="1" applyFill="1" applyBorder="1" applyAlignment="1">
      <alignment horizontal="center" vertical="center" textRotation="90"/>
    </xf>
    <xf numFmtId="49" fontId="44" fillId="3" borderId="24" xfId="8" applyNumberFormat="1" applyFont="1" applyFill="1" applyBorder="1" applyAlignment="1">
      <alignment horizontal="center" vertical="center" textRotation="90"/>
    </xf>
    <xf numFmtId="0" fontId="5" fillId="12" borderId="30" xfId="0" applyFont="1" applyFill="1" applyBorder="1" applyAlignment="1">
      <alignment horizontal="left" vertical="top" wrapText="1"/>
    </xf>
    <xf numFmtId="0" fontId="5" fillId="12" borderId="13" xfId="0" applyFont="1" applyFill="1" applyBorder="1" applyAlignment="1">
      <alignment horizontal="left" vertical="top" wrapText="1"/>
    </xf>
    <xf numFmtId="0" fontId="5" fillId="12" borderId="24" xfId="0" applyFont="1" applyFill="1" applyBorder="1" applyAlignment="1">
      <alignment horizontal="left" vertical="top" wrapText="1"/>
    </xf>
    <xf numFmtId="0" fontId="5" fillId="0" borderId="35" xfId="0" applyFont="1" applyBorder="1" applyAlignment="1">
      <alignment horizontal="left" vertical="top" wrapText="1"/>
    </xf>
    <xf numFmtId="0" fontId="5" fillId="0" borderId="19" xfId="0" applyFont="1" applyBorder="1" applyAlignment="1">
      <alignment horizontal="left" vertical="top" wrapText="1"/>
    </xf>
    <xf numFmtId="0" fontId="5" fillId="0" borderId="24" xfId="0" applyFont="1" applyBorder="1" applyAlignment="1">
      <alignment horizontal="left" vertical="top" wrapText="1"/>
    </xf>
    <xf numFmtId="49" fontId="5" fillId="3" borderId="30" xfId="8" applyNumberFormat="1" applyFont="1" applyFill="1" applyBorder="1" applyAlignment="1">
      <alignment horizontal="center" vertical="top"/>
    </xf>
    <xf numFmtId="49" fontId="5" fillId="3" borderId="13" xfId="8" applyNumberFormat="1" applyFont="1" applyFill="1" applyBorder="1" applyAlignment="1">
      <alignment horizontal="center" vertical="top"/>
    </xf>
    <xf numFmtId="49" fontId="5" fillId="3" borderId="24" xfId="8" applyNumberFormat="1" applyFont="1" applyFill="1" applyBorder="1" applyAlignment="1">
      <alignment horizontal="center" vertical="top"/>
    </xf>
    <xf numFmtId="0" fontId="14" fillId="11" borderId="35" xfId="8" applyFont="1" applyFill="1" applyBorder="1" applyAlignment="1">
      <alignment horizontal="center" vertical="center" textRotation="90" wrapText="1"/>
    </xf>
    <xf numFmtId="0" fontId="14" fillId="11" borderId="19" xfId="8" applyFont="1" applyFill="1" applyBorder="1" applyAlignment="1">
      <alignment horizontal="center" vertical="center" textRotation="90" wrapText="1"/>
    </xf>
    <xf numFmtId="0" fontId="14" fillId="11" borderId="4" xfId="8" applyFont="1" applyFill="1" applyBorder="1" applyAlignment="1">
      <alignment horizontal="center" vertical="center" textRotation="90" wrapText="1"/>
    </xf>
    <xf numFmtId="49" fontId="14" fillId="8" borderId="30" xfId="8" applyNumberFormat="1" applyFont="1" applyFill="1" applyBorder="1" applyAlignment="1">
      <alignment horizontal="center" vertical="top"/>
    </xf>
    <xf numFmtId="49" fontId="14" fillId="8" borderId="13" xfId="8" applyNumberFormat="1" applyFont="1" applyFill="1" applyBorder="1" applyAlignment="1">
      <alignment horizontal="center" vertical="top"/>
    </xf>
    <xf numFmtId="49" fontId="14" fillId="8" borderId="24" xfId="8" applyNumberFormat="1" applyFont="1" applyFill="1" applyBorder="1" applyAlignment="1">
      <alignment horizontal="center" vertical="top"/>
    </xf>
    <xf numFmtId="49" fontId="14" fillId="13" borderId="30" xfId="8" applyNumberFormat="1" applyFont="1" applyFill="1" applyBorder="1" applyAlignment="1">
      <alignment horizontal="center" vertical="top"/>
    </xf>
    <xf numFmtId="49" fontId="14" fillId="13" borderId="13" xfId="8" applyNumberFormat="1" applyFont="1" applyFill="1" applyBorder="1" applyAlignment="1">
      <alignment horizontal="center" vertical="top"/>
    </xf>
    <xf numFmtId="49" fontId="14" fillId="13" borderId="24" xfId="8" applyNumberFormat="1" applyFont="1" applyFill="1" applyBorder="1" applyAlignment="1">
      <alignment horizontal="center" vertical="top"/>
    </xf>
    <xf numFmtId="49" fontId="14" fillId="11" borderId="30" xfId="8" applyNumberFormat="1" applyFont="1" applyFill="1" applyBorder="1" applyAlignment="1">
      <alignment horizontal="center" vertical="top" wrapText="1"/>
    </xf>
    <xf numFmtId="49" fontId="14" fillId="11" borderId="13" xfId="8" applyNumberFormat="1" applyFont="1" applyFill="1" applyBorder="1" applyAlignment="1">
      <alignment horizontal="center" vertical="top" wrapText="1"/>
    </xf>
    <xf numFmtId="49" fontId="14" fillId="11" borderId="24" xfId="8" applyNumberFormat="1" applyFont="1" applyFill="1" applyBorder="1" applyAlignment="1">
      <alignment horizontal="center" vertical="top" wrapText="1"/>
    </xf>
    <xf numFmtId="49" fontId="14" fillId="12" borderId="30" xfId="8" applyNumberFormat="1" applyFont="1" applyFill="1" applyBorder="1" applyAlignment="1">
      <alignment horizontal="center" vertical="top" wrapText="1"/>
    </xf>
    <xf numFmtId="49" fontId="14" fillId="12" borderId="13" xfId="8" applyNumberFormat="1" applyFont="1" applyFill="1" applyBorder="1" applyAlignment="1">
      <alignment horizontal="center" vertical="top" wrapText="1"/>
    </xf>
    <xf numFmtId="49" fontId="14" fillId="12" borderId="24" xfId="8" applyNumberFormat="1" applyFont="1" applyFill="1" applyBorder="1" applyAlignment="1">
      <alignment horizontal="center" vertical="top" wrapText="1"/>
    </xf>
    <xf numFmtId="0" fontId="26" fillId="0" borderId="30" xfId="8" applyFont="1" applyBorder="1" applyAlignment="1">
      <alignment horizontal="center" vertical="top" wrapText="1"/>
    </xf>
    <xf numFmtId="0" fontId="26" fillId="0" borderId="13" xfId="8" applyFont="1" applyBorder="1" applyAlignment="1">
      <alignment horizontal="center" vertical="top" wrapText="1"/>
    </xf>
    <xf numFmtId="0" fontId="26" fillId="0" borderId="24" xfId="8" applyFont="1" applyBorder="1" applyAlignment="1">
      <alignment horizontal="center" vertical="top" wrapText="1"/>
    </xf>
    <xf numFmtId="0" fontId="5" fillId="12" borderId="30" xfId="11" applyFont="1" applyFill="1" applyBorder="1" applyAlignment="1">
      <alignment horizontal="left" vertical="top" wrapText="1"/>
    </xf>
    <xf numFmtId="0" fontId="5" fillId="12" borderId="13" xfId="11" applyFont="1" applyFill="1" applyBorder="1" applyAlignment="1">
      <alignment horizontal="left" vertical="top" wrapText="1"/>
    </xf>
    <xf numFmtId="0" fontId="15" fillId="3" borderId="30" xfId="8" applyFont="1" applyFill="1" applyBorder="1" applyAlignment="1">
      <alignment horizontal="center" vertical="top" wrapText="1"/>
    </xf>
    <xf numFmtId="0" fontId="15" fillId="3" borderId="13" xfId="8" applyFont="1" applyFill="1" applyBorder="1" applyAlignment="1">
      <alignment horizontal="center" vertical="top" wrapText="1"/>
    </xf>
    <xf numFmtId="0" fontId="15" fillId="3" borderId="24" xfId="8" applyFont="1" applyFill="1" applyBorder="1" applyAlignment="1">
      <alignment horizontal="center" vertical="top" wrapText="1"/>
    </xf>
    <xf numFmtId="0" fontId="15" fillId="3" borderId="34" xfId="8" applyFont="1" applyFill="1" applyBorder="1" applyAlignment="1">
      <alignment horizontal="center" vertical="top" wrapText="1"/>
    </xf>
    <xf numFmtId="0" fontId="15" fillId="3" borderId="18" xfId="8" applyFont="1" applyFill="1" applyBorder="1" applyAlignment="1">
      <alignment horizontal="center" vertical="top" wrapText="1"/>
    </xf>
    <xf numFmtId="0" fontId="5" fillId="0" borderId="30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49" fontId="5" fillId="3" borderId="35" xfId="8" applyNumberFormat="1" applyFont="1" applyFill="1" applyBorder="1" applyAlignment="1">
      <alignment horizontal="center" vertical="top"/>
    </xf>
    <xf numFmtId="49" fontId="5" fillId="3" borderId="19" xfId="8" applyNumberFormat="1" applyFont="1" applyFill="1" applyBorder="1" applyAlignment="1">
      <alignment horizontal="center" vertical="top"/>
    </xf>
    <xf numFmtId="49" fontId="5" fillId="3" borderId="4" xfId="8" applyNumberFormat="1" applyFont="1" applyFill="1" applyBorder="1" applyAlignment="1">
      <alignment horizontal="center" vertical="top"/>
    </xf>
    <xf numFmtId="49" fontId="14" fillId="8" borderId="8" xfId="8" applyNumberFormat="1" applyFont="1" applyFill="1" applyBorder="1" applyAlignment="1">
      <alignment horizontal="center" vertical="top"/>
    </xf>
    <xf numFmtId="49" fontId="14" fillId="8" borderId="19" xfId="8" applyNumberFormat="1" applyFont="1" applyFill="1" applyBorder="1" applyAlignment="1">
      <alignment horizontal="center" vertical="top"/>
    </xf>
    <xf numFmtId="49" fontId="14" fillId="8" borderId="39" xfId="8" applyNumberFormat="1" applyFont="1" applyFill="1" applyBorder="1" applyAlignment="1">
      <alignment horizontal="center" vertical="top"/>
    </xf>
    <xf numFmtId="49" fontId="14" fillId="13" borderId="29" xfId="8" applyNumberFormat="1" applyFont="1" applyFill="1" applyBorder="1" applyAlignment="1">
      <alignment horizontal="center" vertical="top"/>
    </xf>
    <xf numFmtId="49" fontId="14" fillId="13" borderId="1" xfId="8" applyNumberFormat="1" applyFont="1" applyFill="1" applyBorder="1" applyAlignment="1">
      <alignment horizontal="center" vertical="top"/>
    </xf>
    <xf numFmtId="0" fontId="14" fillId="7" borderId="11" xfId="8" applyFont="1" applyFill="1" applyBorder="1" applyAlignment="1">
      <alignment horizontal="right" vertical="top" wrapText="1"/>
    </xf>
    <xf numFmtId="0" fontId="14" fillId="7" borderId="10" xfId="8" applyFont="1" applyFill="1" applyBorder="1" applyAlignment="1">
      <alignment horizontal="right" vertical="top" wrapText="1"/>
    </xf>
    <xf numFmtId="49" fontId="51" fillId="13" borderId="30" xfId="8" applyNumberFormat="1" applyFont="1" applyFill="1" applyBorder="1" applyAlignment="1">
      <alignment horizontal="center" vertical="top"/>
    </xf>
    <xf numFmtId="49" fontId="51" fillId="13" borderId="13" xfId="8" applyNumberFormat="1" applyFont="1" applyFill="1" applyBorder="1" applyAlignment="1">
      <alignment horizontal="center" vertical="top"/>
    </xf>
    <xf numFmtId="49" fontId="51" fillId="13" borderId="24" xfId="8" applyNumberFormat="1" applyFont="1" applyFill="1" applyBorder="1" applyAlignment="1">
      <alignment horizontal="center" vertical="top"/>
    </xf>
    <xf numFmtId="0" fontId="14" fillId="0" borderId="30" xfId="8" applyFont="1" applyBorder="1" applyAlignment="1">
      <alignment horizontal="center" vertical="top" wrapText="1"/>
    </xf>
    <xf numFmtId="0" fontId="14" fillId="0" borderId="13" xfId="8" applyFont="1" applyBorder="1" applyAlignment="1">
      <alignment horizontal="center" vertical="top" wrapText="1"/>
    </xf>
    <xf numFmtId="0" fontId="14" fillId="0" borderId="24" xfId="8" applyFont="1" applyBorder="1" applyAlignment="1">
      <alignment horizontal="center" vertical="top" wrapText="1"/>
    </xf>
    <xf numFmtId="0" fontId="14" fillId="9" borderId="3" xfId="8" applyFont="1" applyFill="1" applyBorder="1" applyAlignment="1">
      <alignment horizontal="right" vertical="top" wrapText="1"/>
    </xf>
    <xf numFmtId="0" fontId="14" fillId="9" borderId="2" xfId="8" applyFont="1" applyFill="1" applyBorder="1" applyAlignment="1">
      <alignment horizontal="right" vertical="top" wrapText="1"/>
    </xf>
    <xf numFmtId="49" fontId="6" fillId="3" borderId="29" xfId="8" applyNumberFormat="1" applyFont="1" applyFill="1" applyBorder="1" applyAlignment="1">
      <alignment horizontal="center" vertical="center" textRotation="90"/>
    </xf>
    <xf numFmtId="49" fontId="6" fillId="3" borderId="1" xfId="8" applyNumberFormat="1" applyFont="1" applyFill="1" applyBorder="1" applyAlignment="1">
      <alignment horizontal="center" vertical="center" textRotation="90"/>
    </xf>
    <xf numFmtId="49" fontId="30" fillId="8" borderId="8" xfId="8" applyNumberFormat="1" applyFont="1" applyFill="1" applyBorder="1" applyAlignment="1">
      <alignment horizontal="center" vertical="top"/>
    </xf>
    <xf numFmtId="49" fontId="30" fillId="8" borderId="19" xfId="8" applyNumberFormat="1" applyFont="1" applyFill="1" applyBorder="1" applyAlignment="1">
      <alignment horizontal="center" vertical="top"/>
    </xf>
    <xf numFmtId="49" fontId="30" fillId="8" borderId="39" xfId="8" applyNumberFormat="1" applyFont="1" applyFill="1" applyBorder="1" applyAlignment="1">
      <alignment horizontal="center" vertical="top"/>
    </xf>
    <xf numFmtId="49" fontId="30" fillId="13" borderId="30" xfId="8" applyNumberFormat="1" applyFont="1" applyFill="1" applyBorder="1" applyAlignment="1">
      <alignment horizontal="center" vertical="top"/>
    </xf>
    <xf numFmtId="49" fontId="30" fillId="13" borderId="13" xfId="8" applyNumberFormat="1" applyFont="1" applyFill="1" applyBorder="1" applyAlignment="1">
      <alignment horizontal="center" vertical="top"/>
    </xf>
    <xf numFmtId="49" fontId="30" fillId="13" borderId="24" xfId="8" applyNumberFormat="1" applyFont="1" applyFill="1" applyBorder="1" applyAlignment="1">
      <alignment horizontal="center" vertical="top"/>
    </xf>
    <xf numFmtId="0" fontId="15" fillId="11" borderId="13" xfId="8" applyFont="1" applyFill="1" applyBorder="1" applyAlignment="1">
      <alignment horizontal="center" vertical="top" wrapText="1"/>
    </xf>
    <xf numFmtId="0" fontId="15" fillId="11" borderId="24" xfId="8" applyFont="1" applyFill="1" applyBorder="1" applyAlignment="1">
      <alignment horizontal="center" vertical="top" wrapText="1"/>
    </xf>
    <xf numFmtId="49" fontId="18" fillId="3" borderId="30" xfId="8" applyNumberFormat="1" applyFont="1" applyFill="1" applyBorder="1" applyAlignment="1">
      <alignment horizontal="center" vertical="center" textRotation="90"/>
    </xf>
    <xf numFmtId="49" fontId="18" fillId="3" borderId="13" xfId="8" applyNumberFormat="1" applyFont="1" applyFill="1" applyBorder="1" applyAlignment="1">
      <alignment horizontal="center" vertical="center" textRotation="90"/>
    </xf>
    <xf numFmtId="49" fontId="18" fillId="3" borderId="24" xfId="8" applyNumberFormat="1" applyFont="1" applyFill="1" applyBorder="1" applyAlignment="1">
      <alignment horizontal="center" vertical="center" textRotation="90"/>
    </xf>
    <xf numFmtId="0" fontId="14" fillId="11" borderId="35" xfId="8" applyFont="1" applyFill="1" applyBorder="1" applyAlignment="1">
      <alignment horizontal="center" vertical="top" wrapText="1"/>
    </xf>
    <xf numFmtId="0" fontId="5" fillId="11" borderId="23" xfId="8" applyFont="1" applyFill="1" applyBorder="1" applyAlignment="1">
      <alignment horizontal="center" vertical="top" wrapText="1"/>
    </xf>
    <xf numFmtId="0" fontId="5" fillId="11" borderId="34" xfId="8" applyFont="1" applyFill="1" applyBorder="1" applyAlignment="1">
      <alignment horizontal="center" vertical="top" wrapText="1"/>
    </xf>
    <xf numFmtId="0" fontId="14" fillId="11" borderId="19" xfId="8" applyFont="1" applyFill="1" applyBorder="1" applyAlignment="1">
      <alignment horizontal="center" vertical="top" wrapText="1"/>
    </xf>
    <xf numFmtId="0" fontId="5" fillId="11" borderId="0" xfId="8" applyFont="1" applyFill="1" applyAlignment="1">
      <alignment horizontal="center" vertical="top" wrapText="1"/>
    </xf>
    <xf numFmtId="0" fontId="5" fillId="11" borderId="18" xfId="8" applyFont="1" applyFill="1" applyBorder="1" applyAlignment="1">
      <alignment horizontal="center" vertical="top" wrapText="1"/>
    </xf>
    <xf numFmtId="0" fontId="5" fillId="11" borderId="19" xfId="8" applyFont="1" applyFill="1" applyBorder="1" applyAlignment="1">
      <alignment horizontal="center" vertical="top" wrapText="1"/>
    </xf>
    <xf numFmtId="0" fontId="5" fillId="11" borderId="4" xfId="8" applyFont="1" applyFill="1" applyBorder="1" applyAlignment="1">
      <alignment horizontal="center" vertical="top" wrapText="1"/>
    </xf>
    <xf numFmtId="0" fontId="5" fillId="11" borderId="3" xfId="8" applyFont="1" applyFill="1" applyBorder="1" applyAlignment="1">
      <alignment horizontal="center" vertical="top" wrapText="1"/>
    </xf>
    <xf numFmtId="0" fontId="5" fillId="11" borderId="2" xfId="8" applyFont="1" applyFill="1" applyBorder="1" applyAlignment="1">
      <alignment horizontal="center" vertical="top" wrapText="1"/>
    </xf>
    <xf numFmtId="0" fontId="19" fillId="7" borderId="11" xfId="8" applyFont="1" applyFill="1" applyBorder="1" applyAlignment="1">
      <alignment horizontal="right" vertical="top" wrapText="1"/>
    </xf>
    <xf numFmtId="0" fontId="19" fillId="7" borderId="10" xfId="8" applyFont="1" applyFill="1" applyBorder="1" applyAlignment="1">
      <alignment horizontal="right" vertical="top" wrapText="1"/>
    </xf>
    <xf numFmtId="0" fontId="14" fillId="12" borderId="30" xfId="8" applyFont="1" applyFill="1" applyBorder="1" applyAlignment="1">
      <alignment horizontal="center" vertical="top" wrapText="1"/>
    </xf>
    <xf numFmtId="0" fontId="14" fillId="12" borderId="13" xfId="8" applyFont="1" applyFill="1" applyBorder="1" applyAlignment="1">
      <alignment horizontal="center" vertical="top" wrapText="1"/>
    </xf>
    <xf numFmtId="0" fontId="14" fillId="12" borderId="24" xfId="8" applyFont="1" applyFill="1" applyBorder="1" applyAlignment="1">
      <alignment horizontal="center" vertical="top" wrapText="1"/>
    </xf>
    <xf numFmtId="49" fontId="30" fillId="13" borderId="29" xfId="8" applyNumberFormat="1" applyFont="1" applyFill="1" applyBorder="1" applyAlignment="1">
      <alignment horizontal="center" vertical="top"/>
    </xf>
    <xf numFmtId="49" fontId="30" fillId="13" borderId="1" xfId="8" applyNumberFormat="1" applyFont="1" applyFill="1" applyBorder="1" applyAlignment="1">
      <alignment horizontal="center" vertical="top"/>
    </xf>
    <xf numFmtId="49" fontId="30" fillId="11" borderId="30" xfId="8" applyNumberFormat="1" applyFont="1" applyFill="1" applyBorder="1" applyAlignment="1">
      <alignment horizontal="center" vertical="top" wrapText="1"/>
    </xf>
    <xf numFmtId="49" fontId="30" fillId="11" borderId="13" xfId="8" applyNumberFormat="1" applyFont="1" applyFill="1" applyBorder="1" applyAlignment="1">
      <alignment horizontal="center" vertical="top" wrapText="1"/>
    </xf>
    <xf numFmtId="0" fontId="46" fillId="11" borderId="24" xfId="8" applyFont="1" applyFill="1" applyBorder="1" applyAlignment="1">
      <alignment horizontal="center" vertical="top" wrapText="1"/>
    </xf>
    <xf numFmtId="0" fontId="5" fillId="4" borderId="30" xfId="0" applyFont="1" applyFill="1" applyBorder="1" applyAlignment="1">
      <alignment horizontal="left" vertical="top" wrapText="1"/>
    </xf>
    <xf numFmtId="0" fontId="5" fillId="4" borderId="13" xfId="0" applyFont="1" applyFill="1" applyBorder="1" applyAlignment="1">
      <alignment horizontal="left" vertical="top" wrapText="1"/>
    </xf>
    <xf numFmtId="0" fontId="5" fillId="4" borderId="24" xfId="0" applyFont="1" applyFill="1" applyBorder="1" applyAlignment="1">
      <alignment horizontal="left" vertical="top" wrapText="1"/>
    </xf>
    <xf numFmtId="0" fontId="5" fillId="12" borderId="24" xfId="11" applyFont="1" applyFill="1" applyBorder="1" applyAlignment="1">
      <alignment horizontal="left" vertical="top" wrapText="1"/>
    </xf>
    <xf numFmtId="49" fontId="6" fillId="3" borderId="30" xfId="8" applyNumberFormat="1" applyFont="1" applyFill="1" applyBorder="1" applyAlignment="1">
      <alignment horizontal="center" vertical="center" textRotation="88"/>
    </xf>
    <xf numFmtId="49" fontId="6" fillId="3" borderId="13" xfId="8" applyNumberFormat="1" applyFont="1" applyFill="1" applyBorder="1" applyAlignment="1">
      <alignment horizontal="center" vertical="center" textRotation="88"/>
    </xf>
    <xf numFmtId="49" fontId="6" fillId="3" borderId="24" xfId="8" applyNumberFormat="1" applyFont="1" applyFill="1" applyBorder="1" applyAlignment="1">
      <alignment horizontal="center" vertical="center" textRotation="88"/>
    </xf>
    <xf numFmtId="49" fontId="17" fillId="3" borderId="13" xfId="8" applyNumberFormat="1" applyFont="1" applyFill="1" applyBorder="1" applyAlignment="1">
      <alignment horizontal="center" vertical="top"/>
    </xf>
    <xf numFmtId="49" fontId="17" fillId="3" borderId="24" xfId="8" applyNumberFormat="1" applyFont="1" applyFill="1" applyBorder="1" applyAlignment="1">
      <alignment horizontal="center" vertical="top"/>
    </xf>
    <xf numFmtId="49" fontId="18" fillId="3" borderId="30" xfId="8" applyNumberFormat="1" applyFont="1" applyFill="1" applyBorder="1" applyAlignment="1">
      <alignment horizontal="center" vertical="top"/>
    </xf>
    <xf numFmtId="49" fontId="18" fillId="3" borderId="13" xfId="8" applyNumberFormat="1" applyFont="1" applyFill="1" applyBorder="1" applyAlignment="1">
      <alignment horizontal="center" vertical="top"/>
    </xf>
    <xf numFmtId="49" fontId="18" fillId="3" borderId="24" xfId="8" applyNumberFormat="1" applyFont="1" applyFill="1" applyBorder="1" applyAlignment="1">
      <alignment horizontal="center" vertical="top"/>
    </xf>
    <xf numFmtId="0" fontId="19" fillId="9" borderId="11" xfId="8" applyFont="1" applyFill="1" applyBorder="1" applyAlignment="1">
      <alignment horizontal="right" vertical="top" wrapText="1"/>
    </xf>
    <xf numFmtId="0" fontId="19" fillId="9" borderId="10" xfId="8" applyFont="1" applyFill="1" applyBorder="1" applyAlignment="1">
      <alignment horizontal="right" vertical="top" wrapText="1"/>
    </xf>
    <xf numFmtId="0" fontId="5" fillId="12" borderId="35" xfId="0" applyFont="1" applyFill="1" applyBorder="1" applyAlignment="1">
      <alignment horizontal="left" vertical="top" wrapText="1"/>
    </xf>
    <xf numFmtId="0" fontId="5" fillId="12" borderId="19" xfId="0" applyFont="1" applyFill="1" applyBorder="1" applyAlignment="1">
      <alignment horizontal="left" vertical="top" wrapText="1"/>
    </xf>
    <xf numFmtId="0" fontId="5" fillId="12" borderId="4" xfId="0" applyFont="1" applyFill="1" applyBorder="1" applyAlignment="1">
      <alignment horizontal="left" vertical="top" wrapText="1"/>
    </xf>
    <xf numFmtId="49" fontId="17" fillId="3" borderId="30" xfId="8" applyNumberFormat="1" applyFont="1" applyFill="1" applyBorder="1" applyAlignment="1">
      <alignment horizontal="center" vertical="top"/>
    </xf>
    <xf numFmtId="49" fontId="6" fillId="3" borderId="30" xfId="8" applyNumberFormat="1" applyFont="1" applyFill="1" applyBorder="1" applyAlignment="1">
      <alignment horizontal="center" vertical="center" textRotation="89"/>
    </xf>
    <xf numFmtId="49" fontId="6" fillId="3" borderId="13" xfId="8" applyNumberFormat="1" applyFont="1" applyFill="1" applyBorder="1" applyAlignment="1">
      <alignment horizontal="center" vertical="center" textRotation="89"/>
    </xf>
    <xf numFmtId="49" fontId="6" fillId="3" borderId="24" xfId="8" applyNumberFormat="1" applyFont="1" applyFill="1" applyBorder="1" applyAlignment="1">
      <alignment horizontal="center" vertical="center" textRotation="89"/>
    </xf>
    <xf numFmtId="49" fontId="20" fillId="3" borderId="30" xfId="8" applyNumberFormat="1" applyFont="1" applyFill="1" applyBorder="1" applyAlignment="1">
      <alignment horizontal="center" vertical="center" textRotation="90"/>
    </xf>
    <xf numFmtId="49" fontId="20" fillId="3" borderId="13" xfId="8" applyNumberFormat="1" applyFont="1" applyFill="1" applyBorder="1" applyAlignment="1">
      <alignment horizontal="center" vertical="center" textRotation="90"/>
    </xf>
    <xf numFmtId="0" fontId="5" fillId="0" borderId="30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 vertical="top" wrapText="1"/>
    </xf>
    <xf numFmtId="0" fontId="14" fillId="7" borderId="3" xfId="8" applyFont="1" applyFill="1" applyBorder="1" applyAlignment="1">
      <alignment horizontal="right" vertical="top" wrapText="1"/>
    </xf>
    <xf numFmtId="0" fontId="14" fillId="7" borderId="2" xfId="8" applyFont="1" applyFill="1" applyBorder="1" applyAlignment="1">
      <alignment horizontal="right" vertical="top" wrapText="1"/>
    </xf>
    <xf numFmtId="0" fontId="34" fillId="11" borderId="30" xfId="8" applyFont="1" applyFill="1" applyBorder="1" applyAlignment="1">
      <alignment horizontal="center" vertical="center" textRotation="90" wrapText="1"/>
    </xf>
    <xf numFmtId="0" fontId="34" fillId="11" borderId="13" xfId="8" applyFont="1" applyFill="1" applyBorder="1" applyAlignment="1">
      <alignment horizontal="center" vertical="center" textRotation="90" wrapText="1"/>
    </xf>
    <xf numFmtId="0" fontId="34" fillId="11" borderId="24" xfId="8" applyFont="1" applyFill="1" applyBorder="1" applyAlignment="1">
      <alignment horizontal="center" vertical="center" textRotation="90" wrapText="1"/>
    </xf>
    <xf numFmtId="0" fontId="17" fillId="12" borderId="30" xfId="8" applyFont="1" applyFill="1" applyBorder="1" applyAlignment="1">
      <alignment horizontal="left" vertical="top" wrapText="1"/>
    </xf>
    <xf numFmtId="0" fontId="17" fillId="12" borderId="13" xfId="8" applyFont="1" applyFill="1" applyBorder="1" applyAlignment="1">
      <alignment horizontal="left" vertical="top" wrapText="1"/>
    </xf>
    <xf numFmtId="0" fontId="40" fillId="12" borderId="13" xfId="8" applyFont="1" applyFill="1" applyBorder="1" applyAlignment="1">
      <alignment vertical="top" wrapText="1"/>
    </xf>
    <xf numFmtId="0" fontId="40" fillId="12" borderId="24" xfId="8" applyFont="1" applyFill="1" applyBorder="1" applyAlignment="1">
      <alignment vertical="top" wrapText="1"/>
    </xf>
    <xf numFmtId="49" fontId="6" fillId="3" borderId="29" xfId="8" applyNumberFormat="1" applyFont="1" applyFill="1" applyBorder="1" applyAlignment="1">
      <alignment horizontal="center" vertical="center" textRotation="89"/>
    </xf>
    <xf numFmtId="49" fontId="6" fillId="3" borderId="1" xfId="8" applyNumberFormat="1" applyFont="1" applyFill="1" applyBorder="1" applyAlignment="1">
      <alignment horizontal="center" vertical="center" textRotation="89"/>
    </xf>
    <xf numFmtId="0" fontId="32" fillId="0" borderId="0" xfId="9" applyFont="1" applyAlignment="1">
      <alignment horizontal="left" vertical="top" wrapText="1"/>
    </xf>
    <xf numFmtId="0" fontId="17" fillId="12" borderId="24" xfId="8" applyFont="1" applyFill="1" applyBorder="1" applyAlignment="1">
      <alignment horizontal="left" vertical="top" wrapText="1"/>
    </xf>
    <xf numFmtId="49" fontId="6" fillId="0" borderId="30" xfId="8" applyNumberFormat="1" applyFont="1" applyBorder="1" applyAlignment="1">
      <alignment horizontal="center" vertical="center" textRotation="90"/>
    </xf>
    <xf numFmtId="49" fontId="6" fillId="0" borderId="13" xfId="8" applyNumberFormat="1" applyFont="1" applyBorder="1" applyAlignment="1">
      <alignment horizontal="center" vertical="center" textRotation="90"/>
    </xf>
    <xf numFmtId="49" fontId="6" fillId="0" borderId="24" xfId="8" applyNumberFormat="1" applyFont="1" applyBorder="1" applyAlignment="1">
      <alignment horizontal="center" vertical="center" textRotation="90"/>
    </xf>
    <xf numFmtId="49" fontId="5" fillId="3" borderId="35" xfId="8" applyNumberFormat="1" applyFont="1" applyFill="1" applyBorder="1" applyAlignment="1">
      <alignment horizontal="left" vertical="top"/>
    </xf>
    <xf numFmtId="49" fontId="5" fillId="3" borderId="19" xfId="8" applyNumberFormat="1" applyFont="1" applyFill="1" applyBorder="1" applyAlignment="1">
      <alignment horizontal="left" vertical="top"/>
    </xf>
    <xf numFmtId="49" fontId="5" fillId="3" borderId="4" xfId="8" applyNumberFormat="1" applyFont="1" applyFill="1" applyBorder="1" applyAlignment="1">
      <alignment horizontal="left" vertical="top"/>
    </xf>
    <xf numFmtId="0" fontId="12" fillId="11" borderId="34" xfId="8" applyFont="1" applyFill="1" applyBorder="1" applyAlignment="1">
      <alignment horizontal="left" vertical="top" wrapText="1"/>
    </xf>
    <xf numFmtId="0" fontId="12" fillId="11" borderId="18" xfId="8" applyFont="1" applyFill="1" applyBorder="1" applyAlignment="1">
      <alignment horizontal="left" vertical="top" wrapText="1"/>
    </xf>
    <xf numFmtId="0" fontId="10" fillId="11" borderId="18" xfId="8" applyFont="1" applyFill="1" applyBorder="1" applyAlignment="1">
      <alignment horizontal="left" vertical="top" wrapText="1"/>
    </xf>
    <xf numFmtId="0" fontId="10" fillId="11" borderId="2" xfId="8" applyFont="1" applyFill="1" applyBorder="1" applyAlignment="1">
      <alignment horizontal="left" vertical="top" wrapText="1"/>
    </xf>
    <xf numFmtId="0" fontId="5" fillId="4" borderId="30" xfId="8" applyFont="1" applyFill="1" applyBorder="1" applyAlignment="1">
      <alignment horizontal="left" vertical="top" wrapText="1"/>
    </xf>
    <xf numFmtId="0" fontId="5" fillId="4" borderId="13" xfId="8" applyFont="1" applyFill="1" applyBorder="1" applyAlignment="1">
      <alignment horizontal="left" vertical="top" wrapText="1"/>
    </xf>
    <xf numFmtId="0" fontId="5" fillId="4" borderId="24" xfId="8" applyFont="1" applyFill="1" applyBorder="1" applyAlignment="1">
      <alignment horizontal="left" vertical="top" wrapText="1"/>
    </xf>
    <xf numFmtId="49" fontId="5" fillId="0" borderId="30" xfId="8" applyNumberFormat="1" applyFont="1" applyBorder="1" applyAlignment="1">
      <alignment horizontal="left" vertical="top" wrapText="1"/>
    </xf>
    <xf numFmtId="49" fontId="5" fillId="0" borderId="13" xfId="8" applyNumberFormat="1" applyFont="1" applyBorder="1" applyAlignment="1">
      <alignment horizontal="left" vertical="top" wrapText="1"/>
    </xf>
    <xf numFmtId="49" fontId="5" fillId="0" borderId="24" xfId="8" applyNumberFormat="1" applyFont="1" applyBorder="1" applyAlignment="1">
      <alignment horizontal="left" vertical="top" wrapText="1"/>
    </xf>
    <xf numFmtId="0" fontId="48" fillId="11" borderId="34" xfId="8" applyFont="1" applyFill="1" applyBorder="1" applyAlignment="1">
      <alignment horizontal="left" vertical="top" wrapText="1"/>
    </xf>
    <xf numFmtId="0" fontId="48" fillId="11" borderId="18" xfId="8" applyFont="1" applyFill="1" applyBorder="1" applyAlignment="1">
      <alignment horizontal="left" vertical="top" wrapText="1"/>
    </xf>
    <xf numFmtId="0" fontId="27" fillId="11" borderId="18" xfId="8" applyFont="1" applyFill="1" applyBorder="1" applyAlignment="1">
      <alignment horizontal="left" vertical="top" wrapText="1"/>
    </xf>
    <xf numFmtId="0" fontId="27" fillId="11" borderId="2" xfId="8" applyFont="1" applyFill="1" applyBorder="1" applyAlignment="1">
      <alignment horizontal="left" vertical="top" wrapText="1"/>
    </xf>
    <xf numFmtId="0" fontId="19" fillId="9" borderId="3" xfId="8" applyFont="1" applyFill="1" applyBorder="1" applyAlignment="1">
      <alignment horizontal="right" vertical="top" wrapText="1"/>
    </xf>
    <xf numFmtId="0" fontId="19" fillId="9" borderId="2" xfId="8" applyFont="1" applyFill="1" applyBorder="1" applyAlignment="1">
      <alignment horizontal="righ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30" xfId="8" applyFont="1" applyBorder="1" applyAlignment="1">
      <alignment horizontal="center" vertical="top" wrapText="1"/>
    </xf>
    <xf numFmtId="0" fontId="5" fillId="0" borderId="13" xfId="8" applyFont="1" applyBorder="1" applyAlignment="1">
      <alignment horizontal="center" vertical="top" wrapText="1"/>
    </xf>
    <xf numFmtId="0" fontId="5" fillId="0" borderId="24" xfId="8" applyFont="1" applyBorder="1" applyAlignment="1">
      <alignment horizontal="center" vertical="top" wrapText="1"/>
    </xf>
    <xf numFmtId="49" fontId="14" fillId="0" borderId="30" xfId="8" applyNumberFormat="1" applyFont="1" applyBorder="1" applyAlignment="1">
      <alignment horizontal="center" vertical="top" wrapText="1"/>
    </xf>
    <xf numFmtId="49" fontId="14" fillId="0" borderId="13" xfId="8" applyNumberFormat="1" applyFont="1" applyBorder="1" applyAlignment="1">
      <alignment horizontal="center" vertical="top" wrapText="1"/>
    </xf>
    <xf numFmtId="49" fontId="14" fillId="0" borderId="24" xfId="8" applyNumberFormat="1" applyFont="1" applyBorder="1" applyAlignment="1">
      <alignment horizontal="center" vertical="top" wrapText="1"/>
    </xf>
    <xf numFmtId="0" fontId="5" fillId="3" borderId="64" xfId="8" applyFont="1" applyFill="1" applyBorder="1" applyAlignment="1">
      <alignment horizontal="center" vertical="center" wrapText="1"/>
    </xf>
    <xf numFmtId="0" fontId="5" fillId="3" borderId="27" xfId="8" applyFont="1" applyFill="1" applyBorder="1" applyAlignment="1">
      <alignment horizontal="center" vertical="center" wrapText="1"/>
    </xf>
    <xf numFmtId="0" fontId="5" fillId="3" borderId="36" xfId="8" applyFont="1" applyFill="1" applyBorder="1" applyAlignment="1">
      <alignment horizontal="center" vertical="center"/>
    </xf>
    <xf numFmtId="0" fontId="5" fillId="3" borderId="59" xfId="8" applyFont="1" applyFill="1" applyBorder="1" applyAlignment="1">
      <alignment horizontal="center" vertical="center"/>
    </xf>
    <xf numFmtId="0" fontId="17" fillId="3" borderId="37" xfId="8" applyFont="1" applyFill="1" applyBorder="1" applyAlignment="1">
      <alignment horizontal="left" vertical="top" wrapText="1"/>
    </xf>
    <xf numFmtId="0" fontId="17" fillId="3" borderId="54" xfId="8" applyFont="1" applyFill="1" applyBorder="1" applyAlignment="1">
      <alignment horizontal="left" vertical="top" wrapText="1"/>
    </xf>
    <xf numFmtId="0" fontId="5" fillId="3" borderId="38" xfId="8" applyFont="1" applyFill="1" applyBorder="1" applyAlignment="1">
      <alignment horizontal="left" vertical="top" wrapText="1"/>
    </xf>
    <xf numFmtId="0" fontId="5" fillId="3" borderId="28" xfId="8" applyFont="1" applyFill="1" applyBorder="1" applyAlignment="1">
      <alignment horizontal="left" vertical="top" wrapText="1"/>
    </xf>
    <xf numFmtId="49" fontId="5" fillId="3" borderId="30" xfId="8" applyNumberFormat="1" applyFont="1" applyFill="1" applyBorder="1" applyAlignment="1">
      <alignment horizontal="center" vertical="center" textRotation="90"/>
    </xf>
    <xf numFmtId="49" fontId="5" fillId="3" borderId="13" xfId="8" applyNumberFormat="1" applyFont="1" applyFill="1" applyBorder="1" applyAlignment="1">
      <alignment horizontal="center" vertical="center" textRotation="90"/>
    </xf>
    <xf numFmtId="49" fontId="5" fillId="3" borderId="24" xfId="8" applyNumberFormat="1" applyFont="1" applyFill="1" applyBorder="1" applyAlignment="1">
      <alignment horizontal="center" vertical="center" textRotation="90"/>
    </xf>
    <xf numFmtId="0" fontId="17" fillId="12" borderId="30" xfId="0" applyFont="1" applyFill="1" applyBorder="1" applyAlignment="1">
      <alignment horizontal="left" vertical="top" wrapText="1"/>
    </xf>
    <xf numFmtId="0" fontId="17" fillId="12" borderId="13" xfId="0" applyFont="1" applyFill="1" applyBorder="1" applyAlignment="1">
      <alignment horizontal="left" vertical="top" wrapText="1"/>
    </xf>
    <xf numFmtId="0" fontId="17" fillId="12" borderId="24" xfId="0" applyFont="1" applyFill="1" applyBorder="1" applyAlignment="1">
      <alignment horizontal="left" vertical="top" wrapText="1"/>
    </xf>
    <xf numFmtId="49" fontId="18" fillId="3" borderId="29" xfId="8" applyNumberFormat="1" applyFont="1" applyFill="1" applyBorder="1" applyAlignment="1">
      <alignment horizontal="center" vertical="center" textRotation="90"/>
    </xf>
    <xf numFmtId="49" fontId="18" fillId="3" borderId="1" xfId="8" applyNumberFormat="1" applyFont="1" applyFill="1" applyBorder="1" applyAlignment="1">
      <alignment horizontal="center" vertical="center" textRotation="90"/>
    </xf>
    <xf numFmtId="0" fontId="5" fillId="9" borderId="29" xfId="8" applyFont="1" applyFill="1" applyBorder="1" applyAlignment="1">
      <alignment horizontal="center" vertical="center" textRotation="90" wrapText="1"/>
    </xf>
    <xf numFmtId="0" fontId="5" fillId="9" borderId="14" xfId="8" applyFont="1" applyFill="1" applyBorder="1" applyAlignment="1">
      <alignment horizontal="center" vertical="center" textRotation="90" wrapText="1"/>
    </xf>
    <xf numFmtId="0" fontId="5" fillId="9" borderId="1" xfId="8" applyFont="1" applyFill="1" applyBorder="1" applyAlignment="1">
      <alignment horizontal="center" vertical="center" textRotation="90" wrapText="1"/>
    </xf>
    <xf numFmtId="0" fontId="5" fillId="7" borderId="29" xfId="8" applyFont="1" applyFill="1" applyBorder="1" applyAlignment="1">
      <alignment horizontal="center" vertical="center" textRotation="90" wrapText="1"/>
    </xf>
    <xf numFmtId="0" fontId="5" fillId="7" borderId="14" xfId="8" applyFont="1" applyFill="1" applyBorder="1" applyAlignment="1">
      <alignment horizontal="center" vertical="center" textRotation="90" wrapText="1"/>
    </xf>
    <xf numFmtId="0" fontId="5" fillId="7" borderId="1" xfId="8" applyFont="1" applyFill="1" applyBorder="1" applyAlignment="1">
      <alignment horizontal="center" vertical="center" textRotation="90" wrapText="1"/>
    </xf>
    <xf numFmtId="0" fontId="5" fillId="11" borderId="7" xfId="8" applyFont="1" applyFill="1" applyBorder="1" applyAlignment="1">
      <alignment horizontal="center" vertical="center" textRotation="90" wrapText="1"/>
    </xf>
    <xf numFmtId="0" fontId="5" fillId="11" borderId="16" xfId="8" applyFont="1" applyFill="1" applyBorder="1" applyAlignment="1">
      <alignment horizontal="center" vertical="center" textRotation="90" wrapText="1"/>
    </xf>
    <xf numFmtId="0" fontId="5" fillId="11" borderId="62" xfId="8" applyFont="1" applyFill="1" applyBorder="1" applyAlignment="1">
      <alignment horizontal="center" vertical="center" textRotation="90" wrapText="1"/>
    </xf>
    <xf numFmtId="0" fontId="5" fillId="0" borderId="34" xfId="8" applyFont="1" applyBorder="1" applyAlignment="1">
      <alignment horizontal="center" vertical="center" wrapText="1"/>
    </xf>
    <xf numFmtId="0" fontId="5" fillId="0" borderId="18" xfId="8" applyFont="1" applyBorder="1" applyAlignment="1">
      <alignment horizontal="center" vertical="center" wrapText="1"/>
    </xf>
    <xf numFmtId="0" fontId="5" fillId="0" borderId="2" xfId="8" applyFont="1" applyBorder="1" applyAlignment="1">
      <alignment horizontal="center" vertical="center" wrapText="1"/>
    </xf>
    <xf numFmtId="0" fontId="5" fillId="0" borderId="30" xfId="8" applyFont="1" applyBorder="1" applyAlignment="1">
      <alignment horizontal="center" vertical="center" textRotation="90" wrapText="1"/>
    </xf>
    <xf numFmtId="0" fontId="5" fillId="0" borderId="13" xfId="8" applyFont="1" applyBorder="1" applyAlignment="1">
      <alignment horizontal="center" vertical="center" textRotation="90" wrapText="1"/>
    </xf>
    <xf numFmtId="0" fontId="5" fillId="0" borderId="24" xfId="8" applyFont="1" applyBorder="1" applyAlignment="1">
      <alignment horizontal="center" vertical="center" textRotation="90" wrapText="1"/>
    </xf>
    <xf numFmtId="0" fontId="5" fillId="3" borderId="53" xfId="8" applyFont="1" applyFill="1" applyBorder="1" applyAlignment="1">
      <alignment horizontal="left" vertical="top" wrapText="1"/>
    </xf>
    <xf numFmtId="49" fontId="6" fillId="0" borderId="30" xfId="8" applyNumberFormat="1" applyFont="1" applyBorder="1" applyAlignment="1">
      <alignment horizontal="center" vertical="center" textRotation="90" wrapText="1"/>
    </xf>
    <xf numFmtId="49" fontId="6" fillId="0" borderId="13" xfId="8" applyNumberFormat="1" applyFont="1" applyBorder="1" applyAlignment="1">
      <alignment horizontal="center" vertical="center" textRotation="90" wrapText="1"/>
    </xf>
    <xf numFmtId="49" fontId="6" fillId="0" borderId="24" xfId="8" applyNumberFormat="1" applyFont="1" applyBorder="1" applyAlignment="1">
      <alignment horizontal="center" vertical="center" textRotation="90" wrapText="1"/>
    </xf>
    <xf numFmtId="0" fontId="30" fillId="0" borderId="0" xfId="8" applyFont="1" applyAlignment="1">
      <alignment horizontal="center" vertical="top" wrapText="1"/>
    </xf>
    <xf numFmtId="0" fontId="5" fillId="0" borderId="29" xfId="8" applyFont="1" applyBorder="1" applyAlignment="1">
      <alignment horizontal="center" vertical="center" textRotation="90" wrapText="1"/>
    </xf>
    <xf numFmtId="0" fontId="5" fillId="0" borderId="14" xfId="8" applyFont="1" applyBorder="1" applyAlignment="1">
      <alignment horizontal="center" vertical="center" textRotation="90" wrapText="1"/>
    </xf>
    <xf numFmtId="0" fontId="5" fillId="0" borderId="1" xfId="8" applyFont="1" applyBorder="1" applyAlignment="1">
      <alignment horizontal="center" vertical="center" textRotation="90" wrapText="1"/>
    </xf>
    <xf numFmtId="0" fontId="5" fillId="0" borderId="7" xfId="8" applyFont="1" applyBorder="1" applyAlignment="1">
      <alignment horizontal="center" vertical="center" textRotation="90" wrapText="1"/>
    </xf>
    <xf numFmtId="0" fontId="5" fillId="0" borderId="16" xfId="8" applyFont="1" applyBorder="1" applyAlignment="1">
      <alignment horizontal="center" vertical="center" textRotation="90" wrapText="1"/>
    </xf>
    <xf numFmtId="0" fontId="5" fillId="0" borderId="62" xfId="8" applyFont="1" applyBorder="1" applyAlignment="1">
      <alignment horizontal="center" vertical="center" textRotation="90" wrapText="1"/>
    </xf>
    <xf numFmtId="0" fontId="14" fillId="0" borderId="30" xfId="9" applyFont="1" applyBorder="1" applyAlignment="1">
      <alignment horizontal="center" vertical="center" wrapText="1"/>
    </xf>
    <xf numFmtId="0" fontId="14" fillId="0" borderId="13" xfId="9" applyFont="1" applyBorder="1" applyAlignment="1">
      <alignment horizontal="center" vertical="center" wrapText="1"/>
    </xf>
    <xf numFmtId="0" fontId="14" fillId="0" borderId="24" xfId="9" applyFont="1" applyBorder="1" applyAlignment="1">
      <alignment horizontal="center" vertical="center" wrapText="1"/>
    </xf>
    <xf numFmtId="0" fontId="5" fillId="0" borderId="30" xfId="9" applyFont="1" applyBorder="1" applyAlignment="1">
      <alignment horizontal="center" vertical="center" wrapText="1"/>
    </xf>
    <xf numFmtId="0" fontId="5" fillId="0" borderId="13" xfId="9" applyFont="1" applyBorder="1" applyAlignment="1">
      <alignment horizontal="center" vertical="center" wrapText="1"/>
    </xf>
    <xf numFmtId="0" fontId="5" fillId="0" borderId="53" xfId="8" applyFont="1" applyBorder="1" applyAlignment="1">
      <alignment horizontal="center" vertical="center" wrapText="1"/>
    </xf>
    <xf numFmtId="0" fontId="5" fillId="0" borderId="26" xfId="8" applyFont="1" applyBorder="1" applyAlignment="1">
      <alignment horizontal="center" vertical="center" wrapText="1"/>
    </xf>
    <xf numFmtId="0" fontId="5" fillId="0" borderId="50" xfId="8" applyFont="1" applyBorder="1" applyAlignment="1">
      <alignment horizontal="center" vertical="center" wrapText="1"/>
    </xf>
    <xf numFmtId="0" fontId="5" fillId="0" borderId="25" xfId="8" applyFont="1" applyBorder="1" applyAlignment="1">
      <alignment horizontal="center" vertical="center" wrapText="1"/>
    </xf>
    <xf numFmtId="0" fontId="5" fillId="0" borderId="12" xfId="9" applyFont="1" applyBorder="1" applyAlignment="1">
      <alignment horizontal="center" vertical="center"/>
    </xf>
    <xf numFmtId="0" fontId="5" fillId="0" borderId="11" xfId="9" applyFont="1" applyBorder="1" applyAlignment="1">
      <alignment horizontal="center" vertical="center"/>
    </xf>
    <xf numFmtId="0" fontId="5" fillId="0" borderId="10" xfId="9" applyFont="1" applyBorder="1" applyAlignment="1">
      <alignment horizontal="center" vertical="center"/>
    </xf>
    <xf numFmtId="0" fontId="5" fillId="12" borderId="18" xfId="8" applyFont="1" applyFill="1" applyBorder="1" applyAlignment="1">
      <alignment horizontal="left" vertical="top" wrapText="1"/>
    </xf>
    <xf numFmtId="0" fontId="5" fillId="12" borderId="2" xfId="8" applyFont="1" applyFill="1" applyBorder="1" applyAlignment="1">
      <alignment horizontal="left" vertical="top" wrapText="1"/>
    </xf>
    <xf numFmtId="49" fontId="14" fillId="7" borderId="30" xfId="8" applyNumberFormat="1" applyFont="1" applyFill="1" applyBorder="1" applyAlignment="1">
      <alignment horizontal="center" vertical="top"/>
    </xf>
    <xf numFmtId="49" fontId="14" fillId="7" borderId="13" xfId="8" applyNumberFormat="1" applyFont="1" applyFill="1" applyBorder="1" applyAlignment="1">
      <alignment horizontal="center" vertical="top"/>
    </xf>
    <xf numFmtId="49" fontId="14" fillId="7" borderId="24" xfId="8" applyNumberFormat="1" applyFont="1" applyFill="1" applyBorder="1" applyAlignment="1">
      <alignment horizontal="center" vertical="top"/>
    </xf>
    <xf numFmtId="0" fontId="14" fillId="11" borderId="18" xfId="8" applyFont="1" applyFill="1" applyBorder="1" applyAlignment="1">
      <alignment horizontal="left" vertical="top" wrapText="1"/>
    </xf>
    <xf numFmtId="0" fontId="5" fillId="11" borderId="18" xfId="8" applyFont="1" applyFill="1" applyBorder="1" applyAlignment="1">
      <alignment horizontal="left" vertical="top" wrapText="1"/>
    </xf>
    <xf numFmtId="0" fontId="5" fillId="11" borderId="2" xfId="8" applyFont="1" applyFill="1" applyBorder="1" applyAlignment="1">
      <alignment horizontal="left" vertical="top" wrapText="1"/>
    </xf>
    <xf numFmtId="0" fontId="5" fillId="12" borderId="30" xfId="0" applyFont="1" applyFill="1" applyBorder="1" applyAlignment="1">
      <alignment vertical="top" wrapText="1"/>
    </xf>
    <xf numFmtId="0" fontId="5" fillId="12" borderId="13" xfId="0" applyFont="1" applyFill="1" applyBorder="1" applyAlignment="1">
      <alignment vertical="top" wrapText="1"/>
    </xf>
    <xf numFmtId="0" fontId="5" fillId="12" borderId="24" xfId="0" applyFont="1" applyFill="1" applyBorder="1" applyAlignment="1">
      <alignment vertical="top" wrapText="1"/>
    </xf>
    <xf numFmtId="49" fontId="5" fillId="0" borderId="30" xfId="8" applyNumberFormat="1" applyFont="1" applyBorder="1" applyAlignment="1">
      <alignment horizontal="center" vertical="top"/>
    </xf>
    <xf numFmtId="49" fontId="5" fillId="0" borderId="13" xfId="8" applyNumberFormat="1" applyFont="1" applyBorder="1" applyAlignment="1">
      <alignment horizontal="center" vertical="top"/>
    </xf>
    <xf numFmtId="49" fontId="5" fillId="0" borderId="24" xfId="8" applyNumberFormat="1" applyFont="1" applyBorder="1" applyAlignment="1">
      <alignment horizontal="center" vertical="top"/>
    </xf>
    <xf numFmtId="49" fontId="6" fillId="0" borderId="35" xfId="8" applyNumberFormat="1" applyFont="1" applyBorder="1" applyAlignment="1">
      <alignment horizontal="center" vertical="center" textRotation="90"/>
    </xf>
    <xf numFmtId="49" fontId="6" fillId="0" borderId="19" xfId="8" applyNumberFormat="1" applyFont="1" applyBorder="1" applyAlignment="1">
      <alignment horizontal="center" vertical="center" textRotation="90"/>
    </xf>
    <xf numFmtId="49" fontId="6" fillId="0" borderId="4" xfId="8" applyNumberFormat="1" applyFont="1" applyBorder="1" applyAlignment="1">
      <alignment horizontal="center" vertical="center" textRotation="90"/>
    </xf>
    <xf numFmtId="49" fontId="5" fillId="3" borderId="30" xfId="8" applyNumberFormat="1" applyFont="1" applyFill="1" applyBorder="1" applyAlignment="1">
      <alignment horizontal="center" vertical="top" wrapText="1"/>
    </xf>
    <xf numFmtId="49" fontId="5" fillId="3" borderId="13" xfId="8" applyNumberFormat="1" applyFont="1" applyFill="1" applyBorder="1" applyAlignment="1">
      <alignment horizontal="center" vertical="top" wrapText="1"/>
    </xf>
    <xf numFmtId="49" fontId="5" fillId="3" borderId="24" xfId="8" applyNumberFormat="1" applyFont="1" applyFill="1" applyBorder="1" applyAlignment="1">
      <alignment horizontal="center" vertical="top" wrapText="1"/>
    </xf>
    <xf numFmtId="0" fontId="12" fillId="11" borderId="35" xfId="8" applyFont="1" applyFill="1" applyBorder="1" applyAlignment="1">
      <alignment horizontal="left" vertical="top" wrapText="1"/>
    </xf>
    <xf numFmtId="0" fontId="10" fillId="11" borderId="23" xfId="8" applyFont="1" applyFill="1" applyBorder="1" applyAlignment="1">
      <alignment horizontal="left" vertical="top" wrapText="1"/>
    </xf>
    <xf numFmtId="0" fontId="10" fillId="11" borderId="34" xfId="8" applyFont="1" applyFill="1" applyBorder="1" applyAlignment="1">
      <alignment horizontal="left" vertical="top" wrapText="1"/>
    </xf>
    <xf numFmtId="0" fontId="12" fillId="11" borderId="19" xfId="8" applyFont="1" applyFill="1" applyBorder="1" applyAlignment="1">
      <alignment horizontal="left" vertical="top" wrapText="1"/>
    </xf>
    <xf numFmtId="0" fontId="10" fillId="11" borderId="0" xfId="8" applyFont="1" applyFill="1" applyAlignment="1">
      <alignment horizontal="left" vertical="top" wrapText="1"/>
    </xf>
    <xf numFmtId="0" fontId="10" fillId="11" borderId="19" xfId="8" applyFont="1" applyFill="1" applyBorder="1" applyAlignment="1">
      <alignment horizontal="left" vertical="top" wrapText="1"/>
    </xf>
    <xf numFmtId="0" fontId="10" fillId="11" borderId="4" xfId="8" applyFont="1" applyFill="1" applyBorder="1" applyAlignment="1">
      <alignment horizontal="left" vertical="top" wrapText="1"/>
    </xf>
    <xf numFmtId="0" fontId="10" fillId="11" borderId="3" xfId="8" applyFont="1" applyFill="1" applyBorder="1" applyAlignment="1">
      <alignment horizontal="left" vertical="top" wrapText="1"/>
    </xf>
    <xf numFmtId="49" fontId="22" fillId="3" borderId="30" xfId="8" applyNumberFormat="1" applyFont="1" applyFill="1" applyBorder="1" applyAlignment="1">
      <alignment horizontal="center" vertical="center" textRotation="90"/>
    </xf>
    <xf numFmtId="49" fontId="22" fillId="3" borderId="13" xfId="8" applyNumberFormat="1" applyFont="1" applyFill="1" applyBorder="1" applyAlignment="1">
      <alignment horizontal="center" vertical="center" textRotation="90"/>
    </xf>
    <xf numFmtId="49" fontId="22" fillId="3" borderId="24" xfId="8" applyNumberFormat="1" applyFont="1" applyFill="1" applyBorder="1" applyAlignment="1">
      <alignment horizontal="center" vertical="center" textRotation="90"/>
    </xf>
    <xf numFmtId="0" fontId="30" fillId="11" borderId="34" xfId="8" applyFont="1" applyFill="1" applyBorder="1" applyAlignment="1">
      <alignment horizontal="left" vertical="top" wrapText="1"/>
    </xf>
    <xf numFmtId="0" fontId="30" fillId="11" borderId="18" xfId="8" applyFont="1" applyFill="1" applyBorder="1" applyAlignment="1">
      <alignment horizontal="left" vertical="top" wrapText="1"/>
    </xf>
    <xf numFmtId="0" fontId="9" fillId="11" borderId="35" xfId="8" applyFont="1" applyFill="1" applyBorder="1" applyAlignment="1">
      <alignment horizontal="center" vertical="top" wrapText="1"/>
    </xf>
    <xf numFmtId="0" fontId="6" fillId="11" borderId="23" xfId="8" applyFont="1" applyFill="1" applyBorder="1" applyAlignment="1">
      <alignment horizontal="center" vertical="top" wrapText="1"/>
    </xf>
    <xf numFmtId="0" fontId="6" fillId="11" borderId="34" xfId="8" applyFont="1" applyFill="1" applyBorder="1" applyAlignment="1">
      <alignment horizontal="center" vertical="top" wrapText="1"/>
    </xf>
    <xf numFmtId="0" fontId="9" fillId="11" borderId="19" xfId="8" applyFont="1" applyFill="1" applyBorder="1" applyAlignment="1">
      <alignment horizontal="center" vertical="top" wrapText="1"/>
    </xf>
    <xf numFmtId="0" fontId="6" fillId="11" borderId="0" xfId="8" applyFont="1" applyFill="1" applyAlignment="1">
      <alignment horizontal="center" vertical="top" wrapText="1"/>
    </xf>
    <xf numFmtId="0" fontId="6" fillId="11" borderId="18" xfId="8" applyFont="1" applyFill="1" applyBorder="1" applyAlignment="1">
      <alignment horizontal="center" vertical="top" wrapText="1"/>
    </xf>
    <xf numFmtId="0" fontId="6" fillId="11" borderId="19" xfId="8" applyFont="1" applyFill="1" applyBorder="1" applyAlignment="1">
      <alignment horizontal="center" vertical="top" wrapText="1"/>
    </xf>
    <xf numFmtId="0" fontId="6" fillId="11" borderId="4" xfId="8" applyFont="1" applyFill="1" applyBorder="1" applyAlignment="1">
      <alignment horizontal="center" vertical="top" wrapText="1"/>
    </xf>
    <xf numFmtId="0" fontId="6" fillId="11" borderId="3" xfId="8" applyFont="1" applyFill="1" applyBorder="1" applyAlignment="1">
      <alignment horizontal="center" vertical="top" wrapText="1"/>
    </xf>
    <xf numFmtId="0" fontId="6" fillId="11" borderId="2" xfId="8" applyFont="1" applyFill="1" applyBorder="1" applyAlignment="1">
      <alignment horizontal="center" vertical="top" wrapText="1"/>
    </xf>
    <xf numFmtId="49" fontId="14" fillId="13" borderId="35" xfId="8" applyNumberFormat="1" applyFont="1" applyFill="1" applyBorder="1" applyAlignment="1">
      <alignment horizontal="center" vertical="top"/>
    </xf>
    <xf numFmtId="49" fontId="14" fillId="13" borderId="19" xfId="8" applyNumberFormat="1" applyFont="1" applyFill="1" applyBorder="1" applyAlignment="1">
      <alignment horizontal="center" vertical="top"/>
    </xf>
    <xf numFmtId="49" fontId="14" fillId="13" borderId="4" xfId="8" applyNumberFormat="1" applyFont="1" applyFill="1" applyBorder="1" applyAlignment="1">
      <alignment horizontal="center" vertical="top"/>
    </xf>
    <xf numFmtId="0" fontId="14" fillId="9" borderId="11" xfId="8" applyFont="1" applyFill="1" applyBorder="1" applyAlignment="1">
      <alignment horizontal="right" vertical="top" wrapText="1"/>
    </xf>
    <xf numFmtId="0" fontId="14" fillId="9" borderId="10" xfId="8" applyFont="1" applyFill="1" applyBorder="1" applyAlignment="1">
      <alignment horizontal="right" vertical="top" wrapText="1"/>
    </xf>
    <xf numFmtId="0" fontId="19" fillId="7" borderId="3" xfId="8" applyFont="1" applyFill="1" applyBorder="1" applyAlignment="1">
      <alignment horizontal="right" vertical="top" wrapText="1"/>
    </xf>
    <xf numFmtId="0" fontId="19" fillId="7" borderId="2" xfId="8" applyFont="1" applyFill="1" applyBorder="1" applyAlignment="1">
      <alignment horizontal="right" vertical="top" wrapText="1"/>
    </xf>
    <xf numFmtId="0" fontId="30" fillId="7" borderId="3" xfId="8" applyFont="1" applyFill="1" applyBorder="1" applyAlignment="1">
      <alignment horizontal="right" vertical="top" wrapText="1"/>
    </xf>
    <xf numFmtId="0" fontId="30" fillId="7" borderId="2" xfId="8" applyFont="1" applyFill="1" applyBorder="1" applyAlignment="1">
      <alignment horizontal="right" vertical="top" wrapText="1"/>
    </xf>
    <xf numFmtId="0" fontId="12" fillId="11" borderId="35" xfId="8" applyFont="1" applyFill="1" applyBorder="1" applyAlignment="1">
      <alignment horizontal="center" vertical="top" wrapText="1"/>
    </xf>
    <xf numFmtId="0" fontId="10" fillId="11" borderId="23" xfId="8" applyFont="1" applyFill="1" applyBorder="1" applyAlignment="1">
      <alignment horizontal="center" vertical="top" wrapText="1"/>
    </xf>
    <xf numFmtId="0" fontId="10" fillId="11" borderId="34" xfId="8" applyFont="1" applyFill="1" applyBorder="1" applyAlignment="1">
      <alignment horizontal="center" vertical="top" wrapText="1"/>
    </xf>
    <xf numFmtId="0" fontId="12" fillId="11" borderId="19" xfId="8" applyFont="1" applyFill="1" applyBorder="1" applyAlignment="1">
      <alignment horizontal="center" vertical="top" wrapText="1"/>
    </xf>
    <xf numFmtId="0" fontId="10" fillId="11" borderId="0" xfId="8" applyFont="1" applyFill="1" applyAlignment="1">
      <alignment horizontal="center" vertical="top" wrapText="1"/>
    </xf>
    <xf numFmtId="0" fontId="10" fillId="11" borderId="18" xfId="8" applyFont="1" applyFill="1" applyBorder="1" applyAlignment="1">
      <alignment horizontal="center" vertical="top" wrapText="1"/>
    </xf>
    <xf numFmtId="0" fontId="10" fillId="11" borderId="19" xfId="8" applyFont="1" applyFill="1" applyBorder="1" applyAlignment="1">
      <alignment horizontal="center" vertical="top" wrapText="1"/>
    </xf>
    <xf numFmtId="0" fontId="10" fillId="11" borderId="4" xfId="8" applyFont="1" applyFill="1" applyBorder="1" applyAlignment="1">
      <alignment horizontal="center" vertical="top" wrapText="1"/>
    </xf>
    <xf numFmtId="0" fontId="10" fillId="11" borderId="3" xfId="8" applyFont="1" applyFill="1" applyBorder="1" applyAlignment="1">
      <alignment horizontal="center" vertical="top" wrapText="1"/>
    </xf>
    <xf numFmtId="0" fontId="10" fillId="11" borderId="2" xfId="8" applyFont="1" applyFill="1" applyBorder="1" applyAlignment="1">
      <alignment horizontal="center" vertical="top" wrapText="1"/>
    </xf>
    <xf numFmtId="0" fontId="14" fillId="11" borderId="34" xfId="8" applyFont="1" applyFill="1" applyBorder="1" applyAlignment="1">
      <alignment horizontal="left" vertical="top" wrapText="1"/>
    </xf>
    <xf numFmtId="0" fontId="14" fillId="7" borderId="12" xfId="8" applyFont="1" applyFill="1" applyBorder="1" applyAlignment="1">
      <alignment horizontal="right" vertical="top" wrapText="1"/>
    </xf>
    <xf numFmtId="0" fontId="52" fillId="12" borderId="30" xfId="8" applyFont="1" applyFill="1" applyBorder="1" applyAlignment="1">
      <alignment horizontal="center" vertical="top" wrapText="1"/>
    </xf>
    <xf numFmtId="0" fontId="52" fillId="12" borderId="13" xfId="8" applyFont="1" applyFill="1" applyBorder="1" applyAlignment="1">
      <alignment horizontal="center" vertical="top" wrapText="1"/>
    </xf>
    <xf numFmtId="0" fontId="52" fillId="12" borderId="24" xfId="8" applyFont="1" applyFill="1" applyBorder="1" applyAlignment="1">
      <alignment horizontal="center" vertical="top" wrapText="1"/>
    </xf>
    <xf numFmtId="0" fontId="5" fillId="0" borderId="17" xfId="9" applyFont="1" applyBorder="1" applyAlignment="1">
      <alignment horizontal="left" vertical="top" wrapText="1"/>
    </xf>
    <xf numFmtId="0" fontId="5" fillId="0" borderId="16" xfId="9" applyFont="1" applyBorder="1" applyAlignment="1">
      <alignment horizontal="left" vertical="top" wrapText="1"/>
    </xf>
    <xf numFmtId="0" fontId="15" fillId="0" borderId="16" xfId="9" applyFont="1" applyBorder="1" applyAlignment="1">
      <alignment horizontal="left" vertical="top" wrapText="1"/>
    </xf>
    <xf numFmtId="0" fontId="15" fillId="0" borderId="15" xfId="9" applyFont="1" applyBorder="1" applyAlignment="1">
      <alignment horizontal="left" vertical="top" wrapText="1"/>
    </xf>
    <xf numFmtId="0" fontId="5" fillId="0" borderId="17" xfId="10" applyFont="1" applyBorder="1" applyAlignment="1">
      <alignment horizontal="left" vertical="top" wrapText="1"/>
    </xf>
    <xf numFmtId="0" fontId="5" fillId="0" borderId="16" xfId="10" applyFont="1" applyBorder="1" applyAlignment="1">
      <alignment horizontal="left" vertical="top" wrapText="1"/>
    </xf>
    <xf numFmtId="0" fontId="5" fillId="0" borderId="22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49" fontId="49" fillId="3" borderId="30" xfId="8" applyNumberFormat="1" applyFont="1" applyFill="1" applyBorder="1" applyAlignment="1">
      <alignment horizontal="center" vertical="top"/>
    </xf>
    <xf numFmtId="49" fontId="49" fillId="3" borderId="13" xfId="8" applyNumberFormat="1" applyFont="1" applyFill="1" applyBorder="1" applyAlignment="1">
      <alignment horizontal="center" vertical="top"/>
    </xf>
    <xf numFmtId="0" fontId="5" fillId="0" borderId="15" xfId="9" applyFont="1" applyBorder="1" applyAlignment="1">
      <alignment horizontal="left" vertical="top" wrapText="1"/>
    </xf>
    <xf numFmtId="49" fontId="9" fillId="0" borderId="0" xfId="9" applyNumberFormat="1" applyFont="1" applyAlignment="1">
      <alignment horizontal="center" vertical="top" wrapText="1"/>
    </xf>
    <xf numFmtId="0" fontId="9" fillId="0" borderId="11" xfId="9" applyFont="1" applyBorder="1" applyAlignment="1">
      <alignment horizontal="center" vertical="center" wrapText="1"/>
    </xf>
    <xf numFmtId="0" fontId="14" fillId="4" borderId="12" xfId="8" applyFont="1" applyFill="1" applyBorder="1" applyAlignment="1">
      <alignment horizontal="right" vertical="top" wrapText="1"/>
    </xf>
    <xf numFmtId="0" fontId="14" fillId="4" borderId="11" xfId="8" applyFont="1" applyFill="1" applyBorder="1" applyAlignment="1">
      <alignment horizontal="right" vertical="top" wrapText="1"/>
    </xf>
    <xf numFmtId="0" fontId="14" fillId="4" borderId="10" xfId="8" applyFont="1" applyFill="1" applyBorder="1" applyAlignment="1">
      <alignment horizontal="right" vertical="top" wrapText="1"/>
    </xf>
    <xf numFmtId="0" fontId="14" fillId="4" borderId="12" xfId="0" applyFont="1" applyFill="1" applyBorder="1" applyAlignment="1">
      <alignment horizontal="left" vertical="center" wrapText="1"/>
    </xf>
    <xf numFmtId="0" fontId="14" fillId="4" borderId="11" xfId="0" applyFont="1" applyFill="1" applyBorder="1" applyAlignment="1">
      <alignment horizontal="left" vertical="center" wrapText="1"/>
    </xf>
    <xf numFmtId="0" fontId="14" fillId="4" borderId="10" xfId="0" applyFont="1" applyFill="1" applyBorder="1" applyAlignment="1">
      <alignment horizontal="left" vertical="center" wrapText="1"/>
    </xf>
    <xf numFmtId="0" fontId="5" fillId="0" borderId="22" xfId="9" applyFont="1" applyBorder="1" applyAlignment="1">
      <alignment horizontal="left" vertical="top" wrapText="1"/>
    </xf>
    <xf numFmtId="0" fontId="5" fillId="0" borderId="21" xfId="9" applyFont="1" applyBorder="1" applyAlignment="1">
      <alignment horizontal="left" vertical="top" wrapText="1"/>
    </xf>
    <xf numFmtId="0" fontId="15" fillId="0" borderId="21" xfId="9" applyFont="1" applyBorder="1" applyAlignment="1">
      <alignment horizontal="left" vertical="top" wrapText="1"/>
    </xf>
    <xf numFmtId="0" fontId="15" fillId="0" borderId="20" xfId="9" applyFont="1" applyBorder="1" applyAlignment="1">
      <alignment horizontal="left" vertical="top" wrapText="1"/>
    </xf>
    <xf numFmtId="49" fontId="16" fillId="3" borderId="30" xfId="8" applyNumberFormat="1" applyFont="1" applyFill="1" applyBorder="1" applyAlignment="1">
      <alignment horizontal="center" vertical="top"/>
    </xf>
    <xf numFmtId="49" fontId="16" fillId="3" borderId="13" xfId="8" applyNumberFormat="1" applyFont="1" applyFill="1" applyBorder="1" applyAlignment="1">
      <alignment horizontal="center" vertical="top"/>
    </xf>
    <xf numFmtId="49" fontId="16" fillId="3" borderId="24" xfId="8" applyNumberFormat="1" applyFont="1" applyFill="1" applyBorder="1" applyAlignment="1">
      <alignment horizontal="center" vertical="top"/>
    </xf>
    <xf numFmtId="49" fontId="9" fillId="13" borderId="30" xfId="8" applyNumberFormat="1" applyFont="1" applyFill="1" applyBorder="1" applyAlignment="1">
      <alignment horizontal="center" vertical="top"/>
    </xf>
    <xf numFmtId="49" fontId="9" fillId="13" borderId="13" xfId="8" applyNumberFormat="1" applyFont="1" applyFill="1" applyBorder="1" applyAlignment="1">
      <alignment horizontal="center" vertical="top"/>
    </xf>
    <xf numFmtId="49" fontId="9" fillId="13" borderId="24" xfId="8" applyNumberFormat="1" applyFont="1" applyFill="1" applyBorder="1" applyAlignment="1">
      <alignment horizontal="center" vertical="top"/>
    </xf>
    <xf numFmtId="49" fontId="17" fillId="0" borderId="13" xfId="8" applyNumberFormat="1" applyFont="1" applyBorder="1" applyAlignment="1">
      <alignment horizontal="left" vertical="top" wrapText="1"/>
    </xf>
    <xf numFmtId="49" fontId="56" fillId="0" borderId="30" xfId="8" applyNumberFormat="1" applyFont="1" applyBorder="1" applyAlignment="1">
      <alignment horizontal="center" vertical="center" textRotation="90"/>
    </xf>
    <xf numFmtId="0" fontId="5" fillId="12" borderId="23" xfId="0" applyFont="1" applyFill="1" applyBorder="1" applyAlignment="1">
      <alignment horizontal="left" vertical="top" wrapText="1"/>
    </xf>
    <xf numFmtId="0" fontId="5" fillId="12" borderId="0" xfId="0" applyFont="1" applyFill="1" applyAlignment="1">
      <alignment horizontal="left" vertical="top" wrapText="1"/>
    </xf>
    <xf numFmtId="0" fontId="5" fillId="12" borderId="3" xfId="0" applyFont="1" applyFill="1" applyBorder="1" applyAlignment="1">
      <alignment horizontal="left" vertical="top" wrapText="1"/>
    </xf>
    <xf numFmtId="49" fontId="5" fillId="3" borderId="30" xfId="11" applyNumberFormat="1" applyFont="1" applyFill="1" applyBorder="1" applyAlignment="1">
      <alignment horizontal="center" vertical="top"/>
    </xf>
    <xf numFmtId="49" fontId="5" fillId="3" borderId="13" xfId="11" applyNumberFormat="1" applyFont="1" applyFill="1" applyBorder="1" applyAlignment="1">
      <alignment horizontal="center" vertical="top"/>
    </xf>
    <xf numFmtId="49" fontId="5" fillId="3" borderId="24" xfId="11" applyNumberFormat="1" applyFont="1" applyFill="1" applyBorder="1" applyAlignment="1">
      <alignment horizontal="center" vertical="top"/>
    </xf>
    <xf numFmtId="0" fontId="5" fillId="12" borderId="23" xfId="11" applyFont="1" applyFill="1" applyBorder="1" applyAlignment="1">
      <alignment horizontal="left" vertical="top" wrapText="1"/>
    </xf>
    <xf numFmtId="0" fontId="5" fillId="12" borderId="0" xfId="11" applyFont="1" applyFill="1" applyAlignment="1">
      <alignment horizontal="left" vertical="top" wrapText="1"/>
    </xf>
    <xf numFmtId="0" fontId="5" fillId="12" borderId="3" xfId="11" applyFont="1" applyFill="1" applyBorder="1" applyAlignment="1">
      <alignment horizontal="left" vertical="top" wrapText="1"/>
    </xf>
    <xf numFmtId="0" fontId="5" fillId="3" borderId="38" xfId="11" applyFont="1" applyFill="1" applyBorder="1" applyAlignment="1">
      <alignment horizontal="left" vertical="top" wrapText="1"/>
    </xf>
    <xf numFmtId="0" fontId="5" fillId="3" borderId="28" xfId="11" applyFont="1" applyFill="1" applyBorder="1" applyAlignment="1">
      <alignment horizontal="left" vertical="top" wrapText="1"/>
    </xf>
    <xf numFmtId="49" fontId="6" fillId="3" borderId="30" xfId="8" applyNumberFormat="1" applyFont="1" applyFill="1" applyBorder="1" applyAlignment="1">
      <alignment horizontal="center" vertical="top"/>
    </xf>
    <xf numFmtId="49" fontId="6" fillId="3" borderId="13" xfId="8" applyNumberFormat="1" applyFont="1" applyFill="1" applyBorder="1" applyAlignment="1">
      <alignment horizontal="center" vertical="top"/>
    </xf>
    <xf numFmtId="49" fontId="6" fillId="3" borderId="24" xfId="8" applyNumberFormat="1" applyFont="1" applyFill="1" applyBorder="1" applyAlignment="1">
      <alignment horizontal="center" vertical="top"/>
    </xf>
    <xf numFmtId="0" fontId="9" fillId="7" borderId="3" xfId="8" applyFont="1" applyFill="1" applyBorder="1" applyAlignment="1">
      <alignment horizontal="right" vertical="top" wrapText="1"/>
    </xf>
    <xf numFmtId="0" fontId="9" fillId="7" borderId="2" xfId="8" applyFont="1" applyFill="1" applyBorder="1" applyAlignment="1">
      <alignment horizontal="right" vertical="top" wrapText="1"/>
    </xf>
    <xf numFmtId="0" fontId="15" fillId="3" borderId="35" xfId="8" applyFont="1" applyFill="1" applyBorder="1" applyAlignment="1">
      <alignment horizontal="center" vertical="top" wrapText="1"/>
    </xf>
    <xf numFmtId="0" fontId="15" fillId="3" borderId="19" xfId="8" applyFont="1" applyFill="1" applyBorder="1" applyAlignment="1">
      <alignment horizontal="center" vertical="top" wrapText="1"/>
    </xf>
    <xf numFmtId="0" fontId="15" fillId="3" borderId="4" xfId="8" applyFont="1" applyFill="1" applyBorder="1" applyAlignment="1">
      <alignment horizontal="center" vertical="top" wrapText="1"/>
    </xf>
    <xf numFmtId="0" fontId="5" fillId="12" borderId="34" xfId="8" applyFont="1" applyFill="1" applyBorder="1" applyAlignment="1">
      <alignment horizontal="left" vertical="top" wrapText="1"/>
    </xf>
    <xf numFmtId="0" fontId="48" fillId="11" borderId="35" xfId="8" applyFont="1" applyFill="1" applyBorder="1" applyAlignment="1">
      <alignment horizontal="center" vertical="top" wrapText="1"/>
    </xf>
    <xf numFmtId="0" fontId="48" fillId="11" borderId="23" xfId="8" applyFont="1" applyFill="1" applyBorder="1" applyAlignment="1">
      <alignment horizontal="center" vertical="top" wrapText="1"/>
    </xf>
    <xf numFmtId="0" fontId="48" fillId="11" borderId="34" xfId="8" applyFont="1" applyFill="1" applyBorder="1" applyAlignment="1">
      <alignment horizontal="center" vertical="top" wrapText="1"/>
    </xf>
    <xf numFmtId="0" fontId="48" fillId="11" borderId="19" xfId="8" applyFont="1" applyFill="1" applyBorder="1" applyAlignment="1">
      <alignment horizontal="center" vertical="top" wrapText="1"/>
    </xf>
    <xf numFmtId="0" fontId="48" fillId="11" borderId="0" xfId="8" applyFont="1" applyFill="1" applyAlignment="1">
      <alignment horizontal="center" vertical="top" wrapText="1"/>
    </xf>
    <xf numFmtId="0" fontId="48" fillId="11" borderId="18" xfId="8" applyFont="1" applyFill="1" applyBorder="1" applyAlignment="1">
      <alignment horizontal="center" vertical="top" wrapText="1"/>
    </xf>
    <xf numFmtId="0" fontId="48" fillId="11" borderId="4" xfId="8" applyFont="1" applyFill="1" applyBorder="1" applyAlignment="1">
      <alignment horizontal="center" vertical="top" wrapText="1"/>
    </xf>
    <xf numFmtId="0" fontId="48" fillId="11" borderId="3" xfId="8" applyFont="1" applyFill="1" applyBorder="1" applyAlignment="1">
      <alignment horizontal="center" vertical="top" wrapText="1"/>
    </xf>
    <xf numFmtId="0" fontId="48" fillId="11" borderId="2" xfId="8" applyFont="1" applyFill="1" applyBorder="1" applyAlignment="1">
      <alignment horizontal="center" vertical="top" wrapText="1"/>
    </xf>
    <xf numFmtId="49" fontId="6" fillId="3" borderId="29" xfId="8" applyNumberFormat="1" applyFont="1" applyFill="1" applyBorder="1" applyAlignment="1">
      <alignment horizontal="center" vertical="center" textRotation="87"/>
    </xf>
    <xf numFmtId="49" fontId="6" fillId="3" borderId="13" xfId="8" applyNumberFormat="1" applyFont="1" applyFill="1" applyBorder="1" applyAlignment="1">
      <alignment horizontal="center" vertical="center" textRotation="87"/>
    </xf>
    <xf numFmtId="49" fontId="6" fillId="3" borderId="1" xfId="8" applyNumberFormat="1" applyFont="1" applyFill="1" applyBorder="1" applyAlignment="1">
      <alignment horizontal="center" vertical="center" textRotation="87"/>
    </xf>
    <xf numFmtId="0" fontId="14" fillId="4" borderId="8" xfId="9" applyFont="1" applyFill="1" applyBorder="1" applyAlignment="1">
      <alignment horizontal="left" vertical="top"/>
    </xf>
    <xf numFmtId="0" fontId="14" fillId="4" borderId="7" xfId="9" applyFont="1" applyFill="1" applyBorder="1" applyAlignment="1">
      <alignment horizontal="left" vertical="top"/>
    </xf>
    <xf numFmtId="0" fontId="14" fillId="4" borderId="6" xfId="9" applyFont="1" applyFill="1" applyBorder="1" applyAlignment="1">
      <alignment horizontal="left" vertical="top"/>
    </xf>
    <xf numFmtId="0" fontId="14" fillId="9" borderId="12" xfId="8" applyFont="1" applyFill="1" applyBorder="1" applyAlignment="1">
      <alignment horizontal="right" vertical="top" wrapText="1"/>
    </xf>
    <xf numFmtId="0" fontId="14" fillId="16" borderId="3" xfId="8" applyFont="1" applyFill="1" applyBorder="1" applyAlignment="1">
      <alignment horizontal="right" vertical="top" wrapText="1"/>
    </xf>
    <xf numFmtId="0" fontId="14" fillId="16" borderId="2" xfId="8" applyFont="1" applyFill="1" applyBorder="1" applyAlignment="1">
      <alignment horizontal="right" vertical="top" wrapText="1"/>
    </xf>
    <xf numFmtId="49" fontId="5" fillId="12" borderId="23" xfId="8" applyNumberFormat="1" applyFont="1" applyFill="1" applyBorder="1" applyAlignment="1">
      <alignment horizontal="center" vertical="top" wrapText="1"/>
    </xf>
    <xf numFmtId="49" fontId="5" fillId="12" borderId="0" xfId="8" applyNumberFormat="1" applyFont="1" applyFill="1" applyAlignment="1">
      <alignment horizontal="center" vertical="top" wrapText="1"/>
    </xf>
    <xf numFmtId="49" fontId="5" fillId="12" borderId="3" xfId="8" applyNumberFormat="1" applyFont="1" applyFill="1" applyBorder="1" applyAlignment="1">
      <alignment horizontal="center" vertical="top" wrapText="1"/>
    </xf>
    <xf numFmtId="49" fontId="5" fillId="12" borderId="30" xfId="8" applyNumberFormat="1" applyFont="1" applyFill="1" applyBorder="1" applyAlignment="1">
      <alignment horizontal="center" vertical="top" wrapText="1"/>
    </xf>
    <xf numFmtId="49" fontId="5" fillId="12" borderId="13" xfId="8" applyNumberFormat="1" applyFont="1" applyFill="1" applyBorder="1" applyAlignment="1">
      <alignment horizontal="center" vertical="top" wrapText="1"/>
    </xf>
    <xf numFmtId="49" fontId="5" fillId="12" borderId="24" xfId="8" applyNumberFormat="1" applyFont="1" applyFill="1" applyBorder="1" applyAlignment="1">
      <alignment horizontal="center" vertical="top" wrapText="1"/>
    </xf>
    <xf numFmtId="0" fontId="14" fillId="0" borderId="12" xfId="8" applyFont="1" applyBorder="1" applyAlignment="1">
      <alignment horizontal="center" vertical="top"/>
    </xf>
    <xf numFmtId="0" fontId="14" fillId="0" borderId="11" xfId="8" applyFont="1" applyBorder="1" applyAlignment="1">
      <alignment horizontal="center" vertical="top"/>
    </xf>
    <xf numFmtId="0" fontId="12" fillId="11" borderId="35" xfId="8" applyFont="1" applyFill="1" applyBorder="1" applyAlignment="1">
      <alignment horizontal="center" vertical="center" textRotation="90" wrapText="1"/>
    </xf>
    <xf numFmtId="0" fontId="12" fillId="11" borderId="19" xfId="8" applyFont="1" applyFill="1" applyBorder="1" applyAlignment="1">
      <alignment horizontal="center" vertical="center" textRotation="90" wrapText="1"/>
    </xf>
    <xf numFmtId="0" fontId="12" fillId="11" borderId="4" xfId="8" applyFont="1" applyFill="1" applyBorder="1" applyAlignment="1">
      <alignment horizontal="center" vertical="center" textRotation="90" wrapText="1"/>
    </xf>
    <xf numFmtId="0" fontId="10" fillId="12" borderId="34" xfId="8" applyFont="1" applyFill="1" applyBorder="1" applyAlignment="1">
      <alignment horizontal="left" vertical="top" wrapText="1"/>
    </xf>
    <xf numFmtId="0" fontId="10" fillId="12" borderId="18" xfId="8" applyFont="1" applyFill="1" applyBorder="1" applyAlignment="1">
      <alignment horizontal="left" vertical="top" wrapText="1"/>
    </xf>
    <xf numFmtId="0" fontId="14" fillId="9" borderId="12" xfId="8" applyFont="1" applyFill="1" applyBorder="1" applyAlignment="1">
      <alignment horizontal="left"/>
    </xf>
    <xf numFmtId="0" fontId="14" fillId="9" borderId="11" xfId="8" applyFont="1" applyFill="1" applyBorder="1" applyAlignment="1">
      <alignment horizontal="left"/>
    </xf>
    <xf numFmtId="0" fontId="14" fillId="9" borderId="10" xfId="8" applyFont="1" applyFill="1" applyBorder="1" applyAlignment="1">
      <alignment horizontal="left"/>
    </xf>
    <xf numFmtId="49" fontId="14" fillId="0" borderId="12" xfId="8" applyNumberFormat="1" applyFont="1" applyBorder="1" applyAlignment="1">
      <alignment horizontal="center" vertical="top" wrapText="1"/>
    </xf>
    <xf numFmtId="49" fontId="14" fillId="0" borderId="11" xfId="8" applyNumberFormat="1" applyFont="1" applyBorder="1" applyAlignment="1">
      <alignment horizontal="center" vertical="top" wrapText="1"/>
    </xf>
    <xf numFmtId="49" fontId="14" fillId="0" borderId="10" xfId="8" applyNumberFormat="1" applyFont="1" applyBorder="1" applyAlignment="1">
      <alignment horizontal="center" vertical="top" wrapText="1"/>
    </xf>
    <xf numFmtId="49" fontId="5" fillId="0" borderId="35" xfId="8" applyNumberFormat="1" applyFont="1" applyBorder="1" applyAlignment="1">
      <alignment horizontal="left" vertical="top" wrapText="1"/>
    </xf>
    <xf numFmtId="49" fontId="5" fillId="0" borderId="19" xfId="8" applyNumberFormat="1" applyFont="1" applyBorder="1" applyAlignment="1">
      <alignment horizontal="left" vertical="top" wrapText="1"/>
    </xf>
    <xf numFmtId="49" fontId="5" fillId="3" borderId="30" xfId="8" applyNumberFormat="1" applyFont="1" applyFill="1" applyBorder="1" applyAlignment="1">
      <alignment horizontal="left" vertical="top"/>
    </xf>
    <xf numFmtId="49" fontId="5" fillId="3" borderId="13" xfId="8" applyNumberFormat="1" applyFont="1" applyFill="1" applyBorder="1" applyAlignment="1">
      <alignment horizontal="left" vertical="top"/>
    </xf>
    <xf numFmtId="49" fontId="5" fillId="3" borderId="24" xfId="8" applyNumberFormat="1" applyFont="1" applyFill="1" applyBorder="1" applyAlignment="1">
      <alignment horizontal="left" vertical="top"/>
    </xf>
    <xf numFmtId="0" fontId="14" fillId="11" borderId="30" xfId="8" applyFont="1" applyFill="1" applyBorder="1" applyAlignment="1">
      <alignment horizontal="left" vertical="center" textRotation="90" wrapText="1"/>
    </xf>
    <xf numFmtId="0" fontId="14" fillId="11" borderId="13" xfId="8" applyFont="1" applyFill="1" applyBorder="1" applyAlignment="1">
      <alignment horizontal="left" vertical="center" textRotation="90" wrapText="1"/>
    </xf>
    <xf numFmtId="0" fontId="14" fillId="11" borderId="24" xfId="8" applyFont="1" applyFill="1" applyBorder="1" applyAlignment="1">
      <alignment horizontal="left" vertical="center" textRotation="90" wrapText="1"/>
    </xf>
    <xf numFmtId="49" fontId="14" fillId="7" borderId="11" xfId="8" applyNumberFormat="1" applyFont="1" applyFill="1" applyBorder="1" applyAlignment="1">
      <alignment horizontal="left" vertical="top" wrapText="1"/>
    </xf>
    <xf numFmtId="49" fontId="14" fillId="7" borderId="3" xfId="8" applyNumberFormat="1" applyFont="1" applyFill="1" applyBorder="1" applyAlignment="1">
      <alignment horizontal="left" vertical="top" wrapText="1"/>
    </xf>
    <xf numFmtId="49" fontId="14" fillId="7" borderId="2" xfId="8" applyNumberFormat="1" applyFont="1" applyFill="1" applyBorder="1" applyAlignment="1">
      <alignment horizontal="left" vertical="top" wrapText="1"/>
    </xf>
    <xf numFmtId="49" fontId="9" fillId="12" borderId="30" xfId="8" applyNumberFormat="1" applyFont="1" applyFill="1" applyBorder="1" applyAlignment="1">
      <alignment horizontal="center" vertical="top"/>
    </xf>
    <xf numFmtId="49" fontId="9" fillId="12" borderId="13" xfId="8" applyNumberFormat="1" applyFont="1" applyFill="1" applyBorder="1" applyAlignment="1">
      <alignment horizontal="center" vertical="top"/>
    </xf>
    <xf numFmtId="49" fontId="9" fillId="12" borderId="24" xfId="8" applyNumberFormat="1" applyFont="1" applyFill="1" applyBorder="1" applyAlignment="1">
      <alignment horizontal="center" vertical="top"/>
    </xf>
    <xf numFmtId="0" fontId="5" fillId="12" borderId="35" xfId="11" applyFont="1" applyFill="1" applyBorder="1" applyAlignment="1">
      <alignment horizontal="left" vertical="top" wrapText="1"/>
    </xf>
    <xf numFmtId="0" fontId="5" fillId="12" borderId="19" xfId="11" applyFont="1" applyFill="1" applyBorder="1" applyAlignment="1">
      <alignment horizontal="left" vertical="top" wrapText="1"/>
    </xf>
    <xf numFmtId="0" fontId="5" fillId="12" borderId="4" xfId="11" applyFont="1" applyFill="1" applyBorder="1" applyAlignment="1">
      <alignment horizontal="left" vertical="top" wrapText="1"/>
    </xf>
    <xf numFmtId="49" fontId="14" fillId="7" borderId="10" xfId="8" applyNumberFormat="1" applyFont="1" applyFill="1" applyBorder="1" applyAlignment="1">
      <alignment horizontal="left" vertical="top" wrapText="1"/>
    </xf>
    <xf numFmtId="49" fontId="6" fillId="3" borderId="31" xfId="8" applyNumberFormat="1" applyFont="1" applyFill="1" applyBorder="1" applyAlignment="1">
      <alignment horizontal="center" vertical="center" textRotation="90"/>
    </xf>
    <xf numFmtId="49" fontId="14" fillId="12" borderId="34" xfId="8" applyNumberFormat="1" applyFont="1" applyFill="1" applyBorder="1" applyAlignment="1">
      <alignment horizontal="center" vertical="top" wrapText="1"/>
    </xf>
    <xf numFmtId="49" fontId="14" fillId="12" borderId="18" xfId="8" applyNumberFormat="1" applyFont="1" applyFill="1" applyBorder="1" applyAlignment="1">
      <alignment horizontal="center" vertical="top" wrapText="1"/>
    </xf>
    <xf numFmtId="49" fontId="14" fillId="12" borderId="2" xfId="8" applyNumberFormat="1" applyFont="1" applyFill="1" applyBorder="1" applyAlignment="1">
      <alignment horizontal="center" vertical="top" wrapText="1"/>
    </xf>
    <xf numFmtId="0" fontId="5" fillId="11" borderId="34" xfId="8" applyFont="1" applyFill="1" applyBorder="1" applyAlignment="1">
      <alignment horizontal="left" vertical="top" wrapText="1"/>
    </xf>
    <xf numFmtId="0" fontId="14" fillId="3" borderId="35" xfId="8" applyFont="1" applyFill="1" applyBorder="1" applyAlignment="1">
      <alignment horizontal="center" vertical="top"/>
    </xf>
    <xf numFmtId="0" fontId="14" fillId="3" borderId="23" xfId="8" applyFont="1" applyFill="1" applyBorder="1" applyAlignment="1">
      <alignment horizontal="center" vertical="top"/>
    </xf>
    <xf numFmtId="0" fontId="14" fillId="3" borderId="34" xfId="8" applyFont="1" applyFill="1" applyBorder="1" applyAlignment="1">
      <alignment horizontal="center" vertical="top"/>
    </xf>
    <xf numFmtId="0" fontId="5" fillId="4" borderId="30" xfId="11" applyFont="1" applyFill="1" applyBorder="1" applyAlignment="1">
      <alignment horizontal="left" vertical="top" wrapText="1"/>
    </xf>
    <xf numFmtId="0" fontId="5" fillId="4" borderId="13" xfId="11" applyFont="1" applyFill="1" applyBorder="1" applyAlignment="1">
      <alignment horizontal="left" vertical="top" wrapText="1"/>
    </xf>
    <xf numFmtId="0" fontId="5" fillId="4" borderId="24" xfId="11" applyFont="1" applyFill="1" applyBorder="1" applyAlignment="1">
      <alignment horizontal="left" vertical="top" wrapText="1"/>
    </xf>
    <xf numFmtId="0" fontId="19" fillId="9" borderId="12" xfId="8" applyFont="1" applyFill="1" applyBorder="1" applyAlignment="1">
      <alignment horizontal="right" vertical="top" wrapText="1"/>
    </xf>
    <xf numFmtId="0" fontId="5" fillId="0" borderId="30" xfId="8" applyFont="1" applyBorder="1" applyAlignment="1">
      <alignment horizontal="left" vertical="top" wrapText="1"/>
    </xf>
    <xf numFmtId="0" fontId="5" fillId="0" borderId="13" xfId="8" applyFont="1" applyBorder="1" applyAlignment="1">
      <alignment horizontal="left" vertical="top" wrapText="1"/>
    </xf>
    <xf numFmtId="0" fontId="5" fillId="0" borderId="24" xfId="8" applyFont="1" applyBorder="1" applyAlignment="1">
      <alignment horizontal="left" vertical="top" wrapText="1"/>
    </xf>
    <xf numFmtId="0" fontId="5" fillId="12" borderId="34" xfId="0" applyFont="1" applyFill="1" applyBorder="1" applyAlignment="1">
      <alignment horizontal="left" vertical="top" wrapText="1"/>
    </xf>
    <xf numFmtId="0" fontId="5" fillId="12" borderId="18" xfId="0" applyFont="1" applyFill="1" applyBorder="1" applyAlignment="1">
      <alignment horizontal="left" vertical="top" wrapText="1"/>
    </xf>
    <xf numFmtId="0" fontId="5" fillId="12" borderId="2" xfId="0" applyFont="1" applyFill="1" applyBorder="1" applyAlignment="1">
      <alignment horizontal="left" vertical="top" wrapText="1"/>
    </xf>
    <xf numFmtId="0" fontId="14" fillId="11" borderId="35" xfId="8" applyFont="1" applyFill="1" applyBorder="1" applyAlignment="1">
      <alignment horizontal="left" vertical="top" wrapText="1"/>
    </xf>
    <xf numFmtId="0" fontId="5" fillId="11" borderId="23" xfId="8" applyFont="1" applyFill="1" applyBorder="1" applyAlignment="1">
      <alignment horizontal="left" vertical="top" wrapText="1"/>
    </xf>
    <xf numFmtId="0" fontId="14" fillId="11" borderId="19" xfId="8" applyFont="1" applyFill="1" applyBorder="1" applyAlignment="1">
      <alignment horizontal="left" vertical="top" wrapText="1"/>
    </xf>
    <xf numFmtId="0" fontId="5" fillId="11" borderId="0" xfId="8" applyFont="1" applyFill="1" applyAlignment="1">
      <alignment horizontal="left" vertical="top" wrapText="1"/>
    </xf>
    <xf numFmtId="0" fontId="5" fillId="11" borderId="19" xfId="8" applyFont="1" applyFill="1" applyBorder="1" applyAlignment="1">
      <alignment horizontal="left" vertical="top" wrapText="1"/>
    </xf>
    <xf numFmtId="0" fontId="5" fillId="11" borderId="4" xfId="8" applyFont="1" applyFill="1" applyBorder="1" applyAlignment="1">
      <alignment horizontal="left" vertical="top" wrapText="1"/>
    </xf>
    <xf numFmtId="0" fontId="5" fillId="11" borderId="3" xfId="8" applyFont="1" applyFill="1" applyBorder="1" applyAlignment="1">
      <alignment horizontal="left" vertical="top" wrapText="1"/>
    </xf>
    <xf numFmtId="0" fontId="10" fillId="12" borderId="2" xfId="8" applyFont="1" applyFill="1" applyBorder="1" applyAlignment="1">
      <alignment horizontal="left" vertical="top" wrapText="1"/>
    </xf>
    <xf numFmtId="49" fontId="19" fillId="13" borderId="30" xfId="8" applyNumberFormat="1" applyFont="1" applyFill="1" applyBorder="1" applyAlignment="1">
      <alignment horizontal="center" vertical="top"/>
    </xf>
    <xf numFmtId="49" fontId="19" fillId="13" borderId="13" xfId="8" applyNumberFormat="1" applyFont="1" applyFill="1" applyBorder="1" applyAlignment="1">
      <alignment horizontal="center" vertical="top"/>
    </xf>
    <xf numFmtId="49" fontId="19" fillId="13" borderId="24" xfId="8" applyNumberFormat="1" applyFont="1" applyFill="1" applyBorder="1" applyAlignment="1">
      <alignment horizontal="center" vertical="top"/>
    </xf>
    <xf numFmtId="0" fontId="6" fillId="0" borderId="17" xfId="3" applyFont="1" applyBorder="1" applyAlignment="1">
      <alignment horizontal="left" vertical="top" wrapText="1"/>
    </xf>
    <xf numFmtId="0" fontId="6" fillId="0" borderId="16" xfId="3" applyFont="1" applyBorder="1" applyAlignment="1">
      <alignment horizontal="left" vertical="top" wrapText="1"/>
    </xf>
    <xf numFmtId="0" fontId="4" fillId="0" borderId="16" xfId="3" applyBorder="1" applyAlignment="1">
      <alignment horizontal="left" vertical="top" wrapText="1"/>
    </xf>
    <xf numFmtId="0" fontId="4" fillId="0" borderId="15" xfId="3" applyBorder="1" applyAlignment="1">
      <alignment horizontal="left" vertical="top" wrapText="1"/>
    </xf>
    <xf numFmtId="0" fontId="6" fillId="0" borderId="17" xfId="4" applyFont="1" applyBorder="1" applyAlignment="1">
      <alignment horizontal="left" vertical="top" wrapText="1"/>
    </xf>
    <xf numFmtId="0" fontId="6" fillId="0" borderId="16" xfId="4" applyFont="1" applyBorder="1" applyAlignment="1">
      <alignment horizontal="left" vertical="top" wrapText="1"/>
    </xf>
    <xf numFmtId="0" fontId="6" fillId="0" borderId="17" xfId="8" applyFont="1" applyBorder="1" applyAlignment="1">
      <alignment horizontal="left" vertical="center" wrapText="1"/>
    </xf>
    <xf numFmtId="0" fontId="6" fillId="0" borderId="16" xfId="8" applyFont="1" applyBorder="1" applyAlignment="1">
      <alignment horizontal="left" vertical="center" wrapText="1"/>
    </xf>
    <xf numFmtId="0" fontId="6" fillId="0" borderId="15" xfId="8" applyFont="1" applyBorder="1" applyAlignment="1">
      <alignment horizontal="left" vertical="center" wrapText="1"/>
    </xf>
    <xf numFmtId="0" fontId="6" fillId="0" borderId="19" xfId="8" applyFont="1" applyBorder="1" applyAlignment="1">
      <alignment horizontal="left" vertical="center" wrapText="1"/>
    </xf>
    <xf numFmtId="0" fontId="6" fillId="0" borderId="0" xfId="8" applyFont="1" applyAlignment="1">
      <alignment horizontal="left" vertical="center" wrapText="1"/>
    </xf>
    <xf numFmtId="0" fontId="6" fillId="0" borderId="18" xfId="8" applyFont="1" applyBorder="1" applyAlignment="1">
      <alignment horizontal="left" vertical="center" wrapText="1"/>
    </xf>
    <xf numFmtId="0" fontId="9" fillId="2" borderId="12" xfId="8" applyFont="1" applyFill="1" applyBorder="1" applyAlignment="1">
      <alignment horizontal="left" vertical="center" wrapText="1"/>
    </xf>
    <xf numFmtId="0" fontId="9" fillId="2" borderId="11" xfId="8" applyFont="1" applyFill="1" applyBorder="1" applyAlignment="1">
      <alignment horizontal="left" vertical="center" wrapText="1"/>
    </xf>
    <xf numFmtId="0" fontId="9" fillId="2" borderId="10" xfId="8" applyFont="1" applyFill="1" applyBorder="1" applyAlignment="1">
      <alignment horizontal="left" vertical="center" wrapText="1"/>
    </xf>
    <xf numFmtId="0" fontId="6" fillId="0" borderId="8" xfId="8" applyFont="1" applyBorder="1" applyAlignment="1">
      <alignment horizontal="left" vertical="center" wrapText="1"/>
    </xf>
    <xf numFmtId="0" fontId="6" fillId="0" borderId="7" xfId="8" applyFont="1" applyBorder="1" applyAlignment="1">
      <alignment horizontal="left" vertical="center" wrapText="1"/>
    </xf>
    <xf numFmtId="0" fontId="6" fillId="0" borderId="6" xfId="8" applyFont="1" applyBorder="1" applyAlignment="1">
      <alignment horizontal="left" vertical="center" wrapText="1"/>
    </xf>
    <xf numFmtId="0" fontId="27" fillId="0" borderId="4" xfId="8" applyFont="1" applyBorder="1" applyAlignment="1">
      <alignment horizontal="left" vertical="center" wrapText="1"/>
    </xf>
    <xf numFmtId="0" fontId="27" fillId="0" borderId="3" xfId="8" applyFont="1" applyBorder="1" applyAlignment="1">
      <alignment horizontal="left" vertical="center" wrapText="1"/>
    </xf>
    <xf numFmtId="0" fontId="27" fillId="0" borderId="2" xfId="8" applyFont="1" applyBorder="1" applyAlignment="1">
      <alignment horizontal="left" vertical="center" wrapText="1"/>
    </xf>
    <xf numFmtId="0" fontId="9" fillId="4" borderId="8" xfId="3" applyFont="1" applyFill="1" applyBorder="1" applyAlignment="1">
      <alignment horizontal="left" vertical="top"/>
    </xf>
    <xf numFmtId="0" fontId="9" fillId="4" borderId="7" xfId="3" applyFont="1" applyFill="1" applyBorder="1" applyAlignment="1">
      <alignment horizontal="left" vertical="top"/>
    </xf>
    <xf numFmtId="0" fontId="9" fillId="4" borderId="6" xfId="3" applyFont="1" applyFill="1" applyBorder="1" applyAlignment="1">
      <alignment horizontal="left" vertical="top"/>
    </xf>
    <xf numFmtId="0" fontId="6" fillId="0" borderId="15" xfId="3" applyFont="1" applyBorder="1" applyAlignment="1">
      <alignment horizontal="left" vertical="top" wrapText="1"/>
    </xf>
    <xf numFmtId="0" fontId="0" fillId="0" borderId="16" xfId="3" applyFont="1" applyBorder="1" applyAlignment="1">
      <alignment horizontal="left" vertical="top" wrapText="1"/>
    </xf>
    <xf numFmtId="0" fontId="0" fillId="0" borderId="15" xfId="3" applyFont="1" applyBorder="1" applyAlignment="1">
      <alignment horizontal="left" vertical="top" wrapText="1"/>
    </xf>
    <xf numFmtId="49" fontId="21" fillId="8" borderId="8" xfId="8" applyNumberFormat="1" applyFont="1" applyFill="1" applyBorder="1" applyAlignment="1">
      <alignment horizontal="center" vertical="top"/>
    </xf>
    <xf numFmtId="49" fontId="21" fillId="8" borderId="19" xfId="8" applyNumberFormat="1" applyFont="1" applyFill="1" applyBorder="1" applyAlignment="1">
      <alignment horizontal="center" vertical="top"/>
    </xf>
    <xf numFmtId="49" fontId="21" fillId="8" borderId="39" xfId="8" applyNumberFormat="1" applyFont="1" applyFill="1" applyBorder="1" applyAlignment="1">
      <alignment horizontal="center" vertical="top"/>
    </xf>
    <xf numFmtId="0" fontId="6" fillId="0" borderId="22" xfId="3" applyFont="1" applyBorder="1" applyAlignment="1">
      <alignment horizontal="left" vertical="top" wrapText="1"/>
    </xf>
    <xf numFmtId="0" fontId="6" fillId="0" borderId="21" xfId="3" applyFont="1" applyBorder="1" applyAlignment="1">
      <alignment horizontal="left" vertical="top" wrapText="1"/>
    </xf>
    <xf numFmtId="0" fontId="4" fillId="0" borderId="21" xfId="3" applyBorder="1" applyAlignment="1">
      <alignment horizontal="left" vertical="top" wrapText="1"/>
    </xf>
    <xf numFmtId="0" fontId="4" fillId="0" borderId="20" xfId="3" applyBorder="1" applyAlignment="1">
      <alignment horizontal="left" vertical="top" wrapText="1"/>
    </xf>
    <xf numFmtId="0" fontId="6" fillId="3" borderId="19" xfId="8" applyFont="1" applyFill="1" applyBorder="1" applyAlignment="1">
      <alignment horizontal="left" vertical="center" wrapText="1"/>
    </xf>
    <xf numFmtId="0" fontId="6" fillId="3" borderId="0" xfId="8" applyFont="1" applyFill="1" applyAlignment="1">
      <alignment horizontal="left" vertical="center" wrapText="1"/>
    </xf>
    <xf numFmtId="0" fontId="6" fillId="3" borderId="18" xfId="8" applyFont="1" applyFill="1" applyBorder="1" applyAlignment="1">
      <alignment horizontal="left" vertical="center" wrapText="1"/>
    </xf>
    <xf numFmtId="49" fontId="21" fillId="7" borderId="30" xfId="8" applyNumberFormat="1" applyFont="1" applyFill="1" applyBorder="1" applyAlignment="1">
      <alignment horizontal="center" vertical="top"/>
    </xf>
    <xf numFmtId="49" fontId="21" fillId="7" borderId="13" xfId="8" applyNumberFormat="1" applyFont="1" applyFill="1" applyBorder="1" applyAlignment="1">
      <alignment horizontal="center" vertical="top"/>
    </xf>
    <xf numFmtId="49" fontId="21" fillId="7" borderId="24" xfId="8" applyNumberFormat="1" applyFont="1" applyFill="1" applyBorder="1" applyAlignment="1">
      <alignment horizontal="center" vertical="top"/>
    </xf>
    <xf numFmtId="49" fontId="21" fillId="8" borderId="30" xfId="8" applyNumberFormat="1" applyFont="1" applyFill="1" applyBorder="1" applyAlignment="1">
      <alignment horizontal="center" vertical="top"/>
    </xf>
    <xf numFmtId="49" fontId="21" fillId="8" borderId="13" xfId="8" applyNumberFormat="1" applyFont="1" applyFill="1" applyBorder="1" applyAlignment="1">
      <alignment horizontal="center" vertical="top"/>
    </xf>
    <xf numFmtId="49" fontId="21" fillId="8" borderId="24" xfId="8" applyNumberFormat="1" applyFont="1" applyFill="1" applyBorder="1" applyAlignment="1">
      <alignment horizontal="center" vertical="top"/>
    </xf>
    <xf numFmtId="49" fontId="19" fillId="13" borderId="29" xfId="8" applyNumberFormat="1" applyFont="1" applyFill="1" applyBorder="1" applyAlignment="1">
      <alignment horizontal="center" vertical="top"/>
    </xf>
    <xf numFmtId="49" fontId="19" fillId="13" borderId="1" xfId="8" applyNumberFormat="1" applyFont="1" applyFill="1" applyBorder="1" applyAlignment="1">
      <alignment horizontal="center" vertical="top"/>
    </xf>
    <xf numFmtId="49" fontId="19" fillId="11" borderId="30" xfId="8" applyNumberFormat="1" applyFont="1" applyFill="1" applyBorder="1" applyAlignment="1">
      <alignment horizontal="center" vertical="top" wrapText="1"/>
    </xf>
    <xf numFmtId="49" fontId="19" fillId="11" borderId="13" xfId="8" applyNumberFormat="1" applyFont="1" applyFill="1" applyBorder="1" applyAlignment="1">
      <alignment horizontal="center" vertical="top" wrapText="1"/>
    </xf>
    <xf numFmtId="0" fontId="23" fillId="11" borderId="24" xfId="8" applyFont="1" applyFill="1" applyBorder="1" applyAlignment="1">
      <alignment horizontal="center" vertical="top" wrapText="1"/>
    </xf>
    <xf numFmtId="49" fontId="19" fillId="12" borderId="30" xfId="8" applyNumberFormat="1" applyFont="1" applyFill="1" applyBorder="1" applyAlignment="1">
      <alignment horizontal="left" vertical="top"/>
    </xf>
    <xf numFmtId="49" fontId="19" fillId="12" borderId="24" xfId="8" applyNumberFormat="1" applyFont="1" applyFill="1" applyBorder="1" applyAlignment="1">
      <alignment horizontal="left" vertical="top"/>
    </xf>
    <xf numFmtId="0" fontId="14" fillId="0" borderId="0" xfId="8" applyFont="1" applyAlignment="1">
      <alignment horizontal="center" vertical="center"/>
    </xf>
    <xf numFmtId="0" fontId="23" fillId="3" borderId="30" xfId="8" applyFont="1" applyFill="1" applyBorder="1" applyAlignment="1">
      <alignment horizontal="center" vertical="top" wrapText="1"/>
    </xf>
    <xf numFmtId="0" fontId="23" fillId="3" borderId="13" xfId="8" applyFont="1" applyFill="1" applyBorder="1" applyAlignment="1">
      <alignment horizontal="center" vertical="top" wrapText="1"/>
    </xf>
    <xf numFmtId="0" fontId="23" fillId="3" borderId="24" xfId="8" applyFont="1" applyFill="1" applyBorder="1" applyAlignment="1">
      <alignment horizontal="center" vertical="top" wrapText="1"/>
    </xf>
    <xf numFmtId="0" fontId="9" fillId="4" borderId="12" xfId="8" applyFont="1" applyFill="1" applyBorder="1" applyAlignment="1">
      <alignment horizontal="left" vertical="center" wrapText="1"/>
    </xf>
    <xf numFmtId="0" fontId="9" fillId="4" borderId="11" xfId="8" applyFont="1" applyFill="1" applyBorder="1" applyAlignment="1">
      <alignment horizontal="left" vertical="center" wrapText="1"/>
    </xf>
    <xf numFmtId="0" fontId="9" fillId="4" borderId="10" xfId="8" applyFont="1" applyFill="1" applyBorder="1" applyAlignment="1">
      <alignment horizontal="left" vertical="center" wrapText="1"/>
    </xf>
    <xf numFmtId="0" fontId="9" fillId="3" borderId="35" xfId="8" applyFont="1" applyFill="1" applyBorder="1" applyAlignment="1">
      <alignment horizontal="center" vertical="top"/>
    </xf>
    <xf numFmtId="0" fontId="9" fillId="3" borderId="23" xfId="8" applyFont="1" applyFill="1" applyBorder="1" applyAlignment="1">
      <alignment horizontal="center" vertical="top"/>
    </xf>
    <xf numFmtId="0" fontId="9" fillId="3" borderId="34" xfId="8" applyFont="1" applyFill="1" applyBorder="1" applyAlignment="1">
      <alignment horizontal="center" vertical="top"/>
    </xf>
    <xf numFmtId="0" fontId="9" fillId="3" borderId="4" xfId="8" applyFont="1" applyFill="1" applyBorder="1" applyAlignment="1">
      <alignment horizontal="center" vertical="top"/>
    </xf>
    <xf numFmtId="0" fontId="9" fillId="3" borderId="3" xfId="8" applyFont="1" applyFill="1" applyBorder="1" applyAlignment="1">
      <alignment horizontal="center" vertical="top"/>
    </xf>
    <xf numFmtId="0" fontId="9" fillId="3" borderId="2" xfId="8" applyFont="1" applyFill="1" applyBorder="1" applyAlignment="1">
      <alignment horizontal="center" vertical="top"/>
    </xf>
    <xf numFmtId="0" fontId="18" fillId="12" borderId="30" xfId="8" applyFont="1" applyFill="1" applyBorder="1" applyAlignment="1">
      <alignment horizontal="left" vertical="top"/>
    </xf>
    <xf numFmtId="0" fontId="18" fillId="12" borderId="13" xfId="8" applyFont="1" applyFill="1" applyBorder="1" applyAlignment="1">
      <alignment horizontal="left" vertical="top"/>
    </xf>
    <xf numFmtId="0" fontId="18" fillId="12" borderId="24" xfId="8" applyFont="1" applyFill="1" applyBorder="1" applyAlignment="1">
      <alignment horizontal="left" vertical="top"/>
    </xf>
    <xf numFmtId="0" fontId="6" fillId="0" borderId="30" xfId="3" applyFont="1" applyBorder="1" applyAlignment="1">
      <alignment horizontal="center" vertical="center" wrapText="1"/>
    </xf>
    <xf numFmtId="0" fontId="6" fillId="0" borderId="13" xfId="3" applyFont="1" applyBorder="1" applyAlignment="1">
      <alignment horizontal="center" vertical="center" wrapText="1"/>
    </xf>
    <xf numFmtId="0" fontId="6" fillId="0" borderId="24" xfId="3" applyFont="1" applyBorder="1" applyAlignment="1">
      <alignment horizontal="center" vertical="center" wrapText="1"/>
    </xf>
    <xf numFmtId="0" fontId="5" fillId="12" borderId="30" xfId="8" applyFont="1" applyFill="1" applyBorder="1" applyAlignment="1">
      <alignment horizontal="center" vertical="center" textRotation="90" wrapText="1"/>
    </xf>
    <xf numFmtId="0" fontId="5" fillId="12" borderId="13" xfId="8" applyFont="1" applyFill="1" applyBorder="1" applyAlignment="1">
      <alignment horizontal="center" vertical="center" textRotation="90" wrapText="1"/>
    </xf>
    <xf numFmtId="0" fontId="5" fillId="12" borderId="24" xfId="8" applyFont="1" applyFill="1" applyBorder="1" applyAlignment="1">
      <alignment horizontal="center" vertical="center" textRotation="90" wrapText="1"/>
    </xf>
    <xf numFmtId="0" fontId="5" fillId="11" borderId="30" xfId="8" applyFont="1" applyFill="1" applyBorder="1" applyAlignment="1">
      <alignment horizontal="center" vertical="center" textRotation="90" wrapText="1"/>
    </xf>
    <xf numFmtId="0" fontId="5" fillId="11" borderId="13" xfId="8" applyFont="1" applyFill="1" applyBorder="1" applyAlignment="1">
      <alignment horizontal="center" vertical="center" textRotation="90" wrapText="1"/>
    </xf>
    <xf numFmtId="0" fontId="5" fillId="11" borderId="24" xfId="8" applyFont="1" applyFill="1" applyBorder="1" applyAlignment="1">
      <alignment horizontal="center" vertical="center" textRotation="90" wrapText="1"/>
    </xf>
    <xf numFmtId="0" fontId="5" fillId="0" borderId="51" xfId="8" applyFont="1" applyBorder="1" applyAlignment="1">
      <alignment horizontal="center" vertical="center" textRotation="90"/>
    </xf>
    <xf numFmtId="0" fontId="5" fillId="0" borderId="46" xfId="8" applyFont="1" applyBorder="1" applyAlignment="1">
      <alignment horizontal="center" vertical="center" textRotation="90"/>
    </xf>
    <xf numFmtId="0" fontId="32" fillId="0" borderId="0" xfId="3" applyFont="1" applyAlignment="1">
      <alignment horizontal="left" vertical="top" wrapText="1"/>
    </xf>
    <xf numFmtId="0" fontId="6" fillId="12" borderId="30" xfId="8" applyFont="1" applyFill="1" applyBorder="1" applyAlignment="1">
      <alignment horizontal="left" vertical="top" wrapText="1"/>
    </xf>
    <xf numFmtId="0" fontId="6" fillId="12" borderId="24" xfId="8" applyFont="1" applyFill="1" applyBorder="1" applyAlignment="1">
      <alignment horizontal="left" vertical="top" wrapText="1"/>
    </xf>
    <xf numFmtId="49" fontId="19" fillId="11" borderId="23" xfId="8" applyNumberFormat="1" applyFont="1" applyFill="1" applyBorder="1" applyAlignment="1">
      <alignment horizontal="center" vertical="top" wrapText="1"/>
    </xf>
    <xf numFmtId="49" fontId="19" fillId="11" borderId="0" xfId="8" applyNumberFormat="1" applyFont="1" applyFill="1" applyAlignment="1">
      <alignment horizontal="center" vertical="top" wrapText="1"/>
    </xf>
    <xf numFmtId="0" fontId="23" fillId="11" borderId="3" xfId="8" applyFont="1" applyFill="1" applyBorder="1" applyAlignment="1">
      <alignment horizontal="center" vertical="top" wrapText="1"/>
    </xf>
    <xf numFmtId="49" fontId="19" fillId="12" borderId="30" xfId="8" applyNumberFormat="1" applyFont="1" applyFill="1" applyBorder="1" applyAlignment="1">
      <alignment horizontal="center" vertical="top"/>
    </xf>
    <xf numFmtId="49" fontId="19" fillId="12" borderId="13" xfId="8" applyNumberFormat="1" applyFont="1" applyFill="1" applyBorder="1" applyAlignment="1">
      <alignment horizontal="center" vertical="top"/>
    </xf>
    <xf numFmtId="49" fontId="19" fillId="12" borderId="24" xfId="8" applyNumberFormat="1" applyFont="1" applyFill="1" applyBorder="1" applyAlignment="1">
      <alignment horizontal="center" vertical="top"/>
    </xf>
    <xf numFmtId="49" fontId="9" fillId="12" borderId="30" xfId="8" applyNumberFormat="1" applyFont="1" applyFill="1" applyBorder="1" applyAlignment="1">
      <alignment horizontal="left" vertical="top"/>
    </xf>
    <xf numFmtId="49" fontId="9" fillId="12" borderId="24" xfId="8" applyNumberFormat="1" applyFont="1" applyFill="1" applyBorder="1" applyAlignment="1">
      <alignment horizontal="left" vertical="top"/>
    </xf>
    <xf numFmtId="49" fontId="9" fillId="11" borderId="30" xfId="8" applyNumberFormat="1" applyFont="1" applyFill="1" applyBorder="1" applyAlignment="1">
      <alignment horizontal="center" vertical="top" wrapText="1"/>
    </xf>
    <xf numFmtId="49" fontId="9" fillId="11" borderId="13" xfId="8" applyNumberFormat="1" applyFont="1" applyFill="1" applyBorder="1" applyAlignment="1">
      <alignment horizontal="center" vertical="top" wrapText="1"/>
    </xf>
    <xf numFmtId="0" fontId="4" fillId="11" borderId="24" xfId="8" applyFill="1" applyBorder="1" applyAlignment="1">
      <alignment horizontal="center" vertical="top" wrapText="1"/>
    </xf>
    <xf numFmtId="49" fontId="29" fillId="3" borderId="30" xfId="8" applyNumberFormat="1" applyFont="1" applyFill="1" applyBorder="1" applyAlignment="1">
      <alignment horizontal="center" vertical="center" textRotation="90"/>
    </xf>
    <xf numFmtId="49" fontId="29" fillId="3" borderId="13" xfId="8" applyNumberFormat="1" applyFont="1" applyFill="1" applyBorder="1" applyAlignment="1">
      <alignment horizontal="center" vertical="center" textRotation="90"/>
    </xf>
    <xf numFmtId="49" fontId="29" fillId="3" borderId="24" xfId="8" applyNumberFormat="1" applyFont="1" applyFill="1" applyBorder="1" applyAlignment="1">
      <alignment horizontal="center" vertical="center" textRotation="90"/>
    </xf>
    <xf numFmtId="49" fontId="29" fillId="3" borderId="29" xfId="8" applyNumberFormat="1" applyFont="1" applyFill="1" applyBorder="1" applyAlignment="1">
      <alignment horizontal="center" vertical="center" textRotation="90"/>
    </xf>
    <xf numFmtId="49" fontId="29" fillId="3" borderId="1" xfId="8" applyNumberFormat="1" applyFont="1" applyFill="1" applyBorder="1" applyAlignment="1">
      <alignment horizontal="center" vertical="center" textRotation="90"/>
    </xf>
    <xf numFmtId="0" fontId="18" fillId="12" borderId="30" xfId="8" applyFont="1" applyFill="1" applyBorder="1" applyAlignment="1">
      <alignment horizontal="left" vertical="top" wrapText="1"/>
    </xf>
    <xf numFmtId="0" fontId="18" fillId="12" borderId="13" xfId="8" applyFont="1" applyFill="1" applyBorder="1" applyAlignment="1">
      <alignment horizontal="left" vertical="top" wrapText="1"/>
    </xf>
    <xf numFmtId="0" fontId="18" fillId="12" borderId="24" xfId="8" applyFont="1" applyFill="1" applyBorder="1" applyAlignment="1">
      <alignment horizontal="left" vertical="top" wrapText="1"/>
    </xf>
    <xf numFmtId="49" fontId="19" fillId="11" borderId="35" xfId="8" applyNumberFormat="1" applyFont="1" applyFill="1" applyBorder="1" applyAlignment="1">
      <alignment horizontal="center" vertical="top" wrapText="1"/>
    </xf>
    <xf numFmtId="0" fontId="23" fillId="11" borderId="4" xfId="8" applyFont="1" applyFill="1" applyBorder="1" applyAlignment="1">
      <alignment horizontal="center" vertical="top" wrapText="1"/>
    </xf>
    <xf numFmtId="49" fontId="19" fillId="11" borderId="24" xfId="8" applyNumberFormat="1" applyFont="1" applyFill="1" applyBorder="1" applyAlignment="1">
      <alignment horizontal="center" vertical="top" wrapText="1"/>
    </xf>
    <xf numFmtId="0" fontId="6" fillId="0" borderId="31" xfId="12" applyFont="1" applyBorder="1" applyAlignment="1">
      <alignment horizontal="left" vertical="top" wrapText="1"/>
    </xf>
    <xf numFmtId="0" fontId="6" fillId="0" borderId="13" xfId="12" applyFont="1" applyBorder="1" applyAlignment="1">
      <alignment horizontal="left" vertical="top" wrapText="1"/>
    </xf>
    <xf numFmtId="0" fontId="6" fillId="0" borderId="24" xfId="12" applyFont="1" applyBorder="1" applyAlignment="1">
      <alignment horizontal="left" vertical="top" wrapText="1"/>
    </xf>
    <xf numFmtId="49" fontId="9" fillId="4" borderId="12" xfId="8" applyNumberFormat="1" applyFont="1" applyFill="1" applyBorder="1" applyAlignment="1">
      <alignment horizontal="right" vertical="top"/>
    </xf>
    <xf numFmtId="49" fontId="9" fillId="4" borderId="11" xfId="8" applyNumberFormat="1" applyFont="1" applyFill="1" applyBorder="1" applyAlignment="1">
      <alignment horizontal="right" vertical="top"/>
    </xf>
    <xf numFmtId="49" fontId="9" fillId="4" borderId="10" xfId="8" applyNumberFormat="1" applyFont="1" applyFill="1" applyBorder="1" applyAlignment="1">
      <alignment horizontal="right" vertical="top"/>
    </xf>
    <xf numFmtId="0" fontId="6" fillId="4" borderId="12" xfId="8" applyFont="1" applyFill="1" applyBorder="1" applyAlignment="1">
      <alignment horizontal="center" vertical="top"/>
    </xf>
    <xf numFmtId="0" fontId="6" fillId="4" borderId="11" xfId="8" applyFont="1" applyFill="1" applyBorder="1" applyAlignment="1">
      <alignment horizontal="center" vertical="top"/>
    </xf>
    <xf numFmtId="0" fontId="6" fillId="4" borderId="10" xfId="8" applyFont="1" applyFill="1" applyBorder="1" applyAlignment="1">
      <alignment horizontal="center" vertical="top"/>
    </xf>
    <xf numFmtId="0" fontId="19" fillId="7" borderId="12" xfId="8" applyFont="1" applyFill="1" applyBorder="1" applyAlignment="1">
      <alignment horizontal="right" vertical="top" wrapText="1"/>
    </xf>
    <xf numFmtId="0" fontId="9" fillId="3" borderId="19" xfId="8" applyFont="1" applyFill="1" applyBorder="1" applyAlignment="1">
      <alignment horizontal="center" vertical="top"/>
    </xf>
    <xf numFmtId="0" fontId="9" fillId="3" borderId="0" xfId="8" applyFont="1" applyFill="1" applyAlignment="1">
      <alignment horizontal="center" vertical="top"/>
    </xf>
    <xf numFmtId="0" fontId="9" fillId="3" borderId="18" xfId="8" applyFont="1" applyFill="1" applyBorder="1" applyAlignment="1">
      <alignment horizontal="center" vertical="top"/>
    </xf>
    <xf numFmtId="0" fontId="9" fillId="11" borderId="23" xfId="8" applyFont="1" applyFill="1" applyBorder="1" applyAlignment="1">
      <alignment horizontal="center" vertical="top" wrapText="1"/>
    </xf>
    <xf numFmtId="0" fontId="9" fillId="11" borderId="34" xfId="8" applyFont="1" applyFill="1" applyBorder="1" applyAlignment="1">
      <alignment horizontal="center" vertical="top" wrapText="1"/>
    </xf>
    <xf numFmtId="0" fontId="9" fillId="11" borderId="0" xfId="8" applyFont="1" applyFill="1" applyAlignment="1">
      <alignment horizontal="center" vertical="top" wrapText="1"/>
    </xf>
    <xf numFmtId="0" fontId="9" fillId="11" borderId="18" xfId="8" applyFont="1" applyFill="1" applyBorder="1" applyAlignment="1">
      <alignment horizontal="center" vertical="top" wrapText="1"/>
    </xf>
    <xf numFmtId="0" fontId="9" fillId="11" borderId="4" xfId="8" applyFont="1" applyFill="1" applyBorder="1" applyAlignment="1">
      <alignment horizontal="center" vertical="top" wrapText="1"/>
    </xf>
    <xf numFmtId="0" fontId="9" fillId="11" borderId="3" xfId="8" applyFont="1" applyFill="1" applyBorder="1" applyAlignment="1">
      <alignment horizontal="center" vertical="top" wrapText="1"/>
    </xf>
    <xf numFmtId="0" fontId="9" fillId="11" borderId="2" xfId="8" applyFont="1" applyFill="1" applyBorder="1" applyAlignment="1">
      <alignment horizontal="center" vertical="top" wrapText="1"/>
    </xf>
    <xf numFmtId="0" fontId="9" fillId="3" borderId="12" xfId="8" applyFont="1" applyFill="1" applyBorder="1" applyAlignment="1">
      <alignment horizontal="center" vertical="top"/>
    </xf>
    <xf numFmtId="0" fontId="9" fillId="3" borderId="11" xfId="8" applyFont="1" applyFill="1" applyBorder="1" applyAlignment="1">
      <alignment horizontal="center" vertical="top"/>
    </xf>
    <xf numFmtId="0" fontId="9" fillId="3" borderId="10" xfId="8" applyFont="1" applyFill="1" applyBorder="1" applyAlignment="1">
      <alignment horizontal="center" vertical="top"/>
    </xf>
    <xf numFmtId="0" fontId="26" fillId="11" borderId="13" xfId="8" applyFont="1" applyFill="1" applyBorder="1" applyAlignment="1">
      <alignment horizontal="center" vertical="center" textRotation="90" wrapText="1"/>
    </xf>
    <xf numFmtId="0" fontId="26" fillId="11" borderId="24" xfId="8" applyFont="1" applyFill="1" applyBorder="1" applyAlignment="1">
      <alignment horizontal="center" vertical="center" textRotation="90" wrapText="1"/>
    </xf>
    <xf numFmtId="0" fontId="9" fillId="7" borderId="12" xfId="8" applyFont="1" applyFill="1" applyBorder="1" applyAlignment="1">
      <alignment horizontal="left" vertical="top"/>
    </xf>
    <xf numFmtId="0" fontId="9" fillId="7" borderId="11" xfId="8" applyFont="1" applyFill="1" applyBorder="1" applyAlignment="1">
      <alignment horizontal="left" vertical="top"/>
    </xf>
    <xf numFmtId="0" fontId="9" fillId="7" borderId="67" xfId="8" applyFont="1" applyFill="1" applyBorder="1" applyAlignment="1">
      <alignment horizontal="left" vertical="top"/>
    </xf>
    <xf numFmtId="0" fontId="6" fillId="0" borderId="30" xfId="12" applyFont="1" applyBorder="1" applyAlignment="1">
      <alignment horizontal="left" vertical="top" wrapText="1"/>
    </xf>
    <xf numFmtId="0" fontId="6" fillId="3" borderId="17" xfId="8" applyFont="1" applyFill="1" applyBorder="1" applyAlignment="1">
      <alignment horizontal="left" vertical="center" wrapText="1"/>
    </xf>
    <xf numFmtId="0" fontId="6" fillId="3" borderId="16" xfId="8" applyFont="1" applyFill="1" applyBorder="1" applyAlignment="1">
      <alignment horizontal="left" vertical="center" wrapText="1"/>
    </xf>
    <xf numFmtId="0" fontId="6" fillId="3" borderId="15" xfId="8" applyFont="1" applyFill="1" applyBorder="1" applyAlignment="1">
      <alignment horizontal="left" vertical="center" wrapText="1"/>
    </xf>
    <xf numFmtId="0" fontId="6" fillId="3" borderId="17" xfId="8" applyFont="1" applyFill="1" applyBorder="1" applyAlignment="1">
      <alignment horizontal="left" vertical="top" wrapText="1"/>
    </xf>
    <xf numFmtId="0" fontId="6" fillId="3" borderId="16" xfId="8" applyFont="1" applyFill="1" applyBorder="1" applyAlignment="1">
      <alignment horizontal="left" vertical="top" wrapText="1"/>
    </xf>
    <xf numFmtId="0" fontId="6" fillId="3" borderId="15" xfId="8" applyFont="1" applyFill="1" applyBorder="1" applyAlignment="1">
      <alignment horizontal="left" vertical="top" wrapText="1"/>
    </xf>
    <xf numFmtId="0" fontId="6" fillId="3" borderId="4" xfId="8" applyFont="1" applyFill="1" applyBorder="1" applyAlignment="1">
      <alignment horizontal="left" vertical="top" wrapText="1"/>
    </xf>
    <xf numFmtId="0" fontId="6" fillId="3" borderId="3" xfId="8" applyFont="1" applyFill="1" applyBorder="1" applyAlignment="1">
      <alignment horizontal="left" vertical="top" wrapText="1"/>
    </xf>
    <xf numFmtId="0" fontId="6" fillId="3" borderId="2" xfId="8" applyFont="1" applyFill="1" applyBorder="1" applyAlignment="1">
      <alignment horizontal="left" vertical="top" wrapText="1"/>
    </xf>
    <xf numFmtId="0" fontId="6" fillId="12" borderId="23" xfId="8" applyFont="1" applyFill="1" applyBorder="1" applyAlignment="1">
      <alignment horizontal="left" vertical="top" wrapText="1"/>
    </xf>
    <xf numFmtId="0" fontId="6" fillId="12" borderId="3" xfId="8" applyFont="1" applyFill="1" applyBorder="1" applyAlignment="1">
      <alignment horizontal="left" vertical="top" wrapText="1"/>
    </xf>
    <xf numFmtId="0" fontId="9" fillId="9" borderId="12" xfId="8" applyFont="1" applyFill="1" applyBorder="1" applyAlignment="1">
      <alignment horizontal="right" vertical="top" wrapText="1"/>
    </xf>
    <xf numFmtId="0" fontId="9" fillId="9" borderId="11" xfId="8" applyFont="1" applyFill="1" applyBorder="1" applyAlignment="1">
      <alignment horizontal="right" vertical="top" wrapText="1"/>
    </xf>
    <xf numFmtId="0" fontId="9" fillId="9" borderId="10" xfId="8" applyFont="1" applyFill="1" applyBorder="1" applyAlignment="1">
      <alignment horizontal="right" vertical="top" wrapText="1"/>
    </xf>
    <xf numFmtId="0" fontId="9" fillId="7" borderId="12" xfId="8" applyFont="1" applyFill="1" applyBorder="1" applyAlignment="1">
      <alignment horizontal="right" vertical="top" wrapText="1"/>
    </xf>
    <xf numFmtId="0" fontId="9" fillId="7" borderId="11" xfId="8" applyFont="1" applyFill="1" applyBorder="1" applyAlignment="1">
      <alignment horizontal="right" vertical="top" wrapText="1"/>
    </xf>
    <xf numFmtId="0" fontId="9" fillId="7" borderId="10" xfId="8" applyFont="1" applyFill="1" applyBorder="1" applyAlignment="1">
      <alignment horizontal="right" vertical="top" wrapText="1"/>
    </xf>
    <xf numFmtId="49" fontId="18" fillId="3" borderId="30" xfId="8" applyNumberFormat="1" applyFont="1" applyFill="1" applyBorder="1" applyAlignment="1">
      <alignment horizontal="left" vertical="top" wrapText="1"/>
    </xf>
    <xf numFmtId="49" fontId="18" fillId="3" borderId="13" xfId="8" applyNumberFormat="1" applyFont="1" applyFill="1" applyBorder="1" applyAlignment="1">
      <alignment horizontal="left" vertical="top" wrapText="1"/>
    </xf>
    <xf numFmtId="0" fontId="4" fillId="0" borderId="13" xfId="8" applyBorder="1" applyAlignment="1">
      <alignment horizontal="left" vertical="top" wrapText="1"/>
    </xf>
    <xf numFmtId="0" fontId="4" fillId="0" borderId="24" xfId="8" applyBorder="1" applyAlignment="1">
      <alignment horizontal="left" vertical="top" wrapText="1"/>
    </xf>
    <xf numFmtId="0" fontId="6" fillId="0" borderId="5" xfId="12" applyFont="1" applyBorder="1" applyAlignment="1">
      <alignment horizontal="left" vertical="top" wrapText="1"/>
    </xf>
    <xf numFmtId="0" fontId="4" fillId="0" borderId="5" xfId="8" applyBorder="1" applyAlignment="1">
      <alignment horizontal="left" vertical="top" wrapText="1"/>
    </xf>
    <xf numFmtId="0" fontId="65" fillId="0" borderId="0" xfId="14"/>
    <xf numFmtId="0" fontId="4" fillId="0" borderId="0" xfId="14" applyFont="1" applyAlignment="1">
      <alignment horizontal="center" vertical="center"/>
    </xf>
    <xf numFmtId="0" fontId="4" fillId="0" borderId="0" xfId="14" applyFont="1"/>
    <xf numFmtId="0" fontId="65" fillId="0" borderId="0" xfId="14" applyAlignment="1">
      <alignment textRotation="90"/>
    </xf>
    <xf numFmtId="0" fontId="6" fillId="0" borderId="0" xfId="14" applyFont="1" applyAlignment="1">
      <alignment horizontal="center" vertical="center"/>
    </xf>
    <xf numFmtId="0" fontId="6" fillId="0" borderId="0" xfId="14" applyFont="1"/>
    <xf numFmtId="0" fontId="5" fillId="0" borderId="0" xfId="14" applyFont="1"/>
    <xf numFmtId="0" fontId="6" fillId="0" borderId="0" xfId="14" applyFont="1" applyAlignment="1">
      <alignment vertical="top"/>
    </xf>
    <xf numFmtId="0" fontId="44" fillId="0" borderId="0" xfId="14" applyFont="1" applyAlignment="1">
      <alignment horizontal="center" vertical="center"/>
    </xf>
    <xf numFmtId="0" fontId="17" fillId="0" borderId="0" xfId="14" applyFont="1" applyAlignment="1">
      <alignment vertical="top"/>
    </xf>
    <xf numFmtId="0" fontId="5" fillId="0" borderId="0" xfId="14" applyFont="1" applyAlignment="1">
      <alignment vertical="top"/>
    </xf>
    <xf numFmtId="0" fontId="9" fillId="0" borderId="0" xfId="14" applyFont="1" applyAlignment="1">
      <alignment horizontal="center" vertical="center" wrapText="1"/>
    </xf>
    <xf numFmtId="164" fontId="6" fillId="0" borderId="0" xfId="14" applyNumberFormat="1" applyFont="1" applyAlignment="1">
      <alignment vertical="top"/>
    </xf>
    <xf numFmtId="49" fontId="9" fillId="0" borderId="0" xfId="14" applyNumberFormat="1" applyFont="1" applyAlignment="1">
      <alignment vertical="top" wrapText="1"/>
    </xf>
    <xf numFmtId="0" fontId="27" fillId="0" borderId="0" xfId="14" applyFont="1" applyAlignment="1">
      <alignment horizontal="left" vertical="center" wrapText="1"/>
    </xf>
    <xf numFmtId="49" fontId="6" fillId="0" borderId="0" xfId="14" applyNumberFormat="1" applyFont="1" applyAlignment="1">
      <alignment vertical="top"/>
    </xf>
    <xf numFmtId="0" fontId="6" fillId="0" borderId="0" xfId="14" applyFont="1" applyAlignment="1">
      <alignment horizontal="left" vertical="center" wrapText="1"/>
    </xf>
    <xf numFmtId="0" fontId="27" fillId="0" borderId="2" xfId="14" applyFont="1" applyBorder="1" applyAlignment="1">
      <alignment horizontal="left" vertical="center" wrapText="1"/>
    </xf>
    <xf numFmtId="0" fontId="27" fillId="0" borderId="3" xfId="14" applyFont="1" applyBorder="1" applyAlignment="1">
      <alignment horizontal="left" vertical="center" wrapText="1"/>
    </xf>
    <xf numFmtId="0" fontId="27" fillId="0" borderId="4" xfId="14" applyFont="1" applyBorder="1" applyAlignment="1">
      <alignment horizontal="left" vertical="center" wrapText="1"/>
    </xf>
    <xf numFmtId="0" fontId="9" fillId="0" borderId="0" xfId="14" applyFont="1" applyAlignment="1">
      <alignment horizontal="left" vertical="center" wrapText="1"/>
    </xf>
    <xf numFmtId="164" fontId="9" fillId="0" borderId="29" xfId="3" applyNumberFormat="1" applyFont="1" applyBorder="1" applyAlignment="1">
      <alignment horizontal="center" vertical="top" wrapText="1"/>
    </xf>
    <xf numFmtId="0" fontId="6" fillId="0" borderId="6" xfId="14" applyFont="1" applyBorder="1" applyAlignment="1">
      <alignment horizontal="left" vertical="center" wrapText="1"/>
    </xf>
    <xf numFmtId="0" fontId="6" fillId="0" borderId="7" xfId="14" applyFont="1" applyBorder="1" applyAlignment="1">
      <alignment horizontal="left" vertical="center" wrapText="1"/>
    </xf>
    <xf numFmtId="0" fontId="6" fillId="0" borderId="8" xfId="14" applyFont="1" applyBorder="1" applyAlignment="1">
      <alignment horizontal="left" vertical="center" wrapText="1"/>
    </xf>
    <xf numFmtId="0" fontId="44" fillId="0" borderId="0" xfId="14" applyFont="1" applyAlignment="1">
      <alignment horizontal="left" vertical="top" wrapText="1"/>
    </xf>
    <xf numFmtId="0" fontId="9" fillId="2" borderId="10" xfId="14" applyFont="1" applyFill="1" applyBorder="1" applyAlignment="1">
      <alignment horizontal="left" vertical="center" wrapText="1"/>
    </xf>
    <xf numFmtId="0" fontId="9" fillId="2" borderId="11" xfId="14" applyFont="1" applyFill="1" applyBorder="1" applyAlignment="1">
      <alignment horizontal="left" vertical="center" wrapText="1"/>
    </xf>
    <xf numFmtId="0" fontId="9" fillId="2" borderId="12" xfId="14" applyFont="1" applyFill="1" applyBorder="1" applyAlignment="1">
      <alignment horizontal="left" vertical="center" wrapText="1"/>
    </xf>
    <xf numFmtId="0" fontId="6" fillId="3" borderId="2" xfId="14" applyFont="1" applyFill="1" applyBorder="1" applyAlignment="1">
      <alignment horizontal="left" vertical="top" wrapText="1"/>
    </xf>
    <xf numFmtId="0" fontId="6" fillId="3" borderId="3" xfId="14" applyFont="1" applyFill="1" applyBorder="1" applyAlignment="1">
      <alignment horizontal="left" vertical="top" wrapText="1"/>
    </xf>
    <xf numFmtId="0" fontId="6" fillId="3" borderId="4" xfId="14" applyFont="1" applyFill="1" applyBorder="1" applyAlignment="1">
      <alignment horizontal="left" vertical="top" wrapText="1"/>
    </xf>
    <xf numFmtId="0" fontId="44" fillId="0" borderId="0" xfId="14" applyFont="1" applyAlignment="1">
      <alignment horizontal="left" vertical="center" wrapText="1"/>
    </xf>
    <xf numFmtId="0" fontId="6" fillId="3" borderId="15" xfId="14" applyFont="1" applyFill="1" applyBorder="1" applyAlignment="1">
      <alignment horizontal="left" vertical="top" wrapText="1"/>
    </xf>
    <xf numFmtId="0" fontId="6" fillId="3" borderId="16" xfId="14" applyFont="1" applyFill="1" applyBorder="1" applyAlignment="1">
      <alignment horizontal="left" vertical="top" wrapText="1"/>
    </xf>
    <xf numFmtId="0" fontId="6" fillId="3" borderId="17" xfId="14" applyFont="1" applyFill="1" applyBorder="1" applyAlignment="1">
      <alignment horizontal="left" vertical="top" wrapText="1"/>
    </xf>
    <xf numFmtId="0" fontId="6" fillId="3" borderId="15" xfId="14" applyFont="1" applyFill="1" applyBorder="1" applyAlignment="1">
      <alignment horizontal="left" vertical="center" wrapText="1"/>
    </xf>
    <xf numFmtId="0" fontId="6" fillId="3" borderId="16" xfId="14" applyFont="1" applyFill="1" applyBorder="1" applyAlignment="1">
      <alignment horizontal="left" vertical="center" wrapText="1"/>
    </xf>
    <xf numFmtId="0" fontId="6" fillId="3" borderId="17" xfId="14" applyFont="1" applyFill="1" applyBorder="1" applyAlignment="1">
      <alignment horizontal="left" vertical="center" wrapText="1"/>
    </xf>
    <xf numFmtId="0" fontId="4" fillId="0" borderId="0" xfId="3" applyAlignment="1">
      <alignment horizontal="left" vertical="top" wrapText="1"/>
    </xf>
    <xf numFmtId="0" fontId="6" fillId="0" borderId="0" xfId="3" applyFont="1" applyAlignment="1">
      <alignment horizontal="left" vertical="top" wrapText="1"/>
    </xf>
    <xf numFmtId="0" fontId="6" fillId="3" borderId="18" xfId="14" applyFont="1" applyFill="1" applyBorder="1" applyAlignment="1">
      <alignment horizontal="left" vertical="center" wrapText="1"/>
    </xf>
    <xf numFmtId="0" fontId="6" fillId="3" borderId="0" xfId="14" applyFont="1" applyFill="1" applyAlignment="1">
      <alignment horizontal="left" vertical="center" wrapText="1"/>
    </xf>
    <xf numFmtId="0" fontId="6" fillId="3" borderId="19" xfId="14" applyFont="1" applyFill="1" applyBorder="1" applyAlignment="1">
      <alignment horizontal="left" vertical="center" wrapText="1"/>
    </xf>
    <xf numFmtId="0" fontId="9" fillId="4" borderId="10" xfId="14" applyFont="1" applyFill="1" applyBorder="1" applyAlignment="1">
      <alignment horizontal="left" vertical="center" wrapText="1"/>
    </xf>
    <xf numFmtId="0" fontId="9" fillId="4" borderId="11" xfId="14" applyFont="1" applyFill="1" applyBorder="1" applyAlignment="1">
      <alignment horizontal="left" vertical="center" wrapText="1"/>
    </xf>
    <xf numFmtId="0" fontId="9" fillId="4" borderId="12" xfId="14" applyFont="1" applyFill="1" applyBorder="1" applyAlignment="1">
      <alignment horizontal="left" vertical="center" wrapText="1"/>
    </xf>
    <xf numFmtId="0" fontId="40" fillId="0" borderId="0" xfId="3" applyFont="1" applyAlignment="1">
      <alignment horizontal="left" vertical="top" wrapText="1"/>
    </xf>
    <xf numFmtId="0" fontId="44" fillId="0" borderId="0" xfId="3" applyFont="1" applyAlignment="1">
      <alignment horizontal="left" vertical="top" wrapText="1"/>
    </xf>
    <xf numFmtId="0" fontId="6" fillId="0" borderId="18" xfId="14" applyFont="1" applyBorder="1" applyAlignment="1">
      <alignment horizontal="left" vertical="center" wrapText="1"/>
    </xf>
    <xf numFmtId="0" fontId="6" fillId="0" borderId="19" xfId="14" applyFont="1" applyBorder="1" applyAlignment="1">
      <alignment horizontal="left" vertical="center" wrapText="1"/>
    </xf>
    <xf numFmtId="0" fontId="6" fillId="0" borderId="15" xfId="14" applyFont="1" applyBorder="1" applyAlignment="1">
      <alignment horizontal="left" vertical="center" wrapText="1"/>
    </xf>
    <xf numFmtId="0" fontId="6" fillId="0" borderId="16" xfId="14" applyFont="1" applyBorder="1" applyAlignment="1">
      <alignment horizontal="left" vertical="center" wrapText="1"/>
    </xf>
    <xf numFmtId="0" fontId="6" fillId="0" borderId="17" xfId="14" applyFont="1" applyBorder="1" applyAlignment="1">
      <alignment horizontal="left" vertical="center" wrapText="1"/>
    </xf>
    <xf numFmtId="0" fontId="6" fillId="0" borderId="0" xfId="4" applyFont="1" applyAlignment="1">
      <alignment horizontal="left" vertical="top" wrapText="1"/>
    </xf>
    <xf numFmtId="0" fontId="4" fillId="0" borderId="0" xfId="3" applyAlignment="1">
      <alignment horizontal="left" vertical="top" wrapText="1"/>
    </xf>
    <xf numFmtId="0" fontId="6" fillId="0" borderId="0" xfId="3" applyFont="1" applyAlignment="1">
      <alignment horizontal="left" vertical="top" wrapText="1"/>
    </xf>
    <xf numFmtId="0" fontId="9" fillId="0" borderId="0" xfId="3" applyFont="1" applyAlignment="1">
      <alignment horizontal="left" vertical="top"/>
    </xf>
    <xf numFmtId="49" fontId="6" fillId="0" borderId="0" xfId="14" applyNumberFormat="1" applyFont="1" applyAlignment="1">
      <alignment vertical="top" textRotation="90"/>
    </xf>
    <xf numFmtId="0" fontId="44" fillId="0" borderId="0" xfId="14" applyFont="1" applyAlignment="1">
      <alignment horizontal="center" vertical="top"/>
    </xf>
    <xf numFmtId="49" fontId="6" fillId="0" borderId="23" xfId="14" applyNumberFormat="1" applyFont="1" applyBorder="1" applyAlignment="1">
      <alignment vertical="top"/>
    </xf>
    <xf numFmtId="49" fontId="6" fillId="0" borderId="23" xfId="14" applyNumberFormat="1" applyFont="1" applyBorder="1" applyAlignment="1">
      <alignment vertical="top" textRotation="90"/>
    </xf>
    <xf numFmtId="0" fontId="6" fillId="4" borderId="10" xfId="14" applyFont="1" applyFill="1" applyBorder="1" applyAlignment="1">
      <alignment horizontal="center" vertical="top"/>
    </xf>
    <xf numFmtId="0" fontId="6" fillId="4" borderId="11" xfId="14" applyFont="1" applyFill="1" applyBorder="1" applyAlignment="1">
      <alignment horizontal="center" vertical="top"/>
    </xf>
    <xf numFmtId="0" fontId="6" fillId="4" borderId="12" xfId="14" applyFont="1" applyFill="1" applyBorder="1" applyAlignment="1">
      <alignment horizontal="center" vertical="top"/>
    </xf>
    <xf numFmtId="164" fontId="11" fillId="4" borderId="9" xfId="14" applyNumberFormat="1" applyFont="1" applyFill="1" applyBorder="1" applyAlignment="1">
      <alignment horizontal="center" vertical="top"/>
    </xf>
    <xf numFmtId="49" fontId="9" fillId="4" borderId="10" xfId="14" applyNumberFormat="1" applyFont="1" applyFill="1" applyBorder="1" applyAlignment="1">
      <alignment horizontal="right" vertical="top"/>
    </xf>
    <xf numFmtId="49" fontId="9" fillId="4" borderId="11" xfId="14" applyNumberFormat="1" applyFont="1" applyFill="1" applyBorder="1" applyAlignment="1">
      <alignment horizontal="right" vertical="top"/>
    </xf>
    <xf numFmtId="49" fontId="9" fillId="4" borderId="12" xfId="14" applyNumberFormat="1" applyFont="1" applyFill="1" applyBorder="1" applyAlignment="1">
      <alignment horizontal="right" vertical="top"/>
    </xf>
    <xf numFmtId="0" fontId="44" fillId="9" borderId="2" xfId="14" applyFont="1" applyFill="1" applyBorder="1" applyAlignment="1">
      <alignment horizontal="center" vertical="center"/>
    </xf>
    <xf numFmtId="0" fontId="44" fillId="9" borderId="3" xfId="14" applyFont="1" applyFill="1" applyBorder="1" applyAlignment="1">
      <alignment horizontal="center" vertical="top"/>
    </xf>
    <xf numFmtId="164" fontId="11" fillId="9" borderId="24" xfId="14" applyNumberFormat="1" applyFont="1" applyFill="1" applyBorder="1" applyAlignment="1">
      <alignment horizontal="center" vertical="top"/>
    </xf>
    <xf numFmtId="0" fontId="9" fillId="9" borderId="24" xfId="14" applyFont="1" applyFill="1" applyBorder="1" applyAlignment="1">
      <alignment horizontal="center" vertical="top"/>
    </xf>
    <xf numFmtId="0" fontId="9" fillId="9" borderId="10" xfId="14" applyFont="1" applyFill="1" applyBorder="1" applyAlignment="1">
      <alignment horizontal="right" vertical="top" wrapText="1"/>
    </xf>
    <xf numFmtId="0" fontId="9" fillId="9" borderId="11" xfId="14" applyFont="1" applyFill="1" applyBorder="1" applyAlignment="1">
      <alignment horizontal="right" vertical="top" wrapText="1"/>
    </xf>
    <xf numFmtId="0" fontId="9" fillId="9" borderId="12" xfId="14" applyFont="1" applyFill="1" applyBorder="1" applyAlignment="1">
      <alignment horizontal="right" vertical="top" wrapText="1"/>
    </xf>
    <xf numFmtId="49" fontId="9" fillId="9" borderId="24" xfId="14" applyNumberFormat="1" applyFont="1" applyFill="1" applyBorder="1" applyAlignment="1">
      <alignment horizontal="center" vertical="top"/>
    </xf>
    <xf numFmtId="49" fontId="9" fillId="8" borderId="24" xfId="14" applyNumberFormat="1" applyFont="1" applyFill="1" applyBorder="1" applyAlignment="1">
      <alignment horizontal="center" vertical="top"/>
    </xf>
    <xf numFmtId="0" fontId="9" fillId="7" borderId="10" xfId="14" applyFont="1" applyFill="1" applyBorder="1" applyAlignment="1">
      <alignment horizontal="center" vertical="center" wrapText="1"/>
    </xf>
    <xf numFmtId="0" fontId="9" fillId="7" borderId="11" xfId="14" applyFont="1" applyFill="1" applyBorder="1" applyAlignment="1">
      <alignment horizontal="left" vertical="top" wrapText="1"/>
    </xf>
    <xf numFmtId="164" fontId="9" fillId="7" borderId="9" xfId="14" applyNumberFormat="1" applyFont="1" applyFill="1" applyBorder="1" applyAlignment="1">
      <alignment horizontal="center" vertical="top" wrapText="1"/>
    </xf>
    <xf numFmtId="0" fontId="9" fillId="7" borderId="9" xfId="14" applyFont="1" applyFill="1" applyBorder="1" applyAlignment="1">
      <alignment horizontal="center" vertical="top"/>
    </xf>
    <xf numFmtId="0" fontId="9" fillId="7" borderId="10" xfId="14" applyFont="1" applyFill="1" applyBorder="1" applyAlignment="1">
      <alignment horizontal="right" vertical="top" wrapText="1"/>
    </xf>
    <xf numFmtId="0" fontId="9" fillId="7" borderId="11" xfId="14" applyFont="1" applyFill="1" applyBorder="1" applyAlignment="1">
      <alignment horizontal="right" vertical="top" wrapText="1"/>
    </xf>
    <xf numFmtId="0" fontId="9" fillId="7" borderId="12" xfId="14" applyFont="1" applyFill="1" applyBorder="1" applyAlignment="1">
      <alignment horizontal="right" vertical="top" wrapText="1"/>
    </xf>
    <xf numFmtId="49" fontId="9" fillId="7" borderId="9" xfId="14" applyNumberFormat="1" applyFont="1" applyFill="1" applyBorder="1" applyAlignment="1">
      <alignment horizontal="center" vertical="top"/>
    </xf>
    <xf numFmtId="49" fontId="9" fillId="8" borderId="9" xfId="14" applyNumberFormat="1" applyFont="1" applyFill="1" applyBorder="1" applyAlignment="1">
      <alignment horizontal="center" vertical="top"/>
    </xf>
    <xf numFmtId="0" fontId="6" fillId="0" borderId="2" xfId="14" applyFont="1" applyBorder="1" applyAlignment="1">
      <alignment horizontal="center" vertical="center"/>
    </xf>
    <xf numFmtId="0" fontId="6" fillId="3" borderId="25" xfId="14" applyFont="1" applyFill="1" applyBorder="1" applyAlignment="1">
      <alignment horizontal="center" vertical="center"/>
    </xf>
    <xf numFmtId="0" fontId="6" fillId="0" borderId="3" xfId="14" applyFont="1" applyBorder="1" applyAlignment="1">
      <alignment wrapText="1"/>
    </xf>
    <xf numFmtId="164" fontId="9" fillId="3" borderId="24" xfId="14" applyNumberFormat="1" applyFont="1" applyFill="1" applyBorder="1" applyAlignment="1">
      <alignment horizontal="center" vertical="top"/>
    </xf>
    <xf numFmtId="0" fontId="9" fillId="10" borderId="9" xfId="14" applyFont="1" applyFill="1" applyBorder="1" applyAlignment="1">
      <alignment horizontal="center" vertical="top"/>
    </xf>
    <xf numFmtId="0" fontId="4" fillId="0" borderId="24" xfId="14" applyFont="1" applyBorder="1" applyAlignment="1">
      <alignment horizontal="left" vertical="top" wrapText="1"/>
    </xf>
    <xf numFmtId="49" fontId="6" fillId="3" borderId="24" xfId="14" applyNumberFormat="1" applyFont="1" applyFill="1" applyBorder="1" applyAlignment="1">
      <alignment horizontal="center" vertical="center" textRotation="90"/>
    </xf>
    <xf numFmtId="0" fontId="9" fillId="11" borderId="24" xfId="14" applyFont="1" applyFill="1" applyBorder="1" applyAlignment="1">
      <alignment horizontal="center" vertical="center" textRotation="90" wrapText="1"/>
    </xf>
    <xf numFmtId="0" fontId="6" fillId="12" borderId="24" xfId="14" applyFont="1" applyFill="1" applyBorder="1" applyAlignment="1">
      <alignment horizontal="left" vertical="top" wrapText="1"/>
    </xf>
    <xf numFmtId="0" fontId="6" fillId="3" borderId="2" xfId="14" applyFont="1" applyFill="1" applyBorder="1" applyAlignment="1">
      <alignment horizontal="center" vertical="top" wrapText="1"/>
    </xf>
    <xf numFmtId="49" fontId="9" fillId="12" borderId="24" xfId="14" applyNumberFormat="1" applyFont="1" applyFill="1" applyBorder="1" applyAlignment="1">
      <alignment horizontal="center" vertical="top" wrapText="1"/>
    </xf>
    <xf numFmtId="49" fontId="9" fillId="11" borderId="4" xfId="14" applyNumberFormat="1" applyFont="1" applyFill="1" applyBorder="1" applyAlignment="1">
      <alignment horizontal="center" vertical="top" wrapText="1"/>
    </xf>
    <xf numFmtId="49" fontId="9" fillId="13" borderId="24" xfId="14" applyNumberFormat="1" applyFont="1" applyFill="1" applyBorder="1" applyAlignment="1">
      <alignment horizontal="center" vertical="top"/>
    </xf>
    <xf numFmtId="49" fontId="9" fillId="8" borderId="24" xfId="14" applyNumberFormat="1" applyFont="1" applyFill="1" applyBorder="1" applyAlignment="1">
      <alignment horizontal="center" vertical="top"/>
    </xf>
    <xf numFmtId="0" fontId="6" fillId="0" borderId="6" xfId="14" applyFont="1" applyBorder="1" applyAlignment="1">
      <alignment horizontal="center" vertical="center"/>
    </xf>
    <xf numFmtId="0" fontId="6" fillId="3" borderId="32" xfId="14" applyFont="1" applyFill="1" applyBorder="1" applyAlignment="1">
      <alignment horizontal="center" vertical="center"/>
    </xf>
    <xf numFmtId="0" fontId="6" fillId="0" borderId="8" xfId="14" applyFont="1" applyBorder="1" applyAlignment="1">
      <alignment wrapText="1"/>
    </xf>
    <xf numFmtId="164" fontId="9" fillId="3" borderId="9" xfId="14" applyNumberFormat="1" applyFont="1" applyFill="1" applyBorder="1" applyAlignment="1">
      <alignment horizontal="center" vertical="top"/>
    </xf>
    <xf numFmtId="0" fontId="6" fillId="3" borderId="30" xfId="14" applyFont="1" applyFill="1" applyBorder="1" applyAlignment="1">
      <alignment horizontal="center" vertical="top"/>
    </xf>
    <xf numFmtId="0" fontId="6" fillId="0" borderId="13" xfId="6" applyFont="1" applyBorder="1" applyAlignment="1">
      <alignment horizontal="left" vertical="top" wrapText="1"/>
    </xf>
    <xf numFmtId="0" fontId="4" fillId="0" borderId="13" xfId="14" applyFont="1" applyBorder="1" applyAlignment="1">
      <alignment horizontal="left" vertical="top" wrapText="1"/>
    </xf>
    <xf numFmtId="49" fontId="6" fillId="3" borderId="13" xfId="14" applyNumberFormat="1" applyFont="1" applyFill="1" applyBorder="1" applyAlignment="1">
      <alignment horizontal="center" vertical="center" textRotation="90"/>
    </xf>
    <xf numFmtId="0" fontId="9" fillId="11" borderId="13" xfId="14" applyFont="1" applyFill="1" applyBorder="1" applyAlignment="1">
      <alignment horizontal="center" vertical="center" textRotation="90" wrapText="1"/>
    </xf>
    <xf numFmtId="0" fontId="6" fillId="12" borderId="30" xfId="14" applyFont="1" applyFill="1" applyBorder="1" applyAlignment="1">
      <alignment horizontal="left" vertical="top" wrapText="1"/>
    </xf>
    <xf numFmtId="0" fontId="6" fillId="3" borderId="34" xfId="14" applyFont="1" applyFill="1" applyBorder="1" applyAlignment="1">
      <alignment horizontal="center" vertical="top" wrapText="1"/>
    </xf>
    <xf numFmtId="49" fontId="9" fillId="12" borderId="30" xfId="14" applyNumberFormat="1" applyFont="1" applyFill="1" applyBorder="1" applyAlignment="1">
      <alignment horizontal="center" vertical="top" wrapText="1"/>
    </xf>
    <xf numFmtId="49" fontId="9" fillId="11" borderId="35" xfId="14" applyNumberFormat="1" applyFont="1" applyFill="1" applyBorder="1" applyAlignment="1">
      <alignment horizontal="center" vertical="top" wrapText="1"/>
    </xf>
    <xf numFmtId="49" fontId="9" fillId="13" borderId="30" xfId="14" applyNumberFormat="1" applyFont="1" applyFill="1" applyBorder="1" applyAlignment="1">
      <alignment horizontal="center" vertical="top"/>
    </xf>
    <xf numFmtId="49" fontId="9" fillId="8" borderId="30" xfId="14" applyNumberFormat="1" applyFont="1" applyFill="1" applyBorder="1" applyAlignment="1">
      <alignment horizontal="center" vertical="top"/>
    </xf>
    <xf numFmtId="0" fontId="6" fillId="0" borderId="42" xfId="14" applyFont="1" applyBorder="1" applyAlignment="1">
      <alignment horizontal="center" vertical="center"/>
    </xf>
    <xf numFmtId="0" fontId="6" fillId="3" borderId="56" xfId="14" applyFont="1" applyFill="1" applyBorder="1" applyAlignment="1">
      <alignment horizontal="center" vertical="center"/>
    </xf>
    <xf numFmtId="0" fontId="6" fillId="0" borderId="39" xfId="14" applyFont="1" applyBorder="1" applyAlignment="1">
      <alignment wrapText="1"/>
    </xf>
    <xf numFmtId="164" fontId="9" fillId="11" borderId="1" xfId="14" applyNumberFormat="1" applyFont="1" applyFill="1" applyBorder="1" applyAlignment="1">
      <alignment horizontal="center" vertical="top"/>
    </xf>
    <xf numFmtId="0" fontId="9" fillId="11" borderId="1" xfId="14" applyFont="1" applyFill="1" applyBorder="1" applyAlignment="1">
      <alignment horizontal="center" vertical="top"/>
    </xf>
    <xf numFmtId="0" fontId="9" fillId="11" borderId="24" xfId="14" applyFont="1" applyFill="1" applyBorder="1" applyAlignment="1">
      <alignment horizontal="left" vertical="top" wrapText="1"/>
    </xf>
    <xf numFmtId="0" fontId="6" fillId="3" borderId="3" xfId="14" applyFont="1" applyFill="1" applyBorder="1" applyAlignment="1">
      <alignment horizontal="center" vertical="top" wrapText="1"/>
    </xf>
    <xf numFmtId="49" fontId="9" fillId="12" borderId="24" xfId="14" applyNumberFormat="1" applyFont="1" applyFill="1" applyBorder="1" applyAlignment="1">
      <alignment horizontal="center" vertical="top" wrapText="1"/>
    </xf>
    <xf numFmtId="0" fontId="6" fillId="3" borderId="40" xfId="14" applyFont="1" applyFill="1" applyBorder="1" applyAlignment="1">
      <alignment horizontal="center" vertical="center"/>
    </xf>
    <xf numFmtId="0" fontId="6" fillId="3" borderId="32" xfId="14" applyFont="1" applyFill="1" applyBorder="1" applyAlignment="1">
      <alignment horizontal="center" vertical="center" wrapText="1"/>
    </xf>
    <xf numFmtId="0" fontId="6" fillId="0" borderId="33" xfId="14" applyFont="1" applyBorder="1" applyAlignment="1">
      <alignment vertical="center" wrapText="1"/>
    </xf>
    <xf numFmtId="164" fontId="6" fillId="11" borderId="29" xfId="14" applyNumberFormat="1" applyFont="1" applyFill="1" applyBorder="1" applyAlignment="1">
      <alignment horizontal="center" vertical="top"/>
    </xf>
    <xf numFmtId="0" fontId="6" fillId="11" borderId="29" xfId="14" applyFont="1" applyFill="1" applyBorder="1" applyAlignment="1">
      <alignment horizontal="center" vertical="top"/>
    </xf>
    <xf numFmtId="49" fontId="6" fillId="3" borderId="30" xfId="14" applyNumberFormat="1" applyFont="1" applyFill="1" applyBorder="1" applyAlignment="1">
      <alignment horizontal="left" vertical="top" wrapText="1"/>
    </xf>
    <xf numFmtId="49" fontId="6" fillId="3" borderId="30" xfId="14" applyNumberFormat="1" applyFont="1" applyFill="1" applyBorder="1" applyAlignment="1">
      <alignment horizontal="center" vertical="center" textRotation="90"/>
    </xf>
    <xf numFmtId="0" fontId="9" fillId="11" borderId="30" xfId="14" applyFont="1" applyFill="1" applyBorder="1" applyAlignment="1">
      <alignment horizontal="center" vertical="center" textRotation="90" wrapText="1"/>
    </xf>
    <xf numFmtId="0" fontId="9" fillId="11" borderId="30" xfId="14" applyFont="1" applyFill="1" applyBorder="1" applyAlignment="1">
      <alignment horizontal="left" vertical="top" wrapText="1"/>
    </xf>
    <xf numFmtId="49" fontId="9" fillId="3" borderId="23" xfId="14" applyNumberFormat="1" applyFont="1" applyFill="1" applyBorder="1" applyAlignment="1">
      <alignment horizontal="center" vertical="top" wrapText="1"/>
    </xf>
    <xf numFmtId="49" fontId="9" fillId="12" borderId="30" xfId="14" applyNumberFormat="1" applyFont="1" applyFill="1" applyBorder="1" applyAlignment="1">
      <alignment horizontal="center" vertical="top" wrapText="1"/>
    </xf>
    <xf numFmtId="1" fontId="6" fillId="0" borderId="66" xfId="14" applyNumberFormat="1" applyFont="1" applyBorder="1" applyAlignment="1">
      <alignment horizontal="center" vertical="center"/>
    </xf>
    <xf numFmtId="0" fontId="6" fillId="0" borderId="69" xfId="14" applyFont="1" applyBorder="1" applyAlignment="1">
      <alignment horizontal="center" vertical="center" wrapText="1"/>
    </xf>
    <xf numFmtId="0" fontId="6" fillId="0" borderId="12" xfId="14" applyFont="1" applyBorder="1" applyAlignment="1">
      <alignment vertical="center" wrapText="1"/>
    </xf>
    <xf numFmtId="0" fontId="9" fillId="3" borderId="11" xfId="14" applyFont="1" applyFill="1" applyBorder="1" applyAlignment="1">
      <alignment horizontal="left" vertical="top"/>
    </xf>
    <xf numFmtId="0" fontId="9" fillId="3" borderId="11" xfId="14" applyFont="1" applyFill="1" applyBorder="1" applyAlignment="1">
      <alignment horizontal="left" vertical="top" textRotation="90"/>
    </xf>
    <xf numFmtId="49" fontId="9" fillId="8" borderId="30" xfId="14" applyNumberFormat="1" applyFont="1" applyFill="1" applyBorder="1" applyAlignment="1">
      <alignment horizontal="center" vertical="top"/>
    </xf>
    <xf numFmtId="0" fontId="9" fillId="7" borderId="10" xfId="14" applyFont="1" applyFill="1" applyBorder="1" applyAlignment="1">
      <alignment horizontal="center" vertical="center"/>
    </xf>
    <xf numFmtId="0" fontId="9" fillId="7" borderId="11" xfId="14" applyFont="1" applyFill="1" applyBorder="1" applyAlignment="1">
      <alignment vertical="top"/>
    </xf>
    <xf numFmtId="0" fontId="9" fillId="7" borderId="11" xfId="14" applyFont="1" applyFill="1" applyBorder="1" applyAlignment="1">
      <alignment vertical="top" textRotation="90"/>
    </xf>
    <xf numFmtId="0" fontId="9" fillId="7" borderId="12" xfId="14" applyFont="1" applyFill="1" applyBorder="1" applyAlignment="1">
      <alignment vertical="top"/>
    </xf>
    <xf numFmtId="49" fontId="9" fillId="7" borderId="12" xfId="14" applyNumberFormat="1" applyFont="1" applyFill="1" applyBorder="1" applyAlignment="1">
      <alignment horizontal="center" vertical="top"/>
    </xf>
    <xf numFmtId="0" fontId="9" fillId="7" borderId="2" xfId="14" applyFont="1" applyFill="1" applyBorder="1" applyAlignment="1">
      <alignment horizontal="center" vertical="center" wrapText="1"/>
    </xf>
    <xf numFmtId="0" fontId="9" fillId="7" borderId="3" xfId="14" applyFont="1" applyFill="1" applyBorder="1" applyAlignment="1">
      <alignment horizontal="left" vertical="top" wrapText="1"/>
    </xf>
    <xf numFmtId="164" fontId="9" fillId="7" borderId="24" xfId="14" applyNumberFormat="1" applyFont="1" applyFill="1" applyBorder="1" applyAlignment="1">
      <alignment horizontal="center" vertical="top" wrapText="1"/>
    </xf>
    <xf numFmtId="0" fontId="9" fillId="7" borderId="24" xfId="14" applyFont="1" applyFill="1" applyBorder="1" applyAlignment="1">
      <alignment horizontal="center" vertical="top"/>
    </xf>
    <xf numFmtId="49" fontId="9" fillId="7" borderId="24" xfId="14" applyNumberFormat="1" applyFont="1" applyFill="1" applyBorder="1" applyAlignment="1">
      <alignment horizontal="center" vertical="top"/>
    </xf>
    <xf numFmtId="0" fontId="6" fillId="3" borderId="3" xfId="14" applyFont="1" applyFill="1" applyBorder="1" applyAlignment="1">
      <alignment horizontal="left" vertical="top" wrapText="1"/>
    </xf>
    <xf numFmtId="164" fontId="9" fillId="10" borderId="24" xfId="14" applyNumberFormat="1" applyFont="1" applyFill="1" applyBorder="1" applyAlignment="1">
      <alignment horizontal="center" vertical="top"/>
    </xf>
    <xf numFmtId="49" fontId="6" fillId="3" borderId="24" xfId="14" applyNumberFormat="1" applyFont="1" applyFill="1" applyBorder="1" applyAlignment="1">
      <alignment horizontal="center" vertical="top"/>
    </xf>
    <xf numFmtId="49" fontId="6" fillId="3" borderId="3" xfId="14" applyNumberFormat="1" applyFont="1" applyFill="1" applyBorder="1" applyAlignment="1">
      <alignment horizontal="center" vertical="center" textRotation="90"/>
    </xf>
    <xf numFmtId="0" fontId="6" fillId="3" borderId="24" xfId="14" applyFont="1" applyFill="1" applyBorder="1" applyAlignment="1">
      <alignment horizontal="center" vertical="top" wrapText="1"/>
    </xf>
    <xf numFmtId="49" fontId="9" fillId="11" borderId="24" xfId="14" applyNumberFormat="1" applyFont="1" applyFill="1" applyBorder="1" applyAlignment="1">
      <alignment horizontal="center" vertical="top" wrapText="1"/>
    </xf>
    <xf numFmtId="164" fontId="6" fillId="0" borderId="24" xfId="14" applyNumberFormat="1" applyFont="1" applyBorder="1" applyAlignment="1">
      <alignment horizontal="center" vertical="top"/>
    </xf>
    <xf numFmtId="49" fontId="6" fillId="3" borderId="13" xfId="14" applyNumberFormat="1" applyFont="1" applyFill="1" applyBorder="1" applyAlignment="1">
      <alignment horizontal="center" vertical="top"/>
    </xf>
    <xf numFmtId="49" fontId="6" fillId="3" borderId="0" xfId="14" applyNumberFormat="1" applyFont="1" applyFill="1" applyAlignment="1">
      <alignment horizontal="center" vertical="center" textRotation="90"/>
    </xf>
    <xf numFmtId="0" fontId="6" fillId="3" borderId="30" xfId="14" applyFont="1" applyFill="1" applyBorder="1" applyAlignment="1">
      <alignment horizontal="center" vertical="top" wrapText="1"/>
    </xf>
    <xf numFmtId="49" fontId="9" fillId="11" borderId="30" xfId="14" applyNumberFormat="1" applyFont="1" applyFill="1" applyBorder="1" applyAlignment="1">
      <alignment horizontal="center" vertical="top" wrapText="1"/>
    </xf>
    <xf numFmtId="0" fontId="6" fillId="11" borderId="24" xfId="14" applyFont="1" applyFill="1" applyBorder="1" applyAlignment="1">
      <alignment vertical="top" wrapText="1"/>
    </xf>
    <xf numFmtId="0" fontId="6" fillId="0" borderId="61" xfId="14" applyFont="1" applyBorder="1" applyAlignment="1">
      <alignment horizontal="center" vertical="center"/>
    </xf>
    <xf numFmtId="0" fontId="6" fillId="0" borderId="57" xfId="14" applyFont="1" applyBorder="1" applyAlignment="1">
      <alignment horizontal="center" vertical="center" wrapText="1"/>
    </xf>
    <xf numFmtId="0" fontId="6" fillId="0" borderId="16" xfId="14" applyFont="1" applyBorder="1" applyAlignment="1">
      <alignment vertical="center" wrapText="1"/>
    </xf>
    <xf numFmtId="164" fontId="6" fillId="11" borderId="13" xfId="14" applyNumberFormat="1" applyFont="1" applyFill="1" applyBorder="1" applyAlignment="1">
      <alignment horizontal="center" vertical="top"/>
    </xf>
    <xf numFmtId="0" fontId="6" fillId="11" borderId="13" xfId="14" applyFont="1" applyFill="1" applyBorder="1" applyAlignment="1">
      <alignment horizontal="center" vertical="top"/>
    </xf>
    <xf numFmtId="0" fontId="6" fillId="11" borderId="13" xfId="14" applyFont="1" applyFill="1" applyBorder="1" applyAlignment="1">
      <alignment vertical="top" wrapText="1"/>
    </xf>
    <xf numFmtId="49" fontId="9" fillId="3" borderId="0" xfId="14" applyNumberFormat="1" applyFont="1" applyFill="1" applyAlignment="1">
      <alignment horizontal="center" vertical="top" wrapText="1"/>
    </xf>
    <xf numFmtId="49" fontId="9" fillId="12" borderId="13" xfId="14" applyNumberFormat="1" applyFont="1" applyFill="1" applyBorder="1" applyAlignment="1">
      <alignment horizontal="center" vertical="top" wrapText="1"/>
    </xf>
    <xf numFmtId="49" fontId="9" fillId="11" borderId="19" xfId="14" applyNumberFormat="1" applyFont="1" applyFill="1" applyBorder="1" applyAlignment="1">
      <alignment horizontal="center" vertical="top" wrapText="1"/>
    </xf>
    <xf numFmtId="49" fontId="9" fillId="13" borderId="13" xfId="14" applyNumberFormat="1" applyFont="1" applyFill="1" applyBorder="1" applyAlignment="1">
      <alignment horizontal="center" vertical="top"/>
    </xf>
    <xf numFmtId="49" fontId="9" fillId="8" borderId="13" xfId="14" applyNumberFormat="1" applyFont="1" applyFill="1" applyBorder="1" applyAlignment="1">
      <alignment horizontal="center" vertical="top"/>
    </xf>
    <xf numFmtId="0" fontId="6" fillId="0" borderId="7" xfId="14" applyFont="1" applyBorder="1" applyAlignment="1">
      <alignment vertical="center" wrapText="1"/>
    </xf>
    <xf numFmtId="49" fontId="6" fillId="3" borderId="30" xfId="14" applyNumberFormat="1" applyFont="1" applyFill="1" applyBorder="1" applyAlignment="1">
      <alignment horizontal="center" vertical="top"/>
    </xf>
    <xf numFmtId="49" fontId="6" fillId="3" borderId="23" xfId="14" applyNumberFormat="1" applyFont="1" applyFill="1" applyBorder="1" applyAlignment="1">
      <alignment horizontal="center" vertical="center" textRotation="90"/>
    </xf>
    <xf numFmtId="0" fontId="9" fillId="11" borderId="30" xfId="14" applyFont="1" applyFill="1" applyBorder="1" applyAlignment="1">
      <alignment vertical="top" wrapText="1"/>
    </xf>
    <xf numFmtId="0" fontId="6" fillId="0" borderId="46" xfId="14" applyFont="1" applyBorder="1" applyAlignment="1">
      <alignment horizontal="center" vertical="center"/>
    </xf>
    <xf numFmtId="164" fontId="9" fillId="10" borderId="9" xfId="14" applyNumberFormat="1" applyFont="1" applyFill="1" applyBorder="1" applyAlignment="1">
      <alignment horizontal="center" vertical="top"/>
    </xf>
    <xf numFmtId="0" fontId="6" fillId="0" borderId="24" xfId="6" applyFont="1" applyBorder="1" applyAlignment="1">
      <alignment vertical="top" wrapText="1"/>
    </xf>
    <xf numFmtId="49" fontId="6" fillId="3" borderId="24" xfId="14" applyNumberFormat="1" applyFont="1" applyFill="1" applyBorder="1" applyAlignment="1">
      <alignment vertical="top"/>
    </xf>
    <xf numFmtId="49" fontId="9" fillId="11" borderId="4" xfId="14" applyNumberFormat="1" applyFont="1" applyFill="1" applyBorder="1" applyAlignment="1">
      <alignment horizontal="center" vertical="top" wrapText="1"/>
    </xf>
    <xf numFmtId="49" fontId="9" fillId="13" borderId="24" xfId="14" applyNumberFormat="1" applyFont="1" applyFill="1" applyBorder="1" applyAlignment="1">
      <alignment horizontal="center" vertical="top"/>
    </xf>
    <xf numFmtId="0" fontId="40" fillId="0" borderId="0" xfId="14" applyFont="1"/>
    <xf numFmtId="0" fontId="6" fillId="3" borderId="57" xfId="14" applyFont="1" applyFill="1" applyBorder="1" applyAlignment="1">
      <alignment horizontal="center" vertical="center"/>
    </xf>
    <xf numFmtId="0" fontId="6" fillId="3" borderId="65" xfId="14" applyFont="1" applyFill="1" applyBorder="1" applyAlignment="1">
      <alignment horizontal="left" vertical="top" wrapText="1"/>
    </xf>
    <xf numFmtId="164" fontId="6" fillId="0" borderId="13" xfId="14" applyNumberFormat="1" applyFont="1" applyBorder="1" applyAlignment="1">
      <alignment horizontal="center" vertical="top"/>
    </xf>
    <xf numFmtId="0" fontId="6" fillId="0" borderId="13" xfId="6" applyFont="1" applyBorder="1" applyAlignment="1">
      <alignment vertical="top" wrapText="1"/>
    </xf>
    <xf numFmtId="49" fontId="6" fillId="3" borderId="13" xfId="14" applyNumberFormat="1" applyFont="1" applyFill="1" applyBorder="1" applyAlignment="1">
      <alignment vertical="top"/>
    </xf>
    <xf numFmtId="0" fontId="6" fillId="12" borderId="13" xfId="14" applyFont="1" applyFill="1" applyBorder="1" applyAlignment="1">
      <alignment horizontal="left" vertical="top" wrapText="1"/>
    </xf>
    <xf numFmtId="0" fontId="6" fillId="3" borderId="0" xfId="14" applyFont="1" applyFill="1" applyAlignment="1">
      <alignment horizontal="center" vertical="top" wrapText="1"/>
    </xf>
    <xf numFmtId="49" fontId="9" fillId="11" borderId="19" xfId="14" applyNumberFormat="1" applyFont="1" applyFill="1" applyBorder="1" applyAlignment="1">
      <alignment horizontal="center" vertical="top" wrapText="1"/>
    </xf>
    <xf numFmtId="49" fontId="9" fillId="13" borderId="13" xfId="14" applyNumberFormat="1" applyFont="1" applyFill="1" applyBorder="1" applyAlignment="1">
      <alignment horizontal="center" vertical="top"/>
    </xf>
    <xf numFmtId="49" fontId="9" fillId="8" borderId="13" xfId="14" applyNumberFormat="1" applyFont="1" applyFill="1" applyBorder="1" applyAlignment="1">
      <alignment horizontal="center" vertical="top"/>
    </xf>
    <xf numFmtId="0" fontId="6" fillId="0" borderId="40" xfId="14" applyFont="1" applyBorder="1" applyAlignment="1">
      <alignment horizontal="center" vertical="center"/>
    </xf>
    <xf numFmtId="0" fontId="6" fillId="3" borderId="33" xfId="14" applyFont="1" applyFill="1" applyBorder="1" applyAlignment="1">
      <alignment horizontal="left" vertical="top" wrapText="1"/>
    </xf>
    <xf numFmtId="164" fontId="6" fillId="0" borderId="29" xfId="14" applyNumberFormat="1" applyFont="1" applyBorder="1" applyAlignment="1">
      <alignment horizontal="center" vertical="top"/>
    </xf>
    <xf numFmtId="0" fontId="6" fillId="3" borderId="29" xfId="14" applyFont="1" applyFill="1" applyBorder="1" applyAlignment="1">
      <alignment horizontal="center" vertical="top"/>
    </xf>
    <xf numFmtId="0" fontId="6" fillId="3" borderId="23" xfId="14" applyFont="1" applyFill="1" applyBorder="1" applyAlignment="1">
      <alignment horizontal="center" vertical="top" wrapText="1"/>
    </xf>
    <xf numFmtId="49" fontId="9" fillId="11" borderId="35" xfId="14" applyNumberFormat="1" applyFont="1" applyFill="1" applyBorder="1" applyAlignment="1">
      <alignment horizontal="center" vertical="top" wrapText="1"/>
    </xf>
    <xf numFmtId="49" fontId="9" fillId="13" borderId="30" xfId="14" applyNumberFormat="1" applyFont="1" applyFill="1" applyBorder="1" applyAlignment="1">
      <alignment horizontal="center" vertical="top"/>
    </xf>
    <xf numFmtId="0" fontId="6" fillId="0" borderId="47" xfId="14" applyFont="1" applyBorder="1" applyAlignment="1">
      <alignment horizontal="center" vertical="center" wrapText="1"/>
    </xf>
    <xf numFmtId="0" fontId="6" fillId="0" borderId="45" xfId="14" applyFont="1" applyBorder="1" applyAlignment="1">
      <alignment horizontal="left" vertical="top" wrapText="1"/>
    </xf>
    <xf numFmtId="164" fontId="9" fillId="11" borderId="9" xfId="14" applyNumberFormat="1" applyFont="1" applyFill="1" applyBorder="1" applyAlignment="1">
      <alignment horizontal="center" vertical="top"/>
    </xf>
    <xf numFmtId="0" fontId="9" fillId="11" borderId="9" xfId="14" applyFont="1" applyFill="1" applyBorder="1" applyAlignment="1">
      <alignment horizontal="center" vertical="top"/>
    </xf>
    <xf numFmtId="0" fontId="6" fillId="3" borderId="20" xfId="14" applyFont="1" applyFill="1" applyBorder="1" applyAlignment="1">
      <alignment horizontal="center" vertical="center"/>
    </xf>
    <xf numFmtId="0" fontId="6" fillId="3" borderId="54" xfId="14" applyFont="1" applyFill="1" applyBorder="1" applyAlignment="1">
      <alignment horizontal="center" vertical="center" wrapText="1"/>
    </xf>
    <xf numFmtId="0" fontId="6" fillId="0" borderId="28" xfId="14" applyFont="1" applyBorder="1" applyAlignment="1">
      <alignment vertical="center" wrapText="1"/>
    </xf>
    <xf numFmtId="164" fontId="6" fillId="11" borderId="31" xfId="14" applyNumberFormat="1" applyFont="1" applyFill="1" applyBorder="1" applyAlignment="1">
      <alignment horizontal="center" vertical="top"/>
    </xf>
    <xf numFmtId="0" fontId="6" fillId="11" borderId="14" xfId="14" applyFont="1" applyFill="1" applyBorder="1" applyAlignment="1">
      <alignment horizontal="center" vertical="top"/>
    </xf>
    <xf numFmtId="0" fontId="6" fillId="0" borderId="15" xfId="14" applyFont="1" applyBorder="1" applyAlignment="1">
      <alignment horizontal="center" vertical="center"/>
    </xf>
    <xf numFmtId="0" fontId="6" fillId="3" borderId="57" xfId="14" applyFont="1" applyFill="1" applyBorder="1" applyAlignment="1">
      <alignment horizontal="center" vertical="center" wrapText="1"/>
    </xf>
    <xf numFmtId="0" fontId="6" fillId="0" borderId="65" xfId="14" applyFont="1" applyBorder="1" applyAlignment="1">
      <alignment horizontal="left" vertical="top" wrapText="1"/>
    </xf>
    <xf numFmtId="164" fontId="6" fillId="11" borderId="14" xfId="14" applyNumberFormat="1" applyFont="1" applyFill="1" applyBorder="1" applyAlignment="1">
      <alignment horizontal="center" vertical="top"/>
    </xf>
    <xf numFmtId="0" fontId="6" fillId="11" borderId="5" xfId="14" applyFont="1" applyFill="1" applyBorder="1" applyAlignment="1">
      <alignment horizontal="center" vertical="top"/>
    </xf>
    <xf numFmtId="0" fontId="9" fillId="11" borderId="13" xfId="14" applyFont="1" applyFill="1" applyBorder="1" applyAlignment="1">
      <alignment horizontal="left" vertical="top" wrapText="1"/>
    </xf>
    <xf numFmtId="0" fontId="6" fillId="3" borderId="15" xfId="14" applyFont="1" applyFill="1" applyBorder="1" applyAlignment="1">
      <alignment horizontal="center" vertical="center"/>
    </xf>
    <xf numFmtId="0" fontId="27" fillId="0" borderId="57" xfId="14" applyFont="1" applyBorder="1" applyAlignment="1">
      <alignment horizontal="center" vertical="center" wrapText="1"/>
    </xf>
    <xf numFmtId="0" fontId="6" fillId="0" borderId="65" xfId="14" applyFont="1" applyBorder="1" applyAlignment="1">
      <alignment vertical="center" wrapText="1"/>
    </xf>
    <xf numFmtId="164" fontId="9" fillId="11" borderId="14" xfId="14" applyNumberFormat="1" applyFont="1" applyFill="1" applyBorder="1" applyAlignment="1">
      <alignment horizontal="center" vertical="top"/>
    </xf>
    <xf numFmtId="0" fontId="6" fillId="3" borderId="6" xfId="14" applyFont="1" applyFill="1" applyBorder="1" applyAlignment="1">
      <alignment horizontal="center" vertical="center"/>
    </xf>
    <xf numFmtId="0" fontId="27" fillId="0" borderId="32" xfId="14" applyFont="1" applyBorder="1" applyAlignment="1">
      <alignment horizontal="center" vertical="center" wrapText="1"/>
    </xf>
    <xf numFmtId="0" fontId="6" fillId="0" borderId="30" xfId="6" applyFont="1" applyBorder="1" applyAlignment="1">
      <alignment vertical="top" wrapText="1"/>
    </xf>
    <xf numFmtId="49" fontId="6" fillId="3" borderId="30" xfId="14" applyNumberFormat="1" applyFont="1" applyFill="1" applyBorder="1" applyAlignment="1">
      <alignment vertical="top"/>
    </xf>
    <xf numFmtId="0" fontId="6" fillId="0" borderId="11" xfId="14" applyFont="1" applyBorder="1" applyAlignment="1">
      <alignment vertical="center" wrapText="1"/>
    </xf>
    <xf numFmtId="0" fontId="9" fillId="3" borderId="10" xfId="14" applyFont="1" applyFill="1" applyBorder="1" applyAlignment="1">
      <alignment horizontal="left" vertical="top"/>
    </xf>
    <xf numFmtId="0" fontId="9" fillId="3" borderId="12" xfId="14" applyFont="1" applyFill="1" applyBorder="1" applyAlignment="1">
      <alignment horizontal="left" vertical="top"/>
    </xf>
    <xf numFmtId="0" fontId="11" fillId="7" borderId="10" xfId="14" applyFont="1" applyFill="1" applyBorder="1" applyAlignment="1">
      <alignment horizontal="center" vertical="center"/>
    </xf>
    <xf numFmtId="0" fontId="11" fillId="7" borderId="10" xfId="14" applyFont="1" applyFill="1" applyBorder="1" applyAlignment="1">
      <alignment horizontal="center" vertical="center" wrapText="1"/>
    </xf>
    <xf numFmtId="0" fontId="44" fillId="0" borderId="2" xfId="14" applyFont="1" applyBorder="1" applyAlignment="1">
      <alignment horizontal="center" vertical="center"/>
    </xf>
    <xf numFmtId="0" fontId="9" fillId="10" borderId="1" xfId="14" applyFont="1" applyFill="1" applyBorder="1" applyAlignment="1">
      <alignment horizontal="center" vertical="top"/>
    </xf>
    <xf numFmtId="49" fontId="6" fillId="3" borderId="4" xfId="14" applyNumberFormat="1" applyFont="1" applyFill="1" applyBorder="1" applyAlignment="1">
      <alignment horizontal="center" vertical="center" textRotation="90"/>
    </xf>
    <xf numFmtId="0" fontId="44" fillId="0" borderId="15" xfId="14" applyFont="1" applyBorder="1" applyAlignment="1">
      <alignment horizontal="center" vertical="center"/>
    </xf>
    <xf numFmtId="0" fontId="6" fillId="3" borderId="17" xfId="14" applyFont="1" applyFill="1" applyBorder="1" applyAlignment="1">
      <alignment horizontal="left" vertical="top" wrapText="1"/>
    </xf>
    <xf numFmtId="164" fontId="9" fillId="0" borderId="24" xfId="14" applyNumberFormat="1" applyFont="1" applyBorder="1" applyAlignment="1">
      <alignment horizontal="center" vertical="top"/>
    </xf>
    <xf numFmtId="49" fontId="6" fillId="3" borderId="19" xfId="14" applyNumberFormat="1" applyFont="1" applyFill="1" applyBorder="1" applyAlignment="1">
      <alignment horizontal="center" vertical="center" textRotation="90"/>
    </xf>
    <xf numFmtId="49" fontId="9" fillId="12" borderId="30" xfId="14" applyNumberFormat="1" applyFont="1" applyFill="1" applyBorder="1" applyAlignment="1">
      <alignment vertical="top"/>
    </xf>
    <xf numFmtId="0" fontId="44" fillId="0" borderId="59" xfId="14" applyFont="1" applyBorder="1" applyAlignment="1">
      <alignment horizontal="center" vertical="center"/>
    </xf>
    <xf numFmtId="0" fontId="6" fillId="3" borderId="27" xfId="14" applyFont="1" applyFill="1" applyBorder="1" applyAlignment="1">
      <alignment horizontal="center" vertical="center"/>
    </xf>
    <xf numFmtId="0" fontId="6" fillId="3" borderId="22" xfId="14" applyFont="1" applyFill="1" applyBorder="1" applyAlignment="1">
      <alignment horizontal="left" vertical="top" wrapText="1"/>
    </xf>
    <xf numFmtId="0" fontId="6" fillId="11" borderId="4" xfId="14" applyFont="1" applyFill="1" applyBorder="1" applyAlignment="1">
      <alignment vertical="top" wrapText="1"/>
    </xf>
    <xf numFmtId="0" fontId="44" fillId="3" borderId="51" xfId="14" applyFont="1" applyFill="1" applyBorder="1" applyAlignment="1">
      <alignment horizontal="center" vertical="center"/>
    </xf>
    <xf numFmtId="0" fontId="6" fillId="3" borderId="58" xfId="14" applyFont="1" applyFill="1" applyBorder="1" applyAlignment="1">
      <alignment horizontal="center" vertical="center" wrapText="1"/>
    </xf>
    <xf numFmtId="0" fontId="6" fillId="0" borderId="19" xfId="14" applyFont="1" applyBorder="1" applyAlignment="1">
      <alignment vertical="center" wrapText="1"/>
    </xf>
    <xf numFmtId="0" fontId="6" fillId="11" borderId="19" xfId="14" applyFont="1" applyFill="1" applyBorder="1" applyAlignment="1">
      <alignment vertical="top" wrapText="1"/>
    </xf>
    <xf numFmtId="0" fontId="6" fillId="3" borderId="61" xfId="14" applyFont="1" applyFill="1" applyBorder="1" applyAlignment="1">
      <alignment horizontal="center" vertical="center"/>
    </xf>
    <xf numFmtId="0" fontId="6" fillId="0" borderId="17" xfId="14" applyFont="1" applyBorder="1" applyAlignment="1">
      <alignment vertical="center" wrapText="1"/>
    </xf>
    <xf numFmtId="0" fontId="44" fillId="0" borderId="40" xfId="14" applyFont="1" applyBorder="1" applyAlignment="1">
      <alignment horizontal="center" vertical="center"/>
    </xf>
    <xf numFmtId="0" fontId="44" fillId="0" borderId="32" xfId="14" applyFont="1" applyBorder="1" applyAlignment="1">
      <alignment horizontal="center" vertical="center" wrapText="1"/>
    </xf>
    <xf numFmtId="0" fontId="44" fillId="0" borderId="8" xfId="14" applyFont="1" applyBorder="1" applyAlignment="1">
      <alignment vertical="center" wrapText="1"/>
    </xf>
    <xf numFmtId="49" fontId="6" fillId="3" borderId="35" xfId="14" applyNumberFormat="1" applyFont="1" applyFill="1" applyBorder="1" applyAlignment="1">
      <alignment horizontal="center" vertical="center" textRotation="90"/>
    </xf>
    <xf numFmtId="0" fontId="9" fillId="11" borderId="35" xfId="14" applyFont="1" applyFill="1" applyBorder="1" applyAlignment="1">
      <alignment vertical="top" wrapText="1"/>
    </xf>
    <xf numFmtId="0" fontId="6" fillId="3" borderId="4" xfId="14" applyFont="1" applyFill="1" applyBorder="1" applyAlignment="1">
      <alignment horizontal="left" vertical="top" wrapText="1"/>
    </xf>
    <xf numFmtId="0" fontId="6" fillId="3" borderId="8" xfId="14" applyFont="1" applyFill="1" applyBorder="1" applyAlignment="1">
      <alignment horizontal="left" vertical="top" wrapText="1"/>
    </xf>
    <xf numFmtId="0" fontId="6" fillId="0" borderId="36" xfId="14" applyFont="1" applyBorder="1" applyAlignment="1">
      <alignment horizontal="center" vertical="center"/>
    </xf>
    <xf numFmtId="0" fontId="6" fillId="3" borderId="58" xfId="14" applyFont="1" applyFill="1" applyBorder="1" applyAlignment="1">
      <alignment horizontal="center" vertical="center"/>
    </xf>
    <xf numFmtId="0" fontId="6" fillId="3" borderId="70" xfId="14" applyFont="1" applyFill="1" applyBorder="1" applyAlignment="1">
      <alignment horizontal="left" vertical="top" wrapText="1"/>
    </xf>
    <xf numFmtId="164" fontId="9" fillId="11" borderId="31" xfId="14" applyNumberFormat="1" applyFont="1" applyFill="1" applyBorder="1" applyAlignment="1">
      <alignment horizontal="center" vertical="top"/>
    </xf>
    <xf numFmtId="0" fontId="9" fillId="11" borderId="31" xfId="14" applyFont="1" applyFill="1" applyBorder="1" applyAlignment="1">
      <alignment horizontal="center" vertical="top"/>
    </xf>
    <xf numFmtId="0" fontId="6" fillId="0" borderId="27" xfId="14" applyFont="1" applyBorder="1" applyAlignment="1">
      <alignment horizontal="center" vertical="center" wrapText="1"/>
    </xf>
    <xf numFmtId="0" fontId="6" fillId="0" borderId="17" xfId="14" applyFont="1" applyBorder="1" applyAlignment="1">
      <alignment horizontal="left" vertical="top" wrapText="1"/>
    </xf>
    <xf numFmtId="0" fontId="6" fillId="3" borderId="59" xfId="14" applyFont="1" applyFill="1" applyBorder="1" applyAlignment="1">
      <alignment horizontal="center" vertical="center"/>
    </xf>
    <xf numFmtId="0" fontId="6" fillId="0" borderId="22" xfId="14" applyFont="1" applyBorder="1" applyAlignment="1">
      <alignment vertical="center" wrapText="1"/>
    </xf>
    <xf numFmtId="0" fontId="6" fillId="0" borderId="32" xfId="14" applyFont="1" applyBorder="1" applyAlignment="1">
      <alignment horizontal="center" vertical="center" wrapText="1"/>
    </xf>
    <xf numFmtId="0" fontId="6" fillId="0" borderId="8" xfId="14" applyFont="1" applyBorder="1" applyAlignment="1">
      <alignment vertical="center" wrapText="1"/>
    </xf>
    <xf numFmtId="0" fontId="6" fillId="4" borderId="9" xfId="14" quotePrefix="1" applyFont="1" applyFill="1" applyBorder="1" applyAlignment="1">
      <alignment horizontal="center" vertical="center"/>
    </xf>
    <xf numFmtId="0" fontId="6" fillId="4" borderId="50" xfId="14" applyFont="1" applyFill="1" applyBorder="1" applyAlignment="1">
      <alignment horizontal="center" vertical="center" wrapText="1"/>
    </xf>
    <xf numFmtId="0" fontId="27" fillId="4" borderId="4" xfId="14" applyFont="1" applyFill="1" applyBorder="1" applyAlignment="1">
      <alignment horizontal="left" vertical="top" wrapText="1"/>
    </xf>
    <xf numFmtId="0" fontId="9" fillId="3" borderId="2" xfId="14" applyFont="1" applyFill="1" applyBorder="1" applyAlignment="1">
      <alignment horizontal="center" vertical="top"/>
    </xf>
    <xf numFmtId="0" fontId="9" fillId="3" borderId="3" xfId="14" applyFont="1" applyFill="1" applyBorder="1" applyAlignment="1">
      <alignment horizontal="center" vertical="top"/>
    </xf>
    <xf numFmtId="0" fontId="9" fillId="3" borderId="4" xfId="14" applyFont="1" applyFill="1" applyBorder="1" applyAlignment="1">
      <alignment horizontal="center" vertical="top"/>
    </xf>
    <xf numFmtId="49" fontId="9" fillId="7" borderId="30" xfId="14" applyNumberFormat="1" applyFont="1" applyFill="1" applyBorder="1" applyAlignment="1">
      <alignment horizontal="center" vertical="top"/>
    </xf>
    <xf numFmtId="164" fontId="6" fillId="0" borderId="66" xfId="14" applyNumberFormat="1" applyFont="1" applyBorder="1" applyAlignment="1">
      <alignment horizontal="center" vertical="center"/>
    </xf>
    <xf numFmtId="0" fontId="6" fillId="0" borderId="69" xfId="14" applyFont="1" applyBorder="1" applyAlignment="1">
      <alignment vertical="center" wrapText="1"/>
    </xf>
    <xf numFmtId="0" fontId="9" fillId="3" borderId="34" xfId="14" applyFont="1" applyFill="1" applyBorder="1" applyAlignment="1">
      <alignment horizontal="center" vertical="top"/>
    </xf>
    <xf numFmtId="0" fontId="9" fillId="3" borderId="23" xfId="14" applyFont="1" applyFill="1" applyBorder="1" applyAlignment="1">
      <alignment horizontal="center" vertical="top"/>
    </xf>
    <xf numFmtId="0" fontId="9" fillId="3" borderId="35" xfId="14" applyFont="1" applyFill="1" applyBorder="1" applyAlignment="1">
      <alignment horizontal="center" vertical="top"/>
    </xf>
    <xf numFmtId="0" fontId="6" fillId="0" borderId="25" xfId="14" applyFont="1" applyBorder="1"/>
    <xf numFmtId="0" fontId="6" fillId="0" borderId="3" xfId="14" applyFont="1" applyBorder="1"/>
    <xf numFmtId="0" fontId="44" fillId="12" borderId="3" xfId="14" applyFont="1" applyFill="1" applyBorder="1" applyAlignment="1">
      <alignment horizontal="left" vertical="top" wrapText="1"/>
    </xf>
    <xf numFmtId="49" fontId="9" fillId="11" borderId="3" xfId="14" applyNumberFormat="1" applyFont="1" applyFill="1" applyBorder="1" applyAlignment="1">
      <alignment horizontal="center" vertical="top" wrapText="1"/>
    </xf>
    <xf numFmtId="0" fontId="6" fillId="0" borderId="18" xfId="14" applyFont="1" applyBorder="1" applyAlignment="1">
      <alignment horizontal="center" vertical="center"/>
    </xf>
    <xf numFmtId="0" fontId="6" fillId="0" borderId="58" xfId="14" applyFont="1" applyBorder="1"/>
    <xf numFmtId="0" fontId="44" fillId="12" borderId="0" xfId="14" applyFont="1" applyFill="1" applyAlignment="1">
      <alignment horizontal="left" vertical="top" wrapText="1"/>
    </xf>
    <xf numFmtId="0" fontId="6" fillId="3" borderId="13" xfId="14" applyFont="1" applyFill="1" applyBorder="1" applyAlignment="1">
      <alignment horizontal="center" vertical="top" wrapText="1"/>
    </xf>
    <xf numFmtId="49" fontId="9" fillId="12" borderId="13" xfId="14" applyNumberFormat="1" applyFont="1" applyFill="1" applyBorder="1" applyAlignment="1">
      <alignment vertical="top"/>
    </xf>
    <xf numFmtId="49" fontId="9" fillId="11" borderId="0" xfId="14" applyNumberFormat="1" applyFont="1" applyFill="1" applyAlignment="1">
      <alignment vertical="top"/>
    </xf>
    <xf numFmtId="49" fontId="9" fillId="13" borderId="13" xfId="14" applyNumberFormat="1" applyFont="1" applyFill="1" applyBorder="1" applyAlignment="1">
      <alignment vertical="top"/>
    </xf>
    <xf numFmtId="49" fontId="9" fillId="8" borderId="13" xfId="14" applyNumberFormat="1" applyFont="1" applyFill="1" applyBorder="1" applyAlignment="1">
      <alignment vertical="top"/>
    </xf>
    <xf numFmtId="0" fontId="6" fillId="0" borderId="20" xfId="14" applyFont="1" applyBorder="1" applyAlignment="1">
      <alignment horizontal="center" vertical="center"/>
    </xf>
    <xf numFmtId="0" fontId="6" fillId="0" borderId="27" xfId="14" applyFont="1" applyBorder="1"/>
    <xf numFmtId="0" fontId="6" fillId="0" borderId="22" xfId="14" applyFont="1" applyBorder="1"/>
    <xf numFmtId="0" fontId="6" fillId="0" borderId="32" xfId="14" applyFont="1" applyBorder="1"/>
    <xf numFmtId="0" fontId="6" fillId="0" borderId="8" xfId="14" applyFont="1" applyBorder="1"/>
    <xf numFmtId="164" fontId="44" fillId="0" borderId="24" xfId="14" applyNumberFormat="1" applyFont="1" applyBorder="1" applyAlignment="1">
      <alignment horizontal="center" vertical="top"/>
    </xf>
    <xf numFmtId="0" fontId="44" fillId="12" borderId="23" xfId="14" applyFont="1" applyFill="1" applyBorder="1" applyAlignment="1">
      <alignment horizontal="left" vertical="top" wrapText="1"/>
    </xf>
    <xf numFmtId="49" fontId="9" fillId="11" borderId="35" xfId="14" applyNumberFormat="1" applyFont="1" applyFill="1" applyBorder="1" applyAlignment="1">
      <alignment vertical="top"/>
    </xf>
    <xf numFmtId="49" fontId="9" fillId="13" borderId="30" xfId="14" applyNumberFormat="1" applyFont="1" applyFill="1" applyBorder="1" applyAlignment="1">
      <alignment vertical="top"/>
    </xf>
    <xf numFmtId="49" fontId="9" fillId="8" borderId="30" xfId="14" applyNumberFormat="1" applyFont="1" applyFill="1" applyBorder="1" applyAlignment="1">
      <alignment vertical="top"/>
    </xf>
    <xf numFmtId="0" fontId="6" fillId="0" borderId="4" xfId="14" applyFont="1" applyBorder="1"/>
    <xf numFmtId="164" fontId="9" fillId="11" borderId="24" xfId="14" applyNumberFormat="1" applyFont="1" applyFill="1" applyBorder="1" applyAlignment="1">
      <alignment horizontal="center" vertical="top"/>
    </xf>
    <xf numFmtId="0" fontId="9" fillId="11" borderId="24" xfId="14" applyFont="1" applyFill="1" applyBorder="1" applyAlignment="1">
      <alignment horizontal="center" vertical="top"/>
    </xf>
    <xf numFmtId="0" fontId="11" fillId="11" borderId="4" xfId="14" applyFont="1" applyFill="1" applyBorder="1" applyAlignment="1">
      <alignment horizontal="left" vertical="top" wrapText="1"/>
    </xf>
    <xf numFmtId="0" fontId="6" fillId="3" borderId="3" xfId="14" applyFont="1" applyFill="1" applyBorder="1" applyAlignment="1">
      <alignment horizontal="center" vertical="top" wrapText="1"/>
    </xf>
    <xf numFmtId="0" fontId="4" fillId="0" borderId="0" xfId="14" applyFont="1" applyAlignment="1">
      <alignment horizontal="right"/>
    </xf>
    <xf numFmtId="0" fontId="6" fillId="3" borderId="19" xfId="14" applyFont="1" applyFill="1" applyBorder="1" applyAlignment="1">
      <alignment vertical="top" wrapText="1"/>
    </xf>
    <xf numFmtId="164" fontId="6" fillId="11" borderId="24" xfId="14" applyNumberFormat="1" applyFont="1" applyFill="1" applyBorder="1" applyAlignment="1">
      <alignment horizontal="center" vertical="top"/>
    </xf>
    <xf numFmtId="0" fontId="6" fillId="11" borderId="24" xfId="14" applyFont="1" applyFill="1" applyBorder="1" applyAlignment="1">
      <alignment horizontal="center" vertical="top"/>
    </xf>
    <xf numFmtId="0" fontId="11" fillId="11" borderId="19" xfId="14" applyFont="1" applyFill="1" applyBorder="1" applyAlignment="1">
      <alignment horizontal="left" vertical="top" wrapText="1"/>
    </xf>
    <xf numFmtId="0" fontId="6" fillId="3" borderId="0" xfId="14" applyFont="1" applyFill="1" applyAlignment="1">
      <alignment horizontal="center" vertical="top" wrapText="1"/>
    </xf>
    <xf numFmtId="0" fontId="6" fillId="3" borderId="17" xfId="14" applyFont="1" applyFill="1" applyBorder="1" applyAlignment="1">
      <alignment vertical="top" wrapText="1"/>
    </xf>
    <xf numFmtId="0" fontId="6" fillId="11" borderId="9" xfId="14" applyFont="1" applyFill="1" applyBorder="1" applyAlignment="1">
      <alignment horizontal="center" vertical="top"/>
    </xf>
    <xf numFmtId="0" fontId="6" fillId="0" borderId="83" xfId="14" applyFont="1" applyBorder="1" applyAlignment="1">
      <alignment horizontal="center" vertical="center"/>
    </xf>
    <xf numFmtId="0" fontId="6" fillId="0" borderId="8" xfId="14" applyFont="1" applyBorder="1" applyAlignment="1">
      <alignment vertical="top" wrapText="1"/>
    </xf>
    <xf numFmtId="164" fontId="11" fillId="11" borderId="9" xfId="14" applyNumberFormat="1" applyFont="1" applyFill="1" applyBorder="1" applyAlignment="1">
      <alignment horizontal="center" vertical="top"/>
    </xf>
    <xf numFmtId="0" fontId="11" fillId="11" borderId="35" xfId="14" applyFont="1" applyFill="1" applyBorder="1" applyAlignment="1">
      <alignment horizontal="left" vertical="top" wrapText="1"/>
    </xf>
    <xf numFmtId="0" fontId="6" fillId="3" borderId="23" xfId="14" applyFont="1" applyFill="1" applyBorder="1" applyAlignment="1">
      <alignment horizontal="center" vertical="top" wrapText="1"/>
    </xf>
    <xf numFmtId="0" fontId="6" fillId="0" borderId="51" xfId="14" applyFont="1" applyBorder="1" applyAlignment="1">
      <alignment horizontal="center" vertical="center"/>
    </xf>
    <xf numFmtId="0" fontId="6" fillId="0" borderId="78" xfId="14" applyFont="1" applyBorder="1" applyAlignment="1">
      <alignment horizontal="center" vertical="center"/>
    </xf>
    <xf numFmtId="0" fontId="6" fillId="0" borderId="19" xfId="14" applyFont="1" applyBorder="1" applyAlignment="1">
      <alignment horizontal="left" vertical="top" wrapText="1"/>
    </xf>
    <xf numFmtId="0" fontId="6" fillId="0" borderId="8" xfId="14" applyFont="1" applyBorder="1" applyAlignment="1">
      <alignment horizontal="left" vertical="top" wrapText="1"/>
    </xf>
    <xf numFmtId="0" fontId="6" fillId="0" borderId="25" xfId="14" applyFont="1" applyBorder="1" applyAlignment="1">
      <alignment horizontal="center" vertical="center"/>
    </xf>
    <xf numFmtId="0" fontId="6" fillId="0" borderId="39" xfId="14" applyFont="1" applyBorder="1" applyAlignment="1">
      <alignment horizontal="left" vertical="top" wrapText="1"/>
    </xf>
    <xf numFmtId="49" fontId="9" fillId="8" borderId="24" xfId="14" applyNumberFormat="1" applyFont="1" applyFill="1" applyBorder="1" applyAlignment="1">
      <alignment vertical="top"/>
    </xf>
    <xf numFmtId="0" fontId="44" fillId="0" borderId="61" xfId="14" applyFont="1" applyBorder="1" applyAlignment="1">
      <alignment horizontal="center" vertical="center"/>
    </xf>
    <xf numFmtId="0" fontId="44" fillId="0" borderId="57" xfId="14" applyFont="1" applyBorder="1" applyAlignment="1">
      <alignment horizontal="center" vertical="center" wrapText="1"/>
    </xf>
    <xf numFmtId="0" fontId="44" fillId="0" borderId="17" xfId="14" applyFont="1" applyBorder="1" applyAlignment="1">
      <alignment vertical="center" wrapText="1"/>
    </xf>
    <xf numFmtId="0" fontId="44" fillId="0" borderId="27" xfId="14" applyFont="1" applyBorder="1" applyAlignment="1">
      <alignment horizontal="center" vertical="center" wrapText="1"/>
    </xf>
    <xf numFmtId="0" fontId="44" fillId="0" borderId="22" xfId="14" applyFont="1" applyBorder="1" applyAlignment="1">
      <alignment vertical="center" wrapText="1"/>
    </xf>
    <xf numFmtId="0" fontId="6" fillId="0" borderId="84" xfId="14" applyFont="1" applyBorder="1" applyAlignment="1">
      <alignment vertical="center" wrapText="1"/>
    </xf>
    <xf numFmtId="0" fontId="6" fillId="3" borderId="19" xfId="14" applyFont="1" applyFill="1" applyBorder="1" applyAlignment="1">
      <alignment horizontal="left" vertical="top" wrapText="1"/>
    </xf>
    <xf numFmtId="164" fontId="9" fillId="10" borderId="13" xfId="14" applyNumberFormat="1" applyFont="1" applyFill="1" applyBorder="1" applyAlignment="1">
      <alignment horizontal="center" vertical="top"/>
    </xf>
    <xf numFmtId="164" fontId="9" fillId="0" borderId="29" xfId="14" applyNumberFormat="1" applyFont="1" applyBorder="1" applyAlignment="1">
      <alignment horizontal="center" vertical="top"/>
    </xf>
    <xf numFmtId="0" fontId="6" fillId="0" borderId="4" xfId="14" applyFont="1" applyBorder="1" applyAlignment="1">
      <alignment horizontal="left" vertical="top" wrapText="1"/>
    </xf>
    <xf numFmtId="49" fontId="9" fillId="11" borderId="19" xfId="14" applyNumberFormat="1" applyFont="1" applyFill="1" applyBorder="1" applyAlignment="1">
      <alignment vertical="top" wrapText="1"/>
    </xf>
    <xf numFmtId="0" fontId="6" fillId="0" borderId="59" xfId="14" applyFont="1" applyBorder="1" applyAlignment="1">
      <alignment horizontal="center" vertical="center"/>
    </xf>
    <xf numFmtId="164" fontId="9" fillId="0" borderId="5" xfId="14" applyNumberFormat="1" applyFont="1" applyBorder="1" applyAlignment="1">
      <alignment horizontal="center" vertical="top"/>
    </xf>
    <xf numFmtId="0" fontId="6" fillId="3" borderId="5" xfId="14" applyFont="1" applyFill="1" applyBorder="1" applyAlignment="1">
      <alignment horizontal="center" vertical="top"/>
    </xf>
    <xf numFmtId="49" fontId="9" fillId="11" borderId="35" xfId="14" applyNumberFormat="1" applyFont="1" applyFill="1" applyBorder="1" applyAlignment="1">
      <alignment vertical="top" wrapText="1"/>
    </xf>
    <xf numFmtId="49" fontId="9" fillId="11" borderId="4" xfId="14" applyNumberFormat="1" applyFont="1" applyFill="1" applyBorder="1" applyAlignment="1">
      <alignment vertical="top" wrapText="1"/>
    </xf>
    <xf numFmtId="49" fontId="9" fillId="13" borderId="24" xfId="14" applyNumberFormat="1" applyFont="1" applyFill="1" applyBorder="1" applyAlignment="1">
      <alignment vertical="top"/>
    </xf>
    <xf numFmtId="164" fontId="6" fillId="0" borderId="46" xfId="14" applyNumberFormat="1" applyFont="1" applyBorder="1" applyAlignment="1">
      <alignment horizontal="center" vertical="center"/>
    </xf>
    <xf numFmtId="0" fontId="6" fillId="0" borderId="25" xfId="14" applyFont="1" applyBorder="1" applyAlignment="1">
      <alignment horizontal="center" vertical="center" wrapText="1"/>
    </xf>
    <xf numFmtId="0" fontId="9" fillId="3" borderId="18" xfId="14" applyFont="1" applyFill="1" applyBorder="1" applyAlignment="1">
      <alignment horizontal="center" vertical="top"/>
    </xf>
    <xf numFmtId="0" fontId="9" fillId="3" borderId="0" xfId="14" applyFont="1" applyFill="1" applyAlignment="1">
      <alignment horizontal="center" vertical="top"/>
    </xf>
    <xf numFmtId="0" fontId="9" fillId="3" borderId="19" xfId="14" applyFont="1" applyFill="1" applyBorder="1" applyAlignment="1">
      <alignment horizontal="center" vertical="top"/>
    </xf>
    <xf numFmtId="49" fontId="9" fillId="7" borderId="13" xfId="14" applyNumberFormat="1" applyFont="1" applyFill="1" applyBorder="1" applyAlignment="1">
      <alignment horizontal="center" vertical="top"/>
    </xf>
    <xf numFmtId="49" fontId="9" fillId="7" borderId="30" xfId="14" applyNumberFormat="1" applyFont="1" applyFill="1" applyBorder="1" applyAlignment="1">
      <alignment horizontal="center" vertical="top"/>
    </xf>
    <xf numFmtId="9" fontId="44" fillId="3" borderId="10" xfId="14" applyNumberFormat="1" applyFont="1" applyFill="1" applyBorder="1" applyAlignment="1">
      <alignment horizontal="center" vertical="center"/>
    </xf>
    <xf numFmtId="0" fontId="6" fillId="3" borderId="69" xfId="14" applyFont="1" applyFill="1" applyBorder="1" applyAlignment="1">
      <alignment horizontal="center" vertical="center"/>
    </xf>
    <xf numFmtId="0" fontId="6" fillId="3" borderId="11" xfId="14" applyFont="1" applyFill="1" applyBorder="1" applyAlignment="1">
      <alignment horizontal="left" vertical="top" wrapText="1"/>
    </xf>
    <xf numFmtId="0" fontId="9" fillId="11" borderId="4" xfId="14" applyFont="1" applyFill="1" applyBorder="1" applyAlignment="1">
      <alignment horizontal="center" vertical="center" textRotation="90" wrapText="1"/>
    </xf>
    <xf numFmtId="9" fontId="44" fillId="3" borderId="2" xfId="14" applyNumberFormat="1" applyFont="1" applyFill="1" applyBorder="1" applyAlignment="1">
      <alignment horizontal="center" vertical="center"/>
    </xf>
    <xf numFmtId="0" fontId="6" fillId="3" borderId="24" xfId="14" applyFont="1" applyFill="1" applyBorder="1" applyAlignment="1">
      <alignment horizontal="center" vertical="top"/>
    </xf>
    <xf numFmtId="0" fontId="9" fillId="11" borderId="19" xfId="14" applyFont="1" applyFill="1" applyBorder="1" applyAlignment="1">
      <alignment horizontal="center" vertical="center" textRotation="90" wrapText="1"/>
    </xf>
    <xf numFmtId="49" fontId="9" fillId="11" borderId="13" xfId="14" applyNumberFormat="1" applyFont="1" applyFill="1" applyBorder="1" applyAlignment="1">
      <alignment horizontal="center" vertical="top" wrapText="1"/>
    </xf>
    <xf numFmtId="9" fontId="44" fillId="3" borderId="15" xfId="14" applyNumberFormat="1" applyFont="1" applyFill="1" applyBorder="1" applyAlignment="1">
      <alignment horizontal="center" vertical="center"/>
    </xf>
    <xf numFmtId="0" fontId="6" fillId="0" borderId="3" xfId="14" applyFont="1" applyBorder="1" applyAlignment="1">
      <alignment horizontal="center" vertical="top" wrapText="1"/>
    </xf>
    <xf numFmtId="0" fontId="9" fillId="11" borderId="35" xfId="14" applyFont="1" applyFill="1" applyBorder="1" applyAlignment="1">
      <alignment horizontal="center" vertical="center" textRotation="90" wrapText="1"/>
    </xf>
    <xf numFmtId="49" fontId="9" fillId="0" borderId="23" xfId="14" applyNumberFormat="1" applyFont="1" applyBorder="1" applyAlignment="1">
      <alignment horizontal="center" vertical="top" wrapText="1"/>
    </xf>
    <xf numFmtId="0" fontId="6" fillId="3" borderId="25" xfId="14" applyFont="1" applyFill="1" applyBorder="1" applyAlignment="1">
      <alignment horizontal="center" vertical="top"/>
    </xf>
    <xf numFmtId="0" fontId="9" fillId="11" borderId="13" xfId="14" applyFont="1" applyFill="1" applyBorder="1" applyAlignment="1">
      <alignment horizontal="center" vertical="center" textRotation="90" wrapText="1"/>
    </xf>
    <xf numFmtId="0" fontId="6" fillId="12" borderId="13" xfId="14" applyFont="1" applyFill="1" applyBorder="1" applyAlignment="1">
      <alignment horizontal="left" vertical="top" wrapText="1"/>
    </xf>
    <xf numFmtId="0" fontId="6" fillId="3" borderId="32" xfId="14" applyFont="1" applyFill="1" applyBorder="1" applyAlignment="1">
      <alignment horizontal="center" vertical="top"/>
    </xf>
    <xf numFmtId="0" fontId="27" fillId="0" borderId="47" xfId="14" applyFont="1" applyBorder="1" applyAlignment="1">
      <alignment horizontal="center" vertical="center" wrapText="1"/>
    </xf>
    <xf numFmtId="0" fontId="6" fillId="0" borderId="47" xfId="14" applyFont="1" applyBorder="1" applyAlignment="1">
      <alignment vertical="center" wrapText="1"/>
    </xf>
    <xf numFmtId="49" fontId="9" fillId="7" borderId="24" xfId="14" applyNumberFormat="1" applyFont="1" applyFill="1" applyBorder="1" applyAlignment="1">
      <alignment horizontal="center" vertical="top"/>
    </xf>
    <xf numFmtId="0" fontId="6" fillId="0" borderId="67" xfId="14" applyFont="1" applyBorder="1" applyAlignment="1">
      <alignment vertical="center" wrapText="1"/>
    </xf>
    <xf numFmtId="0" fontId="9" fillId="0" borderId="2" xfId="14" applyFont="1" applyBorder="1" applyAlignment="1">
      <alignment horizontal="center" vertical="top"/>
    </xf>
    <xf numFmtId="0" fontId="9" fillId="0" borderId="3" xfId="14" applyFont="1" applyBorder="1" applyAlignment="1">
      <alignment horizontal="center" vertical="top"/>
    </xf>
    <xf numFmtId="0" fontId="9" fillId="0" borderId="4" xfId="14" applyFont="1" applyBorder="1" applyAlignment="1">
      <alignment horizontal="center" vertical="top"/>
    </xf>
    <xf numFmtId="49" fontId="9" fillId="9" borderId="24" xfId="14" applyNumberFormat="1" applyFont="1" applyFill="1" applyBorder="1" applyAlignment="1">
      <alignment horizontal="center" vertical="top" wrapText="1"/>
    </xf>
    <xf numFmtId="0" fontId="6" fillId="0" borderId="66" xfId="14" applyFont="1" applyBorder="1" applyAlignment="1">
      <alignment horizontal="center" vertical="center"/>
    </xf>
    <xf numFmtId="0" fontId="9" fillId="0" borderId="34" xfId="14" applyFont="1" applyBorder="1" applyAlignment="1">
      <alignment horizontal="center" vertical="top"/>
    </xf>
    <xf numFmtId="0" fontId="9" fillId="0" borderId="23" xfId="14" applyFont="1" applyBorder="1" applyAlignment="1">
      <alignment horizontal="center" vertical="top"/>
    </xf>
    <xf numFmtId="0" fontId="9" fillId="0" borderId="35" xfId="14" applyFont="1" applyBorder="1" applyAlignment="1">
      <alignment horizontal="center" vertical="top"/>
    </xf>
    <xf numFmtId="49" fontId="9" fillId="9" borderId="30" xfId="14" applyNumberFormat="1" applyFont="1" applyFill="1" applyBorder="1" applyAlignment="1">
      <alignment horizontal="center" vertical="top" wrapText="1"/>
    </xf>
    <xf numFmtId="0" fontId="11" fillId="8" borderId="34" xfId="14" applyFont="1" applyFill="1" applyBorder="1" applyAlignment="1">
      <alignment horizontal="center" vertical="center"/>
    </xf>
    <xf numFmtId="0" fontId="6" fillId="9" borderId="23" xfId="14" applyFont="1" applyFill="1" applyBorder="1"/>
    <xf numFmtId="0" fontId="9" fillId="8" borderId="23" xfId="14" applyFont="1" applyFill="1" applyBorder="1" applyAlignment="1">
      <alignment horizontal="left" vertical="top"/>
    </xf>
    <xf numFmtId="0" fontId="9" fillId="8" borderId="23" xfId="14" applyFont="1" applyFill="1" applyBorder="1" applyAlignment="1">
      <alignment horizontal="left" vertical="top" textRotation="90"/>
    </xf>
    <xf numFmtId="0" fontId="6" fillId="8" borderId="23" xfId="14" applyFont="1" applyFill="1" applyBorder="1" applyAlignment="1">
      <alignment horizontal="left" vertical="top"/>
    </xf>
    <xf numFmtId="0" fontId="9" fillId="9" borderId="23" xfId="14" applyFont="1" applyFill="1" applyBorder="1" applyAlignment="1">
      <alignment horizontal="left" vertical="top"/>
    </xf>
    <xf numFmtId="0" fontId="9" fillId="9" borderId="0" xfId="14" applyFont="1" applyFill="1" applyAlignment="1">
      <alignment vertical="top"/>
    </xf>
    <xf numFmtId="49" fontId="9" fillId="9" borderId="9" xfId="14" applyNumberFormat="1" applyFont="1" applyFill="1" applyBorder="1" applyAlignment="1">
      <alignment horizontal="center" vertical="top" wrapText="1"/>
    </xf>
    <xf numFmtId="164" fontId="9" fillId="9" borderId="24" xfId="14" applyNumberFormat="1" applyFont="1" applyFill="1" applyBorder="1" applyAlignment="1">
      <alignment horizontal="center" vertical="top"/>
    </xf>
    <xf numFmtId="0" fontId="9" fillId="7" borderId="12" xfId="14" applyFont="1" applyFill="1" applyBorder="1" applyAlignment="1">
      <alignment horizontal="left" vertical="top" wrapText="1"/>
    </xf>
    <xf numFmtId="0" fontId="44" fillId="3" borderId="18" xfId="14" applyFont="1" applyFill="1" applyBorder="1" applyAlignment="1">
      <alignment horizontal="center" vertical="center"/>
    </xf>
    <xf numFmtId="0" fontId="6" fillId="3" borderId="0" xfId="14" applyFont="1" applyFill="1" applyAlignment="1">
      <alignment horizontal="left" vertical="top" wrapText="1"/>
    </xf>
    <xf numFmtId="49" fontId="6" fillId="3" borderId="2" xfId="14" applyNumberFormat="1" applyFont="1" applyFill="1" applyBorder="1" applyAlignment="1">
      <alignment horizontal="center" vertical="center" textRotation="90"/>
    </xf>
    <xf numFmtId="49" fontId="9" fillId="3" borderId="24" xfId="14" applyNumberFormat="1" applyFont="1" applyFill="1" applyBorder="1" applyAlignment="1">
      <alignment horizontal="center" vertical="top" wrapText="1"/>
    </xf>
    <xf numFmtId="0" fontId="44" fillId="3" borderId="15" xfId="14" applyFont="1" applyFill="1" applyBorder="1" applyAlignment="1">
      <alignment horizontal="center" vertical="center"/>
    </xf>
    <xf numFmtId="49" fontId="6" fillId="3" borderId="18" xfId="14" applyNumberFormat="1" applyFont="1" applyFill="1" applyBorder="1" applyAlignment="1">
      <alignment horizontal="center" vertical="center" textRotation="90"/>
    </xf>
    <xf numFmtId="49" fontId="9" fillId="3" borderId="30" xfId="14" applyNumberFormat="1" applyFont="1" applyFill="1" applyBorder="1" applyAlignment="1">
      <alignment horizontal="center" vertical="top" wrapText="1"/>
    </xf>
    <xf numFmtId="49" fontId="9" fillId="12" borderId="30" xfId="14" applyNumberFormat="1" applyFont="1" applyFill="1" applyBorder="1" applyAlignment="1">
      <alignment vertical="top" wrapText="1"/>
    </xf>
    <xf numFmtId="0" fontId="6" fillId="3" borderId="27" xfId="14" applyFont="1" applyFill="1" applyBorder="1" applyAlignment="1">
      <alignment horizontal="center" vertical="center" wrapText="1"/>
    </xf>
    <xf numFmtId="0" fontId="6" fillId="0" borderId="22" xfId="14" applyFont="1" applyBorder="1" applyAlignment="1">
      <alignment horizontal="left" vertical="top" wrapText="1"/>
    </xf>
    <xf numFmtId="49" fontId="9" fillId="3" borderId="2" xfId="14" applyNumberFormat="1" applyFont="1" applyFill="1" applyBorder="1" applyAlignment="1">
      <alignment horizontal="center" vertical="top" wrapText="1"/>
    </xf>
    <xf numFmtId="0" fontId="6" fillId="3" borderId="63" xfId="14" applyFont="1" applyFill="1" applyBorder="1" applyAlignment="1">
      <alignment horizontal="center" vertical="center"/>
    </xf>
    <xf numFmtId="49" fontId="9" fillId="3" borderId="18" xfId="14" applyNumberFormat="1" applyFont="1" applyFill="1" applyBorder="1" applyAlignment="1">
      <alignment horizontal="center" vertical="top" wrapText="1"/>
    </xf>
    <xf numFmtId="0" fontId="6" fillId="0" borderId="33" xfId="14" applyFont="1" applyBorder="1" applyAlignment="1">
      <alignment horizontal="left" vertical="top" wrapText="1"/>
    </xf>
    <xf numFmtId="49" fontId="6" fillId="3" borderId="34" xfId="14" applyNumberFormat="1" applyFont="1" applyFill="1" applyBorder="1" applyAlignment="1">
      <alignment horizontal="center" vertical="center" textRotation="90"/>
    </xf>
    <xf numFmtId="49" fontId="9" fillId="3" borderId="34" xfId="14" applyNumberFormat="1" applyFont="1" applyFill="1" applyBorder="1" applyAlignment="1">
      <alignment horizontal="center" vertical="top" wrapText="1"/>
    </xf>
    <xf numFmtId="0" fontId="9" fillId="3" borderId="11" xfId="14" applyFont="1" applyFill="1" applyBorder="1" applyAlignment="1">
      <alignment vertical="top"/>
    </xf>
    <xf numFmtId="0" fontId="9" fillId="3" borderId="11" xfId="14" applyFont="1" applyFill="1" applyBorder="1" applyAlignment="1">
      <alignment vertical="top" textRotation="90"/>
    </xf>
    <xf numFmtId="49" fontId="9" fillId="8" borderId="12" xfId="14" applyNumberFormat="1" applyFont="1" applyFill="1" applyBorder="1" applyAlignment="1">
      <alignment horizontal="center" vertical="top"/>
    </xf>
    <xf numFmtId="0" fontId="9" fillId="7" borderId="11" xfId="14" applyFont="1" applyFill="1" applyBorder="1" applyAlignment="1">
      <alignment horizontal="left" vertical="top"/>
    </xf>
    <xf numFmtId="0" fontId="9" fillId="7" borderId="12" xfId="14" applyFont="1" applyFill="1" applyBorder="1" applyAlignment="1">
      <alignment horizontal="left" vertical="top"/>
    </xf>
    <xf numFmtId="49" fontId="9" fillId="8" borderId="35" xfId="14" applyNumberFormat="1" applyFont="1" applyFill="1" applyBorder="1" applyAlignment="1">
      <alignment horizontal="center" vertical="top"/>
    </xf>
    <xf numFmtId="9" fontId="6" fillId="3" borderId="2" xfId="14" applyNumberFormat="1" applyFont="1" applyFill="1" applyBorder="1" applyAlignment="1">
      <alignment horizontal="center" vertical="center"/>
    </xf>
    <xf numFmtId="0" fontId="44" fillId="3" borderId="25" xfId="14" applyFont="1" applyFill="1" applyBorder="1" applyAlignment="1">
      <alignment horizontal="center" vertical="center"/>
    </xf>
    <xf numFmtId="0" fontId="44" fillId="3" borderId="3" xfId="14" applyFont="1" applyFill="1" applyBorder="1" applyAlignment="1">
      <alignment horizontal="left" vertical="top"/>
    </xf>
    <xf numFmtId="0" fontId="6" fillId="12" borderId="24" xfId="14" applyFont="1" applyFill="1" applyBorder="1" applyAlignment="1">
      <alignment horizontal="center" vertical="top" wrapText="1"/>
    </xf>
    <xf numFmtId="0" fontId="6" fillId="11" borderId="3" xfId="14" applyFont="1" applyFill="1" applyBorder="1" applyAlignment="1">
      <alignment horizontal="center" vertical="top" wrapText="1"/>
    </xf>
    <xf numFmtId="9" fontId="6" fillId="3" borderId="6" xfId="14" applyNumberFormat="1" applyFont="1" applyFill="1" applyBorder="1" applyAlignment="1">
      <alignment horizontal="center" vertical="center"/>
    </xf>
    <xf numFmtId="0" fontId="44" fillId="3" borderId="32" xfId="14" applyFont="1" applyFill="1" applyBorder="1" applyAlignment="1">
      <alignment horizontal="center" vertical="center"/>
    </xf>
    <xf numFmtId="0" fontId="44" fillId="3" borderId="8" xfId="14" applyFont="1" applyFill="1" applyBorder="1" applyAlignment="1">
      <alignment horizontal="left" vertical="top"/>
    </xf>
    <xf numFmtId="164" fontId="6" fillId="0" borderId="9" xfId="14" applyNumberFormat="1" applyFont="1" applyBorder="1" applyAlignment="1">
      <alignment horizontal="center" vertical="top"/>
    </xf>
    <xf numFmtId="9" fontId="6" fillId="3" borderId="55" xfId="14" applyNumberFormat="1" applyFont="1" applyFill="1" applyBorder="1" applyAlignment="1">
      <alignment horizontal="center" vertical="center"/>
    </xf>
    <xf numFmtId="0" fontId="44" fillId="3" borderId="56" xfId="14" applyFont="1" applyFill="1" applyBorder="1" applyAlignment="1">
      <alignment horizontal="center" vertical="center"/>
    </xf>
    <xf numFmtId="0" fontId="44" fillId="3" borderId="39" xfId="14" applyFont="1" applyFill="1" applyBorder="1" applyAlignment="1">
      <alignment horizontal="left" vertical="top"/>
    </xf>
    <xf numFmtId="0" fontId="6" fillId="11" borderId="3" xfId="14" applyFont="1" applyFill="1" applyBorder="1" applyAlignment="1">
      <alignment horizontal="center" vertical="top" wrapText="1"/>
    </xf>
    <xf numFmtId="49" fontId="9" fillId="13" borderId="1" xfId="14" applyNumberFormat="1" applyFont="1" applyFill="1" applyBorder="1" applyAlignment="1">
      <alignment horizontal="center" vertical="top"/>
    </xf>
    <xf numFmtId="49" fontId="9" fillId="8" borderId="39" xfId="14" applyNumberFormat="1" applyFont="1" applyFill="1" applyBorder="1" applyAlignment="1">
      <alignment horizontal="center" vertical="top"/>
    </xf>
    <xf numFmtId="0" fontId="6" fillId="3" borderId="36" xfId="14" applyFont="1" applyFill="1" applyBorder="1" applyAlignment="1">
      <alignment horizontal="center" vertical="center"/>
    </xf>
    <xf numFmtId="0" fontId="6" fillId="3" borderId="37" xfId="14" applyFont="1" applyFill="1" applyBorder="1" applyAlignment="1">
      <alignment horizontal="center" vertical="center" wrapText="1"/>
    </xf>
    <xf numFmtId="0" fontId="6" fillId="0" borderId="38" xfId="14" applyFont="1" applyBorder="1" applyAlignment="1">
      <alignment horizontal="left" vertical="top" wrapText="1"/>
    </xf>
    <xf numFmtId="49" fontId="9" fillId="0" borderId="0" xfId="14" applyNumberFormat="1" applyFont="1" applyAlignment="1">
      <alignment horizontal="center" vertical="top" wrapText="1"/>
    </xf>
    <xf numFmtId="49" fontId="9" fillId="11" borderId="0" xfId="14" applyNumberFormat="1" applyFont="1" applyFill="1" applyAlignment="1">
      <alignment horizontal="center" vertical="top" wrapText="1"/>
    </xf>
    <xf numFmtId="49" fontId="9" fillId="8" borderId="19" xfId="14" applyNumberFormat="1" applyFont="1" applyFill="1" applyBorder="1" applyAlignment="1">
      <alignment horizontal="center" vertical="top"/>
    </xf>
    <xf numFmtId="0" fontId="6" fillId="3" borderId="41" xfId="14" applyFont="1" applyFill="1" applyBorder="1" applyAlignment="1">
      <alignment horizontal="center" vertical="center" wrapText="1"/>
    </xf>
    <xf numFmtId="0" fontId="6" fillId="3" borderId="48" xfId="14" applyFont="1" applyFill="1" applyBorder="1" applyAlignment="1">
      <alignment horizontal="center" vertical="center"/>
    </xf>
    <xf numFmtId="0" fontId="6" fillId="3" borderId="50" xfId="14" applyFont="1" applyFill="1" applyBorder="1" applyAlignment="1">
      <alignment horizontal="center" vertical="center" wrapText="1"/>
    </xf>
    <xf numFmtId="0" fontId="6" fillId="0" borderId="9" xfId="14" applyFont="1" applyBorder="1" applyAlignment="1">
      <alignment vertical="top" wrapText="1"/>
    </xf>
    <xf numFmtId="164" fontId="6" fillId="11" borderId="30" xfId="14" applyNumberFormat="1" applyFont="1" applyFill="1" applyBorder="1" applyAlignment="1">
      <alignment horizontal="center" vertical="top"/>
    </xf>
    <xf numFmtId="0" fontId="6" fillId="11" borderId="30" xfId="14" applyFont="1" applyFill="1" applyBorder="1" applyAlignment="1">
      <alignment horizontal="center" vertical="top"/>
    </xf>
    <xf numFmtId="49" fontId="9" fillId="11" borderId="23" xfId="14" applyNumberFormat="1" applyFont="1" applyFill="1" applyBorder="1" applyAlignment="1">
      <alignment horizontal="center" vertical="top" wrapText="1"/>
    </xf>
    <xf numFmtId="49" fontId="9" fillId="13" borderId="29" xfId="14" applyNumberFormat="1" applyFont="1" applyFill="1" applyBorder="1" applyAlignment="1">
      <alignment horizontal="center" vertical="top"/>
    </xf>
    <xf numFmtId="49" fontId="9" fillId="8" borderId="8" xfId="14" applyNumberFormat="1" applyFont="1" applyFill="1" applyBorder="1" applyAlignment="1">
      <alignment horizontal="center" vertical="top"/>
    </xf>
    <xf numFmtId="0" fontId="11" fillId="7" borderId="10" xfId="14" applyFont="1" applyFill="1" applyBorder="1" applyAlignment="1">
      <alignment vertical="top"/>
    </xf>
    <xf numFmtId="0" fontId="11" fillId="7" borderId="2" xfId="14" applyFont="1" applyFill="1" applyBorder="1" applyAlignment="1">
      <alignment horizontal="center" vertical="center" wrapText="1"/>
    </xf>
    <xf numFmtId="49" fontId="6" fillId="3" borderId="2" xfId="14" applyNumberFormat="1" applyFont="1" applyFill="1" applyBorder="1" applyAlignment="1">
      <alignment horizontal="center" vertical="top"/>
    </xf>
    <xf numFmtId="0" fontId="44" fillId="3" borderId="57" xfId="14" applyFont="1" applyFill="1" applyBorder="1" applyAlignment="1">
      <alignment horizontal="center" vertical="center"/>
    </xf>
    <xf numFmtId="0" fontId="44" fillId="3" borderId="17" xfId="14" applyFont="1" applyFill="1" applyBorder="1" applyAlignment="1">
      <alignment horizontal="left" vertical="top"/>
    </xf>
    <xf numFmtId="49" fontId="6" fillId="3" borderId="18" xfId="14" applyNumberFormat="1" applyFont="1" applyFill="1" applyBorder="1" applyAlignment="1">
      <alignment horizontal="center" vertical="top"/>
    </xf>
    <xf numFmtId="0" fontId="6" fillId="0" borderId="28" xfId="14" applyFont="1" applyBorder="1" applyAlignment="1">
      <alignment horizontal="left" vertical="top" wrapText="1"/>
    </xf>
    <xf numFmtId="0" fontId="6" fillId="3" borderId="32" xfId="14" applyFont="1" applyFill="1" applyBorder="1" applyAlignment="1">
      <alignment horizontal="center" vertical="top" wrapText="1"/>
    </xf>
    <xf numFmtId="0" fontId="6" fillId="0" borderId="44" xfId="14" applyFont="1" applyBorder="1" applyAlignment="1">
      <alignment horizontal="left" vertical="top" wrapText="1"/>
    </xf>
    <xf numFmtId="49" fontId="6" fillId="3" borderId="34" xfId="14" applyNumberFormat="1" applyFont="1" applyFill="1" applyBorder="1" applyAlignment="1">
      <alignment horizontal="center" vertical="top"/>
    </xf>
    <xf numFmtId="49" fontId="9" fillId="8" borderId="19" xfId="14" applyNumberFormat="1" applyFont="1" applyFill="1" applyBorder="1" applyAlignment="1">
      <alignment horizontal="center" vertical="top"/>
    </xf>
    <xf numFmtId="0" fontId="6" fillId="0" borderId="68" xfId="14" applyFont="1" applyBorder="1" applyAlignment="1">
      <alignment vertical="center" wrapText="1"/>
    </xf>
    <xf numFmtId="0" fontId="9" fillId="0" borderId="23" xfId="14" applyFont="1" applyBorder="1" applyAlignment="1">
      <alignment horizontal="left" vertical="top"/>
    </xf>
    <xf numFmtId="0" fontId="9" fillId="0" borderId="23" xfId="14" applyFont="1" applyBorder="1" applyAlignment="1">
      <alignment horizontal="left" vertical="top" textRotation="90"/>
    </xf>
    <xf numFmtId="0" fontId="6" fillId="0" borderId="23" xfId="14" applyFont="1" applyBorder="1" applyAlignment="1">
      <alignment horizontal="left" vertical="top"/>
    </xf>
    <xf numFmtId="0" fontId="9" fillId="0" borderId="35" xfId="14" applyFont="1" applyBorder="1" applyAlignment="1">
      <alignment vertical="top"/>
    </xf>
    <xf numFmtId="49" fontId="9" fillId="9" borderId="35" xfId="14" applyNumberFormat="1" applyFont="1" applyFill="1" applyBorder="1" applyAlignment="1">
      <alignment horizontal="center" vertical="top" wrapText="1"/>
    </xf>
    <xf numFmtId="0" fontId="9" fillId="8" borderId="34" xfId="14" applyFont="1" applyFill="1" applyBorder="1" applyAlignment="1">
      <alignment horizontal="center" vertical="center"/>
    </xf>
    <xf numFmtId="0" fontId="6" fillId="0" borderId="2" xfId="14" applyFont="1" applyBorder="1" applyAlignment="1">
      <alignment horizontal="center" vertical="center" textRotation="90"/>
    </xf>
    <xf numFmtId="0" fontId="5" fillId="0" borderId="24" xfId="14" applyFont="1" applyBorder="1" applyAlignment="1">
      <alignment horizontal="center" vertical="center" wrapText="1"/>
    </xf>
    <xf numFmtId="0" fontId="5" fillId="0" borderId="4" xfId="14" applyFont="1" applyBorder="1" applyAlignment="1">
      <alignment horizontal="center" vertical="center" wrapText="1"/>
    </xf>
    <xf numFmtId="0" fontId="5" fillId="0" borderId="24" xfId="3" applyFont="1" applyBorder="1" applyAlignment="1">
      <alignment horizontal="center" vertical="center" wrapText="1"/>
    </xf>
    <xf numFmtId="0" fontId="5" fillId="0" borderId="24" xfId="14" applyFont="1" applyBorder="1" applyAlignment="1">
      <alignment horizontal="center" vertical="center" textRotation="90" wrapText="1"/>
    </xf>
    <xf numFmtId="0" fontId="5" fillId="0" borderId="62" xfId="14" applyFont="1" applyBorder="1" applyAlignment="1">
      <alignment horizontal="center" vertical="center" textRotation="90" wrapText="1"/>
    </xf>
    <xf numFmtId="0" fontId="5" fillId="11" borderId="24" xfId="14" applyFont="1" applyFill="1" applyBorder="1" applyAlignment="1">
      <alignment horizontal="center" vertical="center" textRotation="90" wrapText="1"/>
    </xf>
    <xf numFmtId="0" fontId="5" fillId="0" borderId="2" xfId="14" applyFont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textRotation="90" wrapText="1"/>
    </xf>
    <xf numFmtId="0" fontId="5" fillId="12" borderId="24" xfId="14" applyFont="1" applyFill="1" applyBorder="1" applyAlignment="1">
      <alignment horizontal="center" vertical="center" textRotation="90" wrapText="1"/>
    </xf>
    <xf numFmtId="0" fontId="5" fillId="11" borderId="62" xfId="14" applyFont="1" applyFill="1" applyBorder="1" applyAlignment="1">
      <alignment horizontal="center" vertical="center" textRotation="90" wrapText="1"/>
    </xf>
    <xf numFmtId="0" fontId="5" fillId="7" borderId="1" xfId="14" applyFont="1" applyFill="1" applyBorder="1" applyAlignment="1">
      <alignment horizontal="center" vertical="center" textRotation="90" wrapText="1"/>
    </xf>
    <xf numFmtId="0" fontId="5" fillId="9" borderId="1" xfId="14" applyFont="1" applyFill="1" applyBorder="1" applyAlignment="1">
      <alignment horizontal="center" vertical="center" textRotation="90" wrapText="1"/>
    </xf>
    <xf numFmtId="0" fontId="6" fillId="0" borderId="18" xfId="14" applyFont="1" applyBorder="1" applyAlignment="1">
      <alignment horizontal="center" vertical="center" textRotation="90"/>
    </xf>
    <xf numFmtId="0" fontId="5" fillId="0" borderId="30" xfId="14" applyFont="1" applyBorder="1" applyAlignment="1">
      <alignment horizontal="center" vertical="center" wrapText="1"/>
    </xf>
    <xf numFmtId="0" fontId="5" fillId="0" borderId="19" xfId="14" applyFont="1" applyBorder="1" applyAlignment="1">
      <alignment horizontal="center" vertical="center" wrapText="1"/>
    </xf>
    <xf numFmtId="0" fontId="5" fillId="0" borderId="13" xfId="14" applyFont="1" applyBorder="1" applyAlignment="1">
      <alignment horizontal="center" vertical="center" textRotation="90" wrapText="1"/>
    </xf>
    <xf numFmtId="0" fontId="5" fillId="0" borderId="16" xfId="14" applyFont="1" applyBorder="1" applyAlignment="1">
      <alignment horizontal="center" vertical="center" textRotation="90" wrapText="1"/>
    </xf>
    <xf numFmtId="0" fontId="5" fillId="11" borderId="13" xfId="14" applyFont="1" applyFill="1" applyBorder="1" applyAlignment="1">
      <alignment horizontal="center" vertical="center" textRotation="90" wrapText="1"/>
    </xf>
    <xf numFmtId="0" fontId="5" fillId="0" borderId="18" xfId="14" applyFont="1" applyBorder="1" applyAlignment="1">
      <alignment horizontal="center" vertical="center" wrapText="1"/>
    </xf>
    <xf numFmtId="0" fontId="5" fillId="0" borderId="14" xfId="14" applyFont="1" applyBorder="1" applyAlignment="1">
      <alignment horizontal="center" vertical="center" textRotation="90" wrapText="1"/>
    </xf>
    <xf numFmtId="0" fontId="5" fillId="12" borderId="13" xfId="14" applyFont="1" applyFill="1" applyBorder="1" applyAlignment="1">
      <alignment horizontal="center" vertical="center" textRotation="90" wrapText="1"/>
    </xf>
    <xf numFmtId="0" fontId="5" fillId="11" borderId="16" xfId="14" applyFont="1" applyFill="1" applyBorder="1" applyAlignment="1">
      <alignment horizontal="center" vertical="center" textRotation="90" wrapText="1"/>
    </xf>
    <xf numFmtId="0" fontId="5" fillId="7" borderId="14" xfId="14" applyFont="1" applyFill="1" applyBorder="1" applyAlignment="1">
      <alignment horizontal="center" vertical="center" textRotation="90" wrapText="1"/>
    </xf>
    <xf numFmtId="0" fontId="5" fillId="9" borderId="14" xfId="14" applyFont="1" applyFill="1" applyBorder="1" applyAlignment="1">
      <alignment horizontal="center" vertical="center" textRotation="90" wrapText="1"/>
    </xf>
    <xf numFmtId="0" fontId="5" fillId="0" borderId="30" xfId="14" applyFont="1" applyBorder="1" applyAlignment="1">
      <alignment horizontal="center" vertical="center" textRotation="90" wrapText="1"/>
    </xf>
    <xf numFmtId="0" fontId="5" fillId="0" borderId="7" xfId="14" applyFont="1" applyBorder="1" applyAlignment="1">
      <alignment horizontal="center" vertical="center" textRotation="90" wrapText="1"/>
    </xf>
    <xf numFmtId="0" fontId="5" fillId="11" borderId="30" xfId="14" applyFont="1" applyFill="1" applyBorder="1" applyAlignment="1">
      <alignment horizontal="center" vertical="center" textRotation="90" wrapText="1"/>
    </xf>
    <xf numFmtId="0" fontId="5" fillId="0" borderId="34" xfId="14" applyFont="1" applyBorder="1" applyAlignment="1">
      <alignment horizontal="center" vertical="center" wrapText="1"/>
    </xf>
    <xf numFmtId="0" fontId="5" fillId="0" borderId="29" xfId="14" applyFont="1" applyBorder="1" applyAlignment="1">
      <alignment horizontal="center" vertical="center" textRotation="90" wrapText="1"/>
    </xf>
    <xf numFmtId="0" fontId="5" fillId="12" borderId="30" xfId="14" applyFont="1" applyFill="1" applyBorder="1" applyAlignment="1">
      <alignment horizontal="center" vertical="center" textRotation="90" wrapText="1"/>
    </xf>
    <xf numFmtId="0" fontId="5" fillId="11" borderId="7" xfId="14" applyFont="1" applyFill="1" applyBorder="1" applyAlignment="1">
      <alignment horizontal="center" vertical="center" textRotation="90" wrapText="1"/>
    </xf>
    <xf numFmtId="0" fontId="5" fillId="7" borderId="29" xfId="14" applyFont="1" applyFill="1" applyBorder="1" applyAlignment="1">
      <alignment horizontal="center" vertical="center" textRotation="90" wrapText="1"/>
    </xf>
    <xf numFmtId="0" fontId="5" fillId="9" borderId="29" xfId="14" applyFont="1" applyFill="1" applyBorder="1" applyAlignment="1">
      <alignment horizontal="center" vertical="center" textRotation="90" wrapText="1"/>
    </xf>
    <xf numFmtId="0" fontId="6" fillId="0" borderId="3" xfId="14" applyFont="1" applyBorder="1" applyAlignment="1">
      <alignment horizontal="center"/>
    </xf>
    <xf numFmtId="0" fontId="9" fillId="0" borderId="3" xfId="14" applyFont="1" applyBorder="1" applyAlignment="1">
      <alignment horizontal="center" vertical="center"/>
    </xf>
    <xf numFmtId="0" fontId="14" fillId="0" borderId="0" xfId="14" applyFont="1" applyAlignment="1">
      <alignment horizontal="center" vertical="center"/>
    </xf>
    <xf numFmtId="0" fontId="14" fillId="0" borderId="0" xfId="14" applyFont="1" applyAlignment="1">
      <alignment horizontal="center" vertical="center" textRotation="90"/>
    </xf>
    <xf numFmtId="0" fontId="14" fillId="0" borderId="0" xfId="14" applyFont="1" applyAlignment="1">
      <alignment horizontal="center" vertical="center"/>
    </xf>
    <xf numFmtId="0" fontId="14" fillId="0" borderId="0" xfId="14" applyFont="1" applyAlignment="1">
      <alignment horizontal="center" vertical="top" wrapText="1"/>
    </xf>
    <xf numFmtId="0" fontId="30" fillId="0" borderId="0" xfId="14" applyFont="1" applyAlignment="1">
      <alignment horizontal="center" vertical="center" wrapText="1"/>
    </xf>
    <xf numFmtId="0" fontId="5" fillId="0" borderId="0" xfId="14" applyFont="1" applyAlignment="1">
      <alignment textRotation="90"/>
    </xf>
    <xf numFmtId="0" fontId="4" fillId="0" borderId="0" xfId="8" applyAlignment="1">
      <alignment textRotation="90"/>
    </xf>
    <xf numFmtId="49" fontId="18" fillId="0" borderId="0" xfId="8" applyNumberFormat="1" applyFont="1" applyAlignment="1">
      <alignment vertical="top" textRotation="90"/>
    </xf>
    <xf numFmtId="0" fontId="27" fillId="0" borderId="6" xfId="8" applyFont="1" applyBorder="1" applyAlignment="1">
      <alignment horizontal="left" vertical="center" wrapText="1"/>
    </xf>
    <xf numFmtId="0" fontId="27" fillId="0" borderId="7" xfId="8" applyFont="1" applyBorder="1" applyAlignment="1">
      <alignment horizontal="left" vertical="center" wrapText="1"/>
    </xf>
    <xf numFmtId="0" fontId="27" fillId="0" borderId="8" xfId="8" applyFont="1" applyBorder="1" applyAlignment="1">
      <alignment horizontal="left" vertical="center" wrapText="1"/>
    </xf>
    <xf numFmtId="164" fontId="9" fillId="2" borderId="24" xfId="3" applyNumberFormat="1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6" fillId="3" borderId="15" xfId="0" applyFont="1" applyFill="1" applyBorder="1" applyAlignment="1">
      <alignment horizontal="left" vertical="top" wrapText="1"/>
    </xf>
    <xf numFmtId="0" fontId="6" fillId="3" borderId="16" xfId="0" applyFont="1" applyFill="1" applyBorder="1" applyAlignment="1">
      <alignment horizontal="left" vertical="top" wrapText="1"/>
    </xf>
    <xf numFmtId="0" fontId="6" fillId="3" borderId="17" xfId="0" applyFont="1" applyFill="1" applyBorder="1" applyAlignment="1">
      <alignment horizontal="left" vertical="top" wrapText="1"/>
    </xf>
    <xf numFmtId="0" fontId="6" fillId="3" borderId="15" xfId="0" applyFont="1" applyFill="1" applyBorder="1" applyAlignment="1">
      <alignment horizontal="left" vertical="center" wrapText="1"/>
    </xf>
    <xf numFmtId="0" fontId="6" fillId="3" borderId="16" xfId="0" applyFont="1" applyFill="1" applyBorder="1" applyAlignment="1">
      <alignment horizontal="left" vertical="center" wrapText="1"/>
    </xf>
    <xf numFmtId="0" fontId="6" fillId="3" borderId="17" xfId="0" applyFont="1" applyFill="1" applyBorder="1" applyAlignment="1">
      <alignment horizontal="left" vertical="center" wrapText="1"/>
    </xf>
    <xf numFmtId="164" fontId="9" fillId="4" borderId="29" xfId="3" applyNumberFormat="1" applyFont="1" applyFill="1" applyBorder="1" applyAlignment="1">
      <alignment horizontal="center" vertical="top" wrapText="1"/>
    </xf>
    <xf numFmtId="49" fontId="4" fillId="0" borderId="0" xfId="8" applyNumberFormat="1" applyAlignment="1">
      <alignment vertical="top"/>
    </xf>
    <xf numFmtId="49" fontId="16" fillId="0" borderId="23" xfId="8" applyNumberFormat="1" applyFont="1" applyBorder="1" applyAlignment="1">
      <alignment vertical="top"/>
    </xf>
    <xf numFmtId="164" fontId="9" fillId="4" borderId="9" xfId="8" applyNumberFormat="1" applyFont="1" applyFill="1" applyBorder="1" applyAlignment="1">
      <alignment horizontal="center" vertical="top"/>
    </xf>
    <xf numFmtId="0" fontId="44" fillId="6" borderId="2" xfId="8" applyFont="1" applyFill="1" applyBorder="1" applyAlignment="1">
      <alignment horizontal="center" vertical="top"/>
    </xf>
    <xf numFmtId="0" fontId="44" fillId="6" borderId="3" xfId="8" applyFont="1" applyFill="1" applyBorder="1" applyAlignment="1">
      <alignment horizontal="center" vertical="top"/>
    </xf>
    <xf numFmtId="164" fontId="9" fillId="6" borderId="24" xfId="8" applyNumberFormat="1" applyFont="1" applyFill="1" applyBorder="1" applyAlignment="1">
      <alignment horizontal="center" vertical="top"/>
    </xf>
    <xf numFmtId="0" fontId="9" fillId="6" borderId="24" xfId="8" applyFont="1" applyFill="1" applyBorder="1" applyAlignment="1">
      <alignment horizontal="center" vertical="top"/>
    </xf>
    <xf numFmtId="0" fontId="9" fillId="6" borderId="2" xfId="8" applyFont="1" applyFill="1" applyBorder="1" applyAlignment="1">
      <alignment horizontal="right" vertical="top" wrapText="1"/>
    </xf>
    <xf numFmtId="0" fontId="9" fillId="6" borderId="2" xfId="8" applyFont="1" applyFill="1" applyBorder="1" applyAlignment="1">
      <alignment horizontal="right" vertical="top" wrapText="1"/>
    </xf>
    <xf numFmtId="0" fontId="9" fillId="6" borderId="3" xfId="8" applyFont="1" applyFill="1" applyBorder="1" applyAlignment="1">
      <alignment horizontal="right" vertical="top" wrapText="1"/>
    </xf>
    <xf numFmtId="49" fontId="9" fillId="7" borderId="24" xfId="8" applyNumberFormat="1" applyFont="1" applyFill="1" applyBorder="1" applyAlignment="1">
      <alignment horizontal="center" vertical="top"/>
    </xf>
    <xf numFmtId="0" fontId="44" fillId="9" borderId="2" xfId="8" applyFont="1" applyFill="1" applyBorder="1" applyAlignment="1">
      <alignment horizontal="center" vertical="top"/>
    </xf>
    <xf numFmtId="0" fontId="44" fillId="9" borderId="3" xfId="8" applyFont="1" applyFill="1" applyBorder="1" applyAlignment="1">
      <alignment horizontal="center" vertical="top"/>
    </xf>
    <xf numFmtId="164" fontId="9" fillId="9" borderId="24" xfId="8" applyNumberFormat="1" applyFont="1" applyFill="1" applyBorder="1" applyAlignment="1">
      <alignment horizontal="center" vertical="top"/>
    </xf>
    <xf numFmtId="0" fontId="9" fillId="9" borderId="24" xfId="8" applyFont="1" applyFill="1" applyBorder="1" applyAlignment="1">
      <alignment horizontal="center" vertical="top"/>
    </xf>
    <xf numFmtId="0" fontId="9" fillId="9" borderId="2" xfId="8" applyFont="1" applyFill="1" applyBorder="1" applyAlignment="1">
      <alignment horizontal="right" vertical="top" wrapText="1"/>
    </xf>
    <xf numFmtId="0" fontId="9" fillId="9" borderId="2" xfId="8" applyFont="1" applyFill="1" applyBorder="1" applyAlignment="1">
      <alignment horizontal="right" vertical="top" wrapText="1"/>
    </xf>
    <xf numFmtId="0" fontId="9" fillId="9" borderId="3" xfId="8" applyFont="1" applyFill="1" applyBorder="1" applyAlignment="1">
      <alignment horizontal="right" vertical="top" wrapText="1"/>
    </xf>
    <xf numFmtId="49" fontId="9" fillId="9" borderId="24" xfId="8" applyNumberFormat="1" applyFont="1" applyFill="1" applyBorder="1" applyAlignment="1">
      <alignment horizontal="center" vertical="top"/>
    </xf>
    <xf numFmtId="0" fontId="9" fillId="7" borderId="10" xfId="8" applyFont="1" applyFill="1" applyBorder="1" applyAlignment="1">
      <alignment horizontal="left" vertical="top" wrapText="1"/>
    </xf>
    <xf numFmtId="0" fontId="9" fillId="7" borderId="11" xfId="8" applyFont="1" applyFill="1" applyBorder="1" applyAlignment="1">
      <alignment horizontal="left" vertical="top" wrapText="1"/>
    </xf>
    <xf numFmtId="0" fontId="9" fillId="7" borderId="12" xfId="8" applyFont="1" applyFill="1" applyBorder="1" applyAlignment="1">
      <alignment horizontal="center" vertical="top"/>
    </xf>
    <xf numFmtId="49" fontId="9" fillId="7" borderId="9" xfId="8" applyNumberFormat="1" applyFont="1" applyFill="1" applyBorder="1" applyAlignment="1">
      <alignment horizontal="center" vertical="top"/>
    </xf>
    <xf numFmtId="49" fontId="9" fillId="8" borderId="9" xfId="8" applyNumberFormat="1" applyFont="1" applyFill="1" applyBorder="1" applyAlignment="1">
      <alignment horizontal="center" vertical="top"/>
    </xf>
    <xf numFmtId="0" fontId="6" fillId="3" borderId="25" xfId="8" applyFont="1" applyFill="1" applyBorder="1" applyAlignment="1">
      <alignment horizontal="center" vertical="center"/>
    </xf>
    <xf numFmtId="164" fontId="9" fillId="3" borderId="24" xfId="8" applyNumberFormat="1" applyFont="1" applyFill="1" applyBorder="1" applyAlignment="1">
      <alignment horizontal="center" vertical="top"/>
    </xf>
    <xf numFmtId="0" fontId="9" fillId="3" borderId="1" xfId="8" applyFont="1" applyFill="1" applyBorder="1" applyAlignment="1">
      <alignment horizontal="center" vertical="top"/>
    </xf>
    <xf numFmtId="0" fontId="9" fillId="11" borderId="4" xfId="8" applyFont="1" applyFill="1" applyBorder="1" applyAlignment="1">
      <alignment horizontal="center" vertical="center" textRotation="90" wrapText="1"/>
    </xf>
    <xf numFmtId="0" fontId="6" fillId="12" borderId="24" xfId="8" applyFont="1" applyFill="1" applyBorder="1" applyAlignment="1">
      <alignment vertical="top" wrapText="1"/>
    </xf>
    <xf numFmtId="49" fontId="9" fillId="3" borderId="24" xfId="8" applyNumberFormat="1" applyFont="1" applyFill="1" applyBorder="1" applyAlignment="1">
      <alignment horizontal="center" vertical="top" wrapText="1"/>
    </xf>
    <xf numFmtId="49" fontId="9" fillId="12" borderId="24" xfId="8" applyNumberFormat="1" applyFont="1" applyFill="1" applyBorder="1" applyAlignment="1">
      <alignment horizontal="center" vertical="top" wrapText="1"/>
    </xf>
    <xf numFmtId="0" fontId="4" fillId="11" borderId="3" xfId="8" applyFill="1" applyBorder="1" applyAlignment="1">
      <alignment horizontal="center" vertical="top" wrapText="1"/>
    </xf>
    <xf numFmtId="49" fontId="9" fillId="13" borderId="1" xfId="8" applyNumberFormat="1" applyFont="1" applyFill="1" applyBorder="1" applyAlignment="1">
      <alignment horizontal="center" vertical="top"/>
    </xf>
    <xf numFmtId="49" fontId="9" fillId="8" borderId="39" xfId="8" applyNumberFormat="1" applyFont="1" applyFill="1" applyBorder="1" applyAlignment="1">
      <alignment horizontal="center" vertical="top"/>
    </xf>
    <xf numFmtId="0" fontId="6" fillId="3" borderId="57" xfId="8" applyFont="1" applyFill="1" applyBorder="1" applyAlignment="1">
      <alignment horizontal="center" vertical="center"/>
    </xf>
    <xf numFmtId="164" fontId="9" fillId="3" borderId="14" xfId="8" applyNumberFormat="1" applyFont="1" applyFill="1" applyBorder="1" applyAlignment="1">
      <alignment horizontal="center" vertical="top"/>
    </xf>
    <xf numFmtId="0" fontId="6" fillId="3" borderId="13" xfId="8" applyFont="1" applyFill="1" applyBorder="1" applyAlignment="1">
      <alignment horizontal="center" vertical="top"/>
    </xf>
    <xf numFmtId="0" fontId="9" fillId="11" borderId="19" xfId="8" applyFont="1" applyFill="1" applyBorder="1" applyAlignment="1">
      <alignment horizontal="center" vertical="center" textRotation="90" wrapText="1"/>
    </xf>
    <xf numFmtId="0" fontId="6" fillId="12" borderId="13" xfId="8" applyFont="1" applyFill="1" applyBorder="1" applyAlignment="1">
      <alignment vertical="top" wrapText="1"/>
    </xf>
    <xf numFmtId="49" fontId="9" fillId="3" borderId="13" xfId="8" applyNumberFormat="1" applyFont="1" applyFill="1" applyBorder="1" applyAlignment="1">
      <alignment horizontal="center" vertical="top" wrapText="1"/>
    </xf>
    <xf numFmtId="49" fontId="9" fillId="12" borderId="13" xfId="8" applyNumberFormat="1" applyFont="1" applyFill="1" applyBorder="1" applyAlignment="1">
      <alignment horizontal="center" vertical="top" wrapText="1"/>
    </xf>
    <xf numFmtId="49" fontId="9" fillId="11" borderId="0" xfId="8" applyNumberFormat="1" applyFont="1" applyFill="1" applyAlignment="1">
      <alignment horizontal="center" vertical="top" wrapText="1"/>
    </xf>
    <xf numFmtId="49" fontId="9" fillId="8" borderId="19" xfId="8" applyNumberFormat="1" applyFont="1" applyFill="1" applyBorder="1" applyAlignment="1">
      <alignment horizontal="center" vertical="top"/>
    </xf>
    <xf numFmtId="9" fontId="44" fillId="3" borderId="20" xfId="8" applyNumberFormat="1" applyFont="1" applyFill="1" applyBorder="1" applyAlignment="1">
      <alignment horizontal="center" vertical="top"/>
    </xf>
    <xf numFmtId="0" fontId="6" fillId="3" borderId="27" xfId="8" applyFont="1" applyFill="1" applyBorder="1" applyAlignment="1">
      <alignment horizontal="center" vertical="center"/>
    </xf>
    <xf numFmtId="0" fontId="6" fillId="3" borderId="21" xfId="8" applyFont="1" applyFill="1" applyBorder="1" applyAlignment="1">
      <alignment horizontal="left" vertical="top" wrapText="1"/>
    </xf>
    <xf numFmtId="0" fontId="6" fillId="3" borderId="14" xfId="8" applyFont="1" applyFill="1" applyBorder="1" applyAlignment="1">
      <alignment horizontal="center" vertical="top"/>
    </xf>
    <xf numFmtId="0" fontId="6" fillId="3" borderId="29" xfId="8" applyFont="1" applyFill="1" applyBorder="1" applyAlignment="1">
      <alignment horizontal="center" vertical="top"/>
    </xf>
    <xf numFmtId="0" fontId="6" fillId="12" borderId="30" xfId="8" applyFont="1" applyFill="1" applyBorder="1" applyAlignment="1">
      <alignment vertical="top" wrapText="1"/>
    </xf>
    <xf numFmtId="49" fontId="9" fillId="12" borderId="30" xfId="8" applyNumberFormat="1" applyFont="1" applyFill="1" applyBorder="1" applyAlignment="1">
      <alignment horizontal="center" vertical="top" wrapText="1"/>
    </xf>
    <xf numFmtId="49" fontId="9" fillId="11" borderId="23" xfId="8" applyNumberFormat="1" applyFont="1" applyFill="1" applyBorder="1" applyAlignment="1">
      <alignment horizontal="center" vertical="top" wrapText="1"/>
    </xf>
    <xf numFmtId="49" fontId="9" fillId="13" borderId="29" xfId="8" applyNumberFormat="1" applyFont="1" applyFill="1" applyBorder="1" applyAlignment="1">
      <alignment horizontal="center" vertical="top"/>
    </xf>
    <xf numFmtId="49" fontId="9" fillId="8" borderId="8" xfId="8" applyNumberFormat="1" applyFont="1" applyFill="1" applyBorder="1" applyAlignment="1">
      <alignment horizontal="center" vertical="top"/>
    </xf>
    <xf numFmtId="0" fontId="6" fillId="3" borderId="63" xfId="8" applyFont="1" applyFill="1" applyBorder="1" applyAlignment="1">
      <alignment horizontal="center" vertical="center"/>
    </xf>
    <xf numFmtId="164" fontId="9" fillId="11" borderId="1" xfId="8" applyNumberFormat="1" applyFont="1" applyFill="1" applyBorder="1" applyAlignment="1">
      <alignment horizontal="center" vertical="top"/>
    </xf>
    <xf numFmtId="0" fontId="9" fillId="11" borderId="24" xfId="8" applyFont="1" applyFill="1" applyBorder="1" applyAlignment="1">
      <alignment vertical="top" wrapText="1"/>
    </xf>
    <xf numFmtId="0" fontId="6" fillId="3" borderId="51" xfId="8" applyFont="1" applyFill="1" applyBorder="1" applyAlignment="1">
      <alignment horizontal="center" vertical="top"/>
    </xf>
    <xf numFmtId="0" fontId="6" fillId="3" borderId="52" xfId="8" applyFont="1" applyFill="1" applyBorder="1" applyAlignment="1">
      <alignment horizontal="center" vertical="top" wrapText="1"/>
    </xf>
    <xf numFmtId="0" fontId="6" fillId="3" borderId="53" xfId="8" applyFont="1" applyFill="1" applyBorder="1" applyAlignment="1">
      <alignment horizontal="left" vertical="top" wrapText="1"/>
    </xf>
    <xf numFmtId="164" fontId="6" fillId="11" borderId="13" xfId="8" applyNumberFormat="1" applyFont="1" applyFill="1" applyBorder="1" applyAlignment="1">
      <alignment horizontal="center" vertical="top"/>
    </xf>
    <xf numFmtId="0" fontId="6" fillId="11" borderId="13" xfId="8" applyFont="1" applyFill="1" applyBorder="1" applyAlignment="1">
      <alignment horizontal="center" vertical="top"/>
    </xf>
    <xf numFmtId="0" fontId="9" fillId="11" borderId="13" xfId="8" applyFont="1" applyFill="1" applyBorder="1" applyAlignment="1">
      <alignment vertical="top" wrapText="1"/>
    </xf>
    <xf numFmtId="0" fontId="9" fillId="11" borderId="35" xfId="8" applyFont="1" applyFill="1" applyBorder="1" applyAlignment="1">
      <alignment horizontal="center" vertical="center" textRotation="90" wrapText="1"/>
    </xf>
    <xf numFmtId="0" fontId="9" fillId="11" borderId="30" xfId="8" applyFont="1" applyFill="1" applyBorder="1" applyAlignment="1">
      <alignment vertical="top" wrapText="1"/>
    </xf>
    <xf numFmtId="49" fontId="9" fillId="3" borderId="30" xfId="8" applyNumberFormat="1" applyFont="1" applyFill="1" applyBorder="1" applyAlignment="1">
      <alignment horizontal="center" vertical="top" wrapText="1"/>
    </xf>
    <xf numFmtId="0" fontId="44" fillId="3" borderId="52" xfId="8" applyFont="1" applyFill="1" applyBorder="1" applyAlignment="1">
      <alignment horizontal="center" vertical="center"/>
    </xf>
    <xf numFmtId="0" fontId="44" fillId="3" borderId="53" xfId="8" applyFont="1" applyFill="1" applyBorder="1" applyAlignment="1">
      <alignment horizontal="left" vertical="top" wrapText="1"/>
    </xf>
    <xf numFmtId="0" fontId="9" fillId="11" borderId="24" xfId="8" applyFont="1" applyFill="1" applyBorder="1" applyAlignment="1">
      <alignment horizontal="center" vertical="center" textRotation="90" wrapText="1"/>
    </xf>
    <xf numFmtId="0" fontId="4" fillId="12" borderId="13" xfId="8" applyFill="1" applyBorder="1" applyAlignment="1">
      <alignment horizontal="center" vertical="top" wrapText="1"/>
    </xf>
    <xf numFmtId="9" fontId="44" fillId="3" borderId="59" xfId="8" applyNumberFormat="1" applyFont="1" applyFill="1" applyBorder="1" applyAlignment="1">
      <alignment horizontal="center" vertical="top"/>
    </xf>
    <xf numFmtId="0" fontId="44" fillId="3" borderId="54" xfId="8" applyFont="1" applyFill="1" applyBorder="1" applyAlignment="1">
      <alignment horizontal="center" vertical="center"/>
    </xf>
    <xf numFmtId="0" fontId="44" fillId="3" borderId="28" xfId="8" applyFont="1" applyFill="1" applyBorder="1" applyAlignment="1">
      <alignment horizontal="left" vertical="top" wrapText="1"/>
    </xf>
    <xf numFmtId="0" fontId="9" fillId="11" borderId="13" xfId="8" applyFont="1" applyFill="1" applyBorder="1" applyAlignment="1">
      <alignment horizontal="center" vertical="center" textRotation="90" wrapText="1"/>
    </xf>
    <xf numFmtId="49" fontId="9" fillId="12" borderId="30" xfId="8" applyNumberFormat="1" applyFont="1" applyFill="1" applyBorder="1" applyAlignment="1">
      <alignment vertical="top" wrapText="1"/>
    </xf>
    <xf numFmtId="0" fontId="44" fillId="3" borderId="63" xfId="8" applyFont="1" applyFill="1" applyBorder="1" applyAlignment="1">
      <alignment horizontal="center" vertical="center"/>
    </xf>
    <xf numFmtId="0" fontId="44" fillId="3" borderId="65" xfId="8" applyFont="1" applyFill="1" applyBorder="1" applyAlignment="1">
      <alignment horizontal="left" vertical="top" wrapText="1"/>
    </xf>
    <xf numFmtId="0" fontId="6" fillId="11" borderId="24" xfId="8" applyFont="1" applyFill="1" applyBorder="1" applyAlignment="1">
      <alignment vertical="top" wrapText="1"/>
    </xf>
    <xf numFmtId="0" fontId="9" fillId="11" borderId="30" xfId="8" applyFont="1" applyFill="1" applyBorder="1" applyAlignment="1">
      <alignment horizontal="center" vertical="center" textRotation="90" wrapText="1"/>
    </xf>
    <xf numFmtId="0" fontId="6" fillId="11" borderId="30" xfId="8" applyFont="1" applyFill="1" applyBorder="1" applyAlignment="1">
      <alignment vertical="top" wrapText="1"/>
    </xf>
    <xf numFmtId="9" fontId="6" fillId="3" borderId="46" xfId="8" applyNumberFormat="1" applyFont="1" applyFill="1" applyBorder="1" applyAlignment="1">
      <alignment horizontal="center" vertical="top"/>
    </xf>
    <xf numFmtId="0" fontId="6" fillId="3" borderId="47" xfId="8" applyFont="1" applyFill="1" applyBorder="1" applyAlignment="1">
      <alignment horizontal="center" vertical="center"/>
    </xf>
    <xf numFmtId="0" fontId="4" fillId="0" borderId="26" xfId="8" applyBorder="1" applyAlignment="1">
      <alignment horizontal="left" vertical="top" wrapText="1"/>
    </xf>
    <xf numFmtId="0" fontId="9" fillId="3" borderId="24" xfId="8" applyFont="1" applyFill="1" applyBorder="1" applyAlignment="1">
      <alignment horizontal="center" vertical="top"/>
    </xf>
    <xf numFmtId="164" fontId="6" fillId="3" borderId="51" xfId="8" applyNumberFormat="1" applyFont="1" applyFill="1" applyBorder="1" applyAlignment="1">
      <alignment horizontal="center" vertical="top"/>
    </xf>
    <xf numFmtId="0" fontId="6" fillId="3" borderId="52" xfId="8" applyFont="1" applyFill="1" applyBorder="1" applyAlignment="1">
      <alignment horizontal="center" vertical="center"/>
    </xf>
    <xf numFmtId="0" fontId="6" fillId="3" borderId="38" xfId="8" applyFont="1" applyFill="1" applyBorder="1" applyAlignment="1">
      <alignment horizontal="left" vertical="top" wrapText="1"/>
    </xf>
    <xf numFmtId="0" fontId="6" fillId="12" borderId="13" xfId="8" applyFont="1" applyFill="1" applyBorder="1" applyAlignment="1">
      <alignment horizontal="left" vertical="top" wrapText="1"/>
    </xf>
    <xf numFmtId="49" fontId="9" fillId="12" borderId="13" xfId="8" applyNumberFormat="1" applyFont="1" applyFill="1" applyBorder="1" applyAlignment="1">
      <alignment vertical="top" wrapText="1"/>
    </xf>
    <xf numFmtId="164" fontId="6" fillId="3" borderId="40" xfId="8" applyNumberFormat="1" applyFont="1" applyFill="1" applyBorder="1" applyAlignment="1">
      <alignment horizontal="center" vertical="top"/>
    </xf>
    <xf numFmtId="164" fontId="6" fillId="0" borderId="29" xfId="8" applyNumberFormat="1" applyFont="1" applyBorder="1" applyAlignment="1">
      <alignment horizontal="center" vertical="top"/>
    </xf>
    <xf numFmtId="9" fontId="6" fillId="3" borderId="61" xfId="8" applyNumberFormat="1" applyFont="1" applyFill="1" applyBorder="1" applyAlignment="1">
      <alignment horizontal="center" vertical="top"/>
    </xf>
    <xf numFmtId="0" fontId="6" fillId="3" borderId="65" xfId="8" applyFont="1" applyFill="1" applyBorder="1" applyAlignment="1">
      <alignment vertical="top" wrapText="1"/>
    </xf>
    <xf numFmtId="0" fontId="9" fillId="11" borderId="24" xfId="8" applyFont="1" applyFill="1" applyBorder="1" applyAlignment="1">
      <alignment horizontal="left" vertical="top" wrapText="1"/>
    </xf>
    <xf numFmtId="0" fontId="9" fillId="11" borderId="13" xfId="8" applyFont="1" applyFill="1" applyBorder="1" applyAlignment="1">
      <alignment horizontal="left" vertical="top" wrapText="1"/>
    </xf>
    <xf numFmtId="0" fontId="9" fillId="11" borderId="30" xfId="8" applyFont="1" applyFill="1" applyBorder="1" applyAlignment="1">
      <alignment horizontal="left" vertical="top" wrapText="1"/>
    </xf>
    <xf numFmtId="164" fontId="6" fillId="3" borderId="59" xfId="8" applyNumberFormat="1" applyFont="1" applyFill="1" applyBorder="1" applyAlignment="1">
      <alignment horizontal="center" vertical="top"/>
    </xf>
    <xf numFmtId="0" fontId="4" fillId="0" borderId="53" xfId="8" applyBorder="1" applyAlignment="1">
      <alignment vertical="top" wrapText="1"/>
    </xf>
    <xf numFmtId="0" fontId="4" fillId="0" borderId="65" xfId="8" applyBorder="1" applyAlignment="1">
      <alignment vertical="top" wrapText="1"/>
    </xf>
    <xf numFmtId="164" fontId="6" fillId="3" borderId="14" xfId="8" applyNumberFormat="1" applyFont="1" applyFill="1" applyBorder="1" applyAlignment="1">
      <alignment horizontal="center" vertical="top"/>
    </xf>
    <xf numFmtId="0" fontId="6" fillId="3" borderId="54" xfId="8" applyFont="1" applyFill="1" applyBorder="1" applyAlignment="1">
      <alignment horizontal="center" vertical="center"/>
    </xf>
    <xf numFmtId="0" fontId="4" fillId="0" borderId="28" xfId="8" applyBorder="1" applyAlignment="1">
      <alignment vertical="top" wrapText="1"/>
    </xf>
    <xf numFmtId="1" fontId="6" fillId="3" borderId="59" xfId="8" applyNumberFormat="1" applyFont="1" applyFill="1" applyBorder="1" applyAlignment="1">
      <alignment horizontal="center" vertical="top"/>
    </xf>
    <xf numFmtId="0" fontId="6" fillId="3" borderId="53" xfId="8" applyFont="1" applyFill="1" applyBorder="1" applyAlignment="1">
      <alignment horizontal="left" vertical="top" wrapText="1"/>
    </xf>
    <xf numFmtId="0" fontId="27" fillId="0" borderId="6" xfId="8" applyFont="1" applyBorder="1" applyAlignment="1">
      <alignment horizontal="center" vertical="center" wrapText="1"/>
    </xf>
    <xf numFmtId="0" fontId="27" fillId="0" borderId="32" xfId="8" applyFont="1" applyBorder="1" applyAlignment="1">
      <alignment horizontal="center" vertical="center" wrapText="1"/>
    </xf>
    <xf numFmtId="0" fontId="6" fillId="3" borderId="44" xfId="8" applyFont="1" applyFill="1" applyBorder="1" applyAlignment="1">
      <alignment horizontal="left" vertical="top" wrapText="1"/>
    </xf>
    <xf numFmtId="9" fontId="44" fillId="3" borderId="46" xfId="8" applyNumberFormat="1" applyFont="1" applyFill="1" applyBorder="1" applyAlignment="1">
      <alignment horizontal="center" vertical="top"/>
    </xf>
    <xf numFmtId="0" fontId="44" fillId="3" borderId="47" xfId="8" applyFont="1" applyFill="1" applyBorder="1" applyAlignment="1">
      <alignment horizontal="center" vertical="center"/>
    </xf>
    <xf numFmtId="0" fontId="6" fillId="3" borderId="26" xfId="8" applyFont="1" applyFill="1" applyBorder="1" applyAlignment="1">
      <alignment horizontal="left" vertical="top" wrapText="1"/>
    </xf>
    <xf numFmtId="0" fontId="4" fillId="3" borderId="24" xfId="8" applyFill="1" applyBorder="1" applyAlignment="1">
      <alignment horizontal="center" vertical="top" wrapText="1"/>
    </xf>
    <xf numFmtId="0" fontId="4" fillId="3" borderId="13" xfId="8" applyFill="1" applyBorder="1" applyAlignment="1">
      <alignment horizontal="center" vertical="top" wrapText="1"/>
    </xf>
    <xf numFmtId="9" fontId="44" fillId="3" borderId="40" xfId="8" applyNumberFormat="1" applyFont="1" applyFill="1" applyBorder="1" applyAlignment="1">
      <alignment horizontal="center" vertical="top"/>
    </xf>
    <xf numFmtId="0" fontId="44" fillId="3" borderId="41" xfId="8" applyFont="1" applyFill="1" applyBorder="1" applyAlignment="1">
      <alignment horizontal="center" vertical="center"/>
    </xf>
    <xf numFmtId="9" fontId="44" fillId="3" borderId="42" xfId="8" applyNumberFormat="1" applyFont="1" applyFill="1" applyBorder="1" applyAlignment="1">
      <alignment horizontal="center" vertical="top"/>
    </xf>
    <xf numFmtId="0" fontId="44" fillId="3" borderId="43" xfId="8" applyFont="1" applyFill="1" applyBorder="1" applyAlignment="1">
      <alignment horizontal="center" vertical="center"/>
    </xf>
    <xf numFmtId="0" fontId="6" fillId="3" borderId="26" xfId="8" applyFont="1" applyFill="1" applyBorder="1" applyAlignment="1">
      <alignment horizontal="left" vertical="top" wrapText="1"/>
    </xf>
    <xf numFmtId="0" fontId="9" fillId="11" borderId="2" xfId="8" applyFont="1" applyFill="1" applyBorder="1" applyAlignment="1">
      <alignment vertical="top" wrapText="1"/>
    </xf>
    <xf numFmtId="0" fontId="9" fillId="11" borderId="18" xfId="8" applyFont="1" applyFill="1" applyBorder="1" applyAlignment="1">
      <alignment vertical="top" wrapText="1"/>
    </xf>
    <xf numFmtId="49" fontId="9" fillId="3" borderId="18" xfId="8" applyNumberFormat="1" applyFont="1" applyFill="1" applyBorder="1" applyAlignment="1">
      <alignment horizontal="center" vertical="top" wrapText="1"/>
    </xf>
    <xf numFmtId="0" fontId="27" fillId="0" borderId="40" xfId="8" applyFont="1" applyBorder="1" applyAlignment="1">
      <alignment horizontal="center" vertical="center" wrapText="1"/>
    </xf>
    <xf numFmtId="0" fontId="9" fillId="11" borderId="34" xfId="8" applyFont="1" applyFill="1" applyBorder="1" applyAlignment="1">
      <alignment vertical="top" wrapText="1"/>
    </xf>
    <xf numFmtId="49" fontId="9" fillId="3" borderId="34" xfId="8" applyNumberFormat="1" applyFont="1" applyFill="1" applyBorder="1" applyAlignment="1">
      <alignment horizontal="center" vertical="top" wrapText="1"/>
    </xf>
    <xf numFmtId="0" fontId="44" fillId="3" borderId="26" xfId="8" applyFont="1" applyFill="1" applyBorder="1" applyAlignment="1">
      <alignment horizontal="left" vertical="top" wrapText="1"/>
    </xf>
    <xf numFmtId="2" fontId="6" fillId="0" borderId="14" xfId="8" applyNumberFormat="1" applyFont="1" applyBorder="1" applyAlignment="1">
      <alignment horizontal="center" vertical="top"/>
    </xf>
    <xf numFmtId="0" fontId="44" fillId="3" borderId="33" xfId="8" applyFont="1" applyFill="1" applyBorder="1" applyAlignment="1">
      <alignment horizontal="left" vertical="top" wrapText="1"/>
    </xf>
    <xf numFmtId="0" fontId="44" fillId="3" borderId="45" xfId="8" applyFont="1" applyFill="1" applyBorder="1" applyAlignment="1">
      <alignment horizontal="left" vertical="top" wrapText="1"/>
    </xf>
    <xf numFmtId="0" fontId="44" fillId="3" borderId="51" xfId="8" applyFont="1" applyFill="1" applyBorder="1" applyAlignment="1">
      <alignment horizontal="center" vertical="top"/>
    </xf>
    <xf numFmtId="2" fontId="6" fillId="11" borderId="13" xfId="8" applyNumberFormat="1" applyFont="1" applyFill="1" applyBorder="1" applyAlignment="1">
      <alignment horizontal="center" vertical="top"/>
    </xf>
    <xf numFmtId="0" fontId="6" fillId="0" borderId="2" xfId="8" applyFont="1" applyBorder="1" applyAlignment="1">
      <alignment horizontal="center" vertical="center" wrapText="1"/>
    </xf>
    <xf numFmtId="0" fontId="6" fillId="3" borderId="26" xfId="8" applyFont="1" applyFill="1" applyBorder="1" applyAlignment="1">
      <alignment vertical="top" wrapText="1"/>
    </xf>
    <xf numFmtId="2" fontId="6" fillId="11" borderId="14" xfId="8" applyNumberFormat="1" applyFont="1" applyFill="1" applyBorder="1" applyAlignment="1">
      <alignment horizontal="center" vertical="top"/>
    </xf>
    <xf numFmtId="9" fontId="6" fillId="3" borderId="18" xfId="8" applyNumberFormat="1" applyFont="1" applyFill="1" applyBorder="1" applyAlignment="1">
      <alignment horizontal="center" vertical="top"/>
    </xf>
    <xf numFmtId="0" fontId="44" fillId="3" borderId="58" xfId="8" applyFont="1" applyFill="1" applyBorder="1" applyAlignment="1">
      <alignment horizontal="center" vertical="center"/>
    </xf>
    <xf numFmtId="0" fontId="6" fillId="12" borderId="2" xfId="8" applyFont="1" applyFill="1" applyBorder="1" applyAlignment="1">
      <alignment horizontal="left" vertical="top" wrapText="1"/>
    </xf>
    <xf numFmtId="9" fontId="6" fillId="3" borderId="20" xfId="8" applyNumberFormat="1" applyFont="1" applyFill="1" applyBorder="1" applyAlignment="1">
      <alignment horizontal="center" vertical="top"/>
    </xf>
    <xf numFmtId="0" fontId="44" fillId="3" borderId="27" xfId="8" applyFont="1" applyFill="1" applyBorder="1" applyAlignment="1">
      <alignment horizontal="center" vertical="center"/>
    </xf>
    <xf numFmtId="164" fontId="44" fillId="0" borderId="14" xfId="8" applyNumberFormat="1" applyFont="1" applyBorder="1" applyAlignment="1">
      <alignment horizontal="center" vertical="top"/>
    </xf>
    <xf numFmtId="0" fontId="6" fillId="12" borderId="18" xfId="8" applyFont="1" applyFill="1" applyBorder="1" applyAlignment="1">
      <alignment horizontal="left" vertical="top" wrapText="1"/>
    </xf>
    <xf numFmtId="0" fontId="6" fillId="0" borderId="6" xfId="8" applyFont="1" applyBorder="1" applyAlignment="1">
      <alignment horizontal="center" vertical="center" wrapText="1"/>
    </xf>
    <xf numFmtId="0" fontId="6" fillId="0" borderId="32" xfId="8" applyFont="1" applyBorder="1" applyAlignment="1">
      <alignment horizontal="center" vertical="center" wrapText="1"/>
    </xf>
    <xf numFmtId="0" fontId="6" fillId="3" borderId="33" xfId="8" applyFont="1" applyFill="1" applyBorder="1" applyAlignment="1">
      <alignment vertical="top" wrapText="1"/>
    </xf>
    <xf numFmtId="164" fontId="44" fillId="0" borderId="29" xfId="8" applyNumberFormat="1" applyFont="1" applyBorder="1" applyAlignment="1">
      <alignment horizontal="center" vertical="top"/>
    </xf>
    <xf numFmtId="0" fontId="6" fillId="12" borderId="34" xfId="8" applyFont="1" applyFill="1" applyBorder="1" applyAlignment="1">
      <alignment horizontal="left" vertical="top" wrapText="1"/>
    </xf>
    <xf numFmtId="0" fontId="9" fillId="11" borderId="2" xfId="8" applyFont="1" applyFill="1" applyBorder="1" applyAlignment="1">
      <alignment horizontal="left" vertical="top" wrapText="1"/>
    </xf>
    <xf numFmtId="164" fontId="44" fillId="11" borderId="13" xfId="8" applyNumberFormat="1" applyFont="1" applyFill="1" applyBorder="1" applyAlignment="1">
      <alignment horizontal="center" vertical="top"/>
    </xf>
    <xf numFmtId="0" fontId="9" fillId="11" borderId="18" xfId="8" applyFont="1" applyFill="1" applyBorder="1" applyAlignment="1">
      <alignment horizontal="left" vertical="top" wrapText="1"/>
    </xf>
    <xf numFmtId="0" fontId="9" fillId="11" borderId="34" xfId="8" applyFont="1" applyFill="1" applyBorder="1" applyAlignment="1">
      <alignment horizontal="left" vertical="top" wrapText="1"/>
    </xf>
    <xf numFmtId="0" fontId="4" fillId="12" borderId="30" xfId="8" applyFill="1" applyBorder="1"/>
    <xf numFmtId="0" fontId="4" fillId="12" borderId="24" xfId="8" applyFill="1" applyBorder="1" applyAlignment="1">
      <alignment vertical="top" wrapText="1"/>
    </xf>
    <xf numFmtId="0" fontId="26" fillId="11" borderId="24" xfId="8" applyFont="1" applyFill="1" applyBorder="1" applyAlignment="1">
      <alignment vertical="top" wrapText="1"/>
    </xf>
    <xf numFmtId="0" fontId="27" fillId="0" borderId="18" xfId="8" applyFont="1" applyBorder="1" applyAlignment="1">
      <alignment horizontal="center" vertical="center" wrapText="1"/>
    </xf>
    <xf numFmtId="0" fontId="27" fillId="0" borderId="0" xfId="8" applyFont="1" applyAlignment="1">
      <alignment horizontal="center" vertical="center" wrapText="1"/>
    </xf>
    <xf numFmtId="0" fontId="27" fillId="0" borderId="20" xfId="8" applyFont="1" applyBorder="1" applyAlignment="1">
      <alignment horizontal="center" vertical="center" wrapText="1"/>
    </xf>
    <xf numFmtId="0" fontId="27" fillId="0" borderId="59" xfId="8" applyFont="1" applyBorder="1" applyAlignment="1">
      <alignment horizontal="center" vertical="center" wrapText="1"/>
    </xf>
    <xf numFmtId="0" fontId="44" fillId="3" borderId="56" xfId="8" applyFont="1" applyFill="1" applyBorder="1" applyAlignment="1">
      <alignment horizontal="center" vertical="center"/>
    </xf>
    <xf numFmtId="0" fontId="44" fillId="3" borderId="26" xfId="8" applyFont="1" applyFill="1" applyBorder="1" applyAlignment="1">
      <alignment vertical="top" wrapText="1"/>
    </xf>
    <xf numFmtId="0" fontId="4" fillId="12" borderId="24" xfId="8" applyFill="1" applyBorder="1" applyAlignment="1">
      <alignment horizontal="center" vertical="top" wrapText="1"/>
    </xf>
    <xf numFmtId="0" fontId="44" fillId="3" borderId="65" xfId="8" applyFont="1" applyFill="1" applyBorder="1" applyAlignment="1">
      <alignment vertical="top" wrapText="1"/>
    </xf>
    <xf numFmtId="2" fontId="44" fillId="3" borderId="14" xfId="8" applyNumberFormat="1" applyFont="1" applyFill="1" applyBorder="1" applyAlignment="1">
      <alignment horizontal="center" vertical="top"/>
    </xf>
    <xf numFmtId="0" fontId="44" fillId="3" borderId="33" xfId="8" applyFont="1" applyFill="1" applyBorder="1" applyAlignment="1">
      <alignment vertical="top" wrapText="1"/>
    </xf>
    <xf numFmtId="164" fontId="44" fillId="3" borderId="29" xfId="8" applyNumberFormat="1" applyFont="1" applyFill="1" applyBorder="1" applyAlignment="1">
      <alignment horizontal="center" vertical="top"/>
    </xf>
    <xf numFmtId="0" fontId="44" fillId="3" borderId="52" xfId="8" applyFont="1" applyFill="1" applyBorder="1" applyAlignment="1">
      <alignment horizontal="center" vertical="top" wrapText="1"/>
    </xf>
    <xf numFmtId="2" fontId="44" fillId="11" borderId="13" xfId="8" applyNumberFormat="1" applyFont="1" applyFill="1" applyBorder="1" applyAlignment="1">
      <alignment horizontal="center" vertical="top"/>
    </xf>
    <xf numFmtId="0" fontId="6" fillId="7" borderId="66" xfId="8" applyFont="1" applyFill="1" applyBorder="1" applyAlignment="1">
      <alignment horizontal="center" vertical="top"/>
    </xf>
    <xf numFmtId="0" fontId="6" fillId="7" borderId="11" xfId="8" applyFont="1" applyFill="1" applyBorder="1" applyAlignment="1">
      <alignment horizontal="center" vertical="top"/>
    </xf>
    <xf numFmtId="0" fontId="6" fillId="7" borderId="68" xfId="8" applyFont="1" applyFill="1" applyBorder="1" applyAlignment="1">
      <alignment vertical="top" wrapText="1"/>
    </xf>
    <xf numFmtId="0" fontId="9" fillId="7" borderId="11" xfId="8" applyFont="1" applyFill="1" applyBorder="1" applyAlignment="1">
      <alignment vertical="top" textRotation="90"/>
    </xf>
    <xf numFmtId="49" fontId="9" fillId="8" borderId="12" xfId="8" applyNumberFormat="1" applyFont="1" applyFill="1" applyBorder="1" applyAlignment="1">
      <alignment horizontal="center" vertical="top"/>
    </xf>
    <xf numFmtId="0" fontId="44" fillId="3" borderId="25" xfId="8" applyFont="1" applyFill="1" applyBorder="1" applyAlignment="1">
      <alignment horizontal="center" vertical="center"/>
    </xf>
    <xf numFmtId="0" fontId="44" fillId="0" borderId="3" xfId="8" applyFont="1" applyBorder="1" applyAlignment="1">
      <alignment horizontal="left" vertical="top"/>
    </xf>
    <xf numFmtId="0" fontId="9" fillId="3" borderId="9" xfId="8" applyFont="1" applyFill="1" applyBorder="1" applyAlignment="1">
      <alignment horizontal="center" vertical="top"/>
    </xf>
    <xf numFmtId="49" fontId="6" fillId="3" borderId="3" xfId="8" applyNumberFormat="1" applyFont="1" applyFill="1" applyBorder="1" applyAlignment="1">
      <alignment horizontal="center" vertical="center" textRotation="90"/>
    </xf>
    <xf numFmtId="49" fontId="9" fillId="8" borderId="24" xfId="8" applyNumberFormat="1" applyFont="1" applyFill="1" applyBorder="1" applyAlignment="1">
      <alignment horizontal="center" vertical="top"/>
    </xf>
    <xf numFmtId="0" fontId="44" fillId="0" borderId="0" xfId="8" applyFont="1" applyAlignment="1">
      <alignment horizontal="left" vertical="top"/>
    </xf>
    <xf numFmtId="164" fontId="6" fillId="3" borderId="24" xfId="8" applyNumberFormat="1" applyFont="1" applyFill="1" applyBorder="1" applyAlignment="1">
      <alignment horizontal="center" vertical="top"/>
    </xf>
    <xf numFmtId="49" fontId="6" fillId="3" borderId="0" xfId="8" applyNumberFormat="1" applyFont="1" applyFill="1" applyAlignment="1">
      <alignment horizontal="center" vertical="center" textRotation="90"/>
    </xf>
    <xf numFmtId="49" fontId="9" fillId="8" borderId="13" xfId="8" applyNumberFormat="1" applyFont="1" applyFill="1" applyBorder="1" applyAlignment="1">
      <alignment horizontal="center" vertical="top"/>
    </xf>
    <xf numFmtId="0" fontId="44" fillId="0" borderId="22" xfId="8" applyFont="1" applyBorder="1" applyAlignment="1">
      <alignment horizontal="left" vertical="top"/>
    </xf>
    <xf numFmtId="0" fontId="6" fillId="3" borderId="5" xfId="8" applyFont="1" applyFill="1" applyBorder="1" applyAlignment="1">
      <alignment horizontal="center" vertical="top"/>
    </xf>
    <xf numFmtId="0" fontId="4" fillId="3" borderId="30" xfId="8" applyFill="1" applyBorder="1" applyAlignment="1">
      <alignment horizontal="center" vertical="top" wrapText="1"/>
    </xf>
    <xf numFmtId="49" fontId="9" fillId="11" borderId="23" xfId="8" applyNumberFormat="1" applyFont="1" applyFill="1" applyBorder="1" applyAlignment="1">
      <alignment vertical="top" wrapText="1"/>
    </xf>
    <xf numFmtId="49" fontId="9" fillId="8" borderId="30" xfId="8" applyNumberFormat="1" applyFont="1" applyFill="1" applyBorder="1" applyAlignment="1">
      <alignment horizontal="center" vertical="top"/>
    </xf>
    <xf numFmtId="0" fontId="44" fillId="0" borderId="39" xfId="8" applyFont="1" applyBorder="1" applyAlignment="1">
      <alignment horizontal="left" vertical="top"/>
    </xf>
    <xf numFmtId="0" fontId="6" fillId="0" borderId="28" xfId="8" applyFont="1" applyBorder="1" applyAlignment="1">
      <alignment horizontal="left" vertical="top" wrapText="1"/>
    </xf>
    <xf numFmtId="0" fontId="6" fillId="0" borderId="44" xfId="8" applyFont="1" applyBorder="1" applyAlignment="1">
      <alignment horizontal="left" vertical="top" wrapText="1"/>
    </xf>
    <xf numFmtId="49" fontId="6" fillId="3" borderId="23" xfId="8" applyNumberFormat="1" applyFont="1" applyFill="1" applyBorder="1" applyAlignment="1">
      <alignment horizontal="center" vertical="center" textRotation="90"/>
    </xf>
    <xf numFmtId="0" fontId="6" fillId="3" borderId="46" xfId="8" applyFont="1" applyFill="1" applyBorder="1" applyAlignment="1">
      <alignment horizontal="center" vertical="center"/>
    </xf>
    <xf numFmtId="0" fontId="6" fillId="0" borderId="3" xfId="8" applyFont="1" applyBorder="1" applyAlignment="1">
      <alignment horizontal="left" vertical="top" wrapText="1"/>
    </xf>
    <xf numFmtId="0" fontId="4" fillId="3" borderId="0" xfId="8" applyFill="1" applyAlignment="1">
      <alignment horizontal="center" vertical="top" wrapText="1"/>
    </xf>
    <xf numFmtId="0" fontId="4" fillId="11" borderId="0" xfId="8" applyFill="1" applyAlignment="1">
      <alignment horizontal="center" vertical="top" wrapText="1"/>
    </xf>
    <xf numFmtId="0" fontId="6" fillId="3" borderId="61" xfId="8" applyFont="1" applyFill="1" applyBorder="1" applyAlignment="1">
      <alignment horizontal="center" vertical="center"/>
    </xf>
    <xf numFmtId="0" fontId="6" fillId="0" borderId="17" xfId="8" applyFont="1" applyBorder="1" applyAlignment="1">
      <alignment horizontal="left" vertical="top" wrapText="1"/>
    </xf>
    <xf numFmtId="164" fontId="6" fillId="3" borderId="13" xfId="8" applyNumberFormat="1" applyFont="1" applyFill="1" applyBorder="1" applyAlignment="1">
      <alignment horizontal="center" vertical="top"/>
    </xf>
    <xf numFmtId="0" fontId="6" fillId="0" borderId="21" xfId="8" applyFont="1" applyBorder="1" applyAlignment="1">
      <alignment horizontal="left" vertical="top" wrapText="1"/>
    </xf>
    <xf numFmtId="0" fontId="6" fillId="3" borderId="59" xfId="8" applyFont="1" applyFill="1" applyBorder="1" applyAlignment="1">
      <alignment horizontal="center" vertical="center"/>
    </xf>
    <xf numFmtId="0" fontId="44" fillId="0" borderId="17" xfId="8" applyFont="1" applyBorder="1" applyAlignment="1">
      <alignment horizontal="left" vertical="top" wrapText="1"/>
    </xf>
    <xf numFmtId="164" fontId="6" fillId="14" borderId="19" xfId="8" applyNumberFormat="1" applyFont="1" applyFill="1" applyBorder="1" applyAlignment="1">
      <alignment horizontal="left" vertical="center" wrapText="1"/>
    </xf>
    <xf numFmtId="0" fontId="6" fillId="11" borderId="5" xfId="8" applyFont="1" applyFill="1" applyBorder="1" applyAlignment="1">
      <alignment horizontal="center" vertical="top"/>
    </xf>
    <xf numFmtId="164" fontId="6" fillId="14" borderId="8" xfId="8" applyNumberFormat="1" applyFont="1" applyFill="1" applyBorder="1" applyAlignment="1">
      <alignment horizontal="left" vertical="center" wrapText="1"/>
    </xf>
    <xf numFmtId="0" fontId="44" fillId="3" borderId="57" xfId="8" applyFont="1" applyFill="1" applyBorder="1" applyAlignment="1">
      <alignment horizontal="center" vertical="center"/>
    </xf>
    <xf numFmtId="164" fontId="6" fillId="3" borderId="30" xfId="8" applyNumberFormat="1" applyFont="1" applyFill="1" applyBorder="1" applyAlignment="1">
      <alignment horizontal="center" vertical="top"/>
    </xf>
    <xf numFmtId="0" fontId="6" fillId="3" borderId="30" xfId="8" applyFont="1" applyFill="1" applyBorder="1" applyAlignment="1">
      <alignment horizontal="center" vertical="top"/>
    </xf>
    <xf numFmtId="0" fontId="4" fillId="11" borderId="3" xfId="8" applyFill="1" applyBorder="1" applyAlignment="1">
      <alignment vertical="top" wrapText="1"/>
    </xf>
    <xf numFmtId="0" fontId="9" fillId="7" borderId="10" xfId="8" applyFont="1" applyFill="1" applyBorder="1" applyAlignment="1">
      <alignment vertical="top"/>
    </xf>
    <xf numFmtId="49" fontId="9" fillId="7" borderId="12" xfId="8" applyNumberFormat="1" applyFont="1" applyFill="1" applyBorder="1" applyAlignment="1">
      <alignment horizontal="center" vertical="top"/>
    </xf>
    <xf numFmtId="49" fontId="9" fillId="9" borderId="12" xfId="8" applyNumberFormat="1" applyFont="1" applyFill="1" applyBorder="1" applyAlignment="1">
      <alignment horizontal="center" vertical="top"/>
    </xf>
    <xf numFmtId="0" fontId="6" fillId="0" borderId="69" xfId="8" applyFont="1" applyBorder="1" applyAlignment="1">
      <alignment horizontal="center" vertical="center" wrapText="1"/>
    </xf>
    <xf numFmtId="0" fontId="6" fillId="0" borderId="68" xfId="8" applyFont="1" applyBorder="1" applyAlignment="1">
      <alignment vertical="top" wrapText="1"/>
    </xf>
    <xf numFmtId="0" fontId="9" fillId="0" borderId="23" xfId="8" applyFont="1" applyBorder="1" applyAlignment="1">
      <alignment horizontal="left" vertical="top"/>
    </xf>
    <xf numFmtId="0" fontId="9" fillId="0" borderId="23" xfId="8" applyFont="1" applyBorder="1" applyAlignment="1">
      <alignment horizontal="left" vertical="top" textRotation="90"/>
    </xf>
    <xf numFmtId="0" fontId="6" fillId="0" borderId="23" xfId="8" applyFont="1" applyBorder="1" applyAlignment="1">
      <alignment horizontal="left" vertical="top"/>
    </xf>
    <xf numFmtId="0" fontId="9" fillId="0" borderId="35" xfId="8" applyFont="1" applyBorder="1" applyAlignment="1">
      <alignment vertical="top"/>
    </xf>
    <xf numFmtId="49" fontId="9" fillId="9" borderId="35" xfId="8" applyNumberFormat="1" applyFont="1" applyFill="1" applyBorder="1" applyAlignment="1">
      <alignment horizontal="center" vertical="top" wrapText="1"/>
    </xf>
    <xf numFmtId="0" fontId="9" fillId="8" borderId="34" xfId="8" applyFont="1" applyFill="1" applyBorder="1" applyAlignment="1">
      <alignment horizontal="left" vertical="top"/>
    </xf>
    <xf numFmtId="0" fontId="9" fillId="8" borderId="23" xfId="8" applyFont="1" applyFill="1" applyBorder="1" applyAlignment="1">
      <alignment horizontal="left" vertical="top"/>
    </xf>
    <xf numFmtId="0" fontId="9" fillId="8" borderId="23" xfId="8" applyFont="1" applyFill="1" applyBorder="1" applyAlignment="1">
      <alignment horizontal="left" vertical="top" textRotation="90"/>
    </xf>
    <xf numFmtId="0" fontId="6" fillId="8" borderId="23" xfId="8" applyFont="1" applyFill="1" applyBorder="1" applyAlignment="1">
      <alignment horizontal="left" vertical="top"/>
    </xf>
    <xf numFmtId="0" fontId="9" fillId="9" borderId="23" xfId="8" applyFont="1" applyFill="1" applyBorder="1" applyAlignment="1">
      <alignment vertical="top"/>
    </xf>
    <xf numFmtId="49" fontId="9" fillId="9" borderId="9" xfId="8" applyNumberFormat="1" applyFont="1" applyFill="1" applyBorder="1" applyAlignment="1">
      <alignment horizontal="center" vertical="top" wrapText="1"/>
    </xf>
    <xf numFmtId="0" fontId="9" fillId="0" borderId="2" xfId="8" applyFont="1" applyBorder="1" applyAlignment="1">
      <alignment horizontal="center" vertical="center" textRotation="90"/>
    </xf>
    <xf numFmtId="0" fontId="14" fillId="0" borderId="24" xfId="8" applyFont="1" applyBorder="1" applyAlignment="1">
      <alignment horizontal="center" vertical="center" wrapText="1"/>
    </xf>
    <xf numFmtId="0" fontId="14" fillId="0" borderId="4" xfId="8" applyFont="1" applyBorder="1" applyAlignment="1">
      <alignment horizontal="center" vertical="center" wrapText="1"/>
    </xf>
    <xf numFmtId="0" fontId="14" fillId="0" borderId="24" xfId="8" applyFont="1" applyBorder="1" applyAlignment="1">
      <alignment horizontal="center" vertical="center" textRotation="90" wrapText="1"/>
    </xf>
    <xf numFmtId="0" fontId="14" fillId="0" borderId="62" xfId="8" applyFont="1" applyBorder="1" applyAlignment="1">
      <alignment horizontal="center" vertical="center" textRotation="90" wrapText="1"/>
    </xf>
    <xf numFmtId="0" fontId="14" fillId="0" borderId="2" xfId="8" applyFont="1" applyBorder="1" applyAlignment="1">
      <alignment horizontal="center" vertical="center" wrapText="1"/>
    </xf>
    <xf numFmtId="0" fontId="14" fillId="0" borderId="1" xfId="8" applyFont="1" applyBorder="1" applyAlignment="1">
      <alignment horizontal="center" vertical="center" textRotation="90" wrapText="1"/>
    </xf>
    <xf numFmtId="0" fontId="14" fillId="12" borderId="24" xfId="8" applyFont="1" applyFill="1" applyBorder="1" applyAlignment="1">
      <alignment horizontal="center" vertical="center" textRotation="90" wrapText="1"/>
    </xf>
    <xf numFmtId="0" fontId="14" fillId="11" borderId="62" xfId="8" applyFont="1" applyFill="1" applyBorder="1" applyAlignment="1">
      <alignment horizontal="center" vertical="center" textRotation="90" wrapText="1"/>
    </xf>
    <xf numFmtId="0" fontId="14" fillId="7" borderId="1" xfId="8" applyFont="1" applyFill="1" applyBorder="1" applyAlignment="1">
      <alignment horizontal="center" vertical="center" textRotation="90" wrapText="1"/>
    </xf>
    <xf numFmtId="0" fontId="14" fillId="9" borderId="1" xfId="8" applyFont="1" applyFill="1" applyBorder="1" applyAlignment="1">
      <alignment horizontal="center" vertical="center" textRotation="90" wrapText="1"/>
    </xf>
    <xf numFmtId="0" fontId="9" fillId="0" borderId="18" xfId="8" applyFont="1" applyBorder="1" applyAlignment="1">
      <alignment horizontal="center" vertical="center" textRotation="90"/>
    </xf>
    <xf numFmtId="0" fontId="14" fillId="0" borderId="30" xfId="8" applyFont="1" applyBorder="1" applyAlignment="1">
      <alignment horizontal="center" vertical="center" wrapText="1"/>
    </xf>
    <xf numFmtId="0" fontId="14" fillId="0" borderId="19" xfId="8" applyFont="1" applyBorder="1" applyAlignment="1">
      <alignment horizontal="center" vertical="center" wrapText="1"/>
    </xf>
    <xf numFmtId="0" fontId="14" fillId="0" borderId="13" xfId="8" applyFont="1" applyBorder="1" applyAlignment="1">
      <alignment horizontal="center" vertical="center" textRotation="90" wrapText="1"/>
    </xf>
    <xf numFmtId="0" fontId="14" fillId="0" borderId="16" xfId="8" applyFont="1" applyBorder="1" applyAlignment="1">
      <alignment horizontal="center" vertical="center" textRotation="90" wrapText="1"/>
    </xf>
    <xf numFmtId="0" fontId="14" fillId="0" borderId="18" xfId="8" applyFont="1" applyBorder="1" applyAlignment="1">
      <alignment horizontal="center" vertical="center" wrapText="1"/>
    </xf>
    <xf numFmtId="0" fontId="14" fillId="0" borderId="14" xfId="8" applyFont="1" applyBorder="1" applyAlignment="1">
      <alignment horizontal="center" vertical="center" textRotation="90" wrapText="1"/>
    </xf>
    <xf numFmtId="0" fontId="14" fillId="12" borderId="13" xfId="8" applyFont="1" applyFill="1" applyBorder="1" applyAlignment="1">
      <alignment horizontal="center" vertical="center" textRotation="90" wrapText="1"/>
    </xf>
    <xf numFmtId="0" fontId="14" fillId="11" borderId="16" xfId="8" applyFont="1" applyFill="1" applyBorder="1" applyAlignment="1">
      <alignment horizontal="center" vertical="center" textRotation="90" wrapText="1"/>
    </xf>
    <xf numFmtId="0" fontId="14" fillId="7" borderId="14" xfId="8" applyFont="1" applyFill="1" applyBorder="1" applyAlignment="1">
      <alignment horizontal="center" vertical="center" textRotation="90" wrapText="1"/>
    </xf>
    <xf numFmtId="0" fontId="14" fillId="9" borderId="14" xfId="8" applyFont="1" applyFill="1" applyBorder="1" applyAlignment="1">
      <alignment horizontal="center" vertical="center" textRotation="90" wrapText="1"/>
    </xf>
    <xf numFmtId="0" fontId="14" fillId="0" borderId="10" xfId="3" applyFont="1" applyBorder="1" applyAlignment="1">
      <alignment horizontal="center" vertical="center"/>
    </xf>
    <xf numFmtId="0" fontId="14" fillId="0" borderId="11" xfId="3" applyFont="1" applyBorder="1" applyAlignment="1">
      <alignment horizontal="center" vertical="center"/>
    </xf>
    <xf numFmtId="0" fontId="14" fillId="0" borderId="12" xfId="3" applyFont="1" applyBorder="1" applyAlignment="1">
      <alignment horizontal="center" vertical="center"/>
    </xf>
    <xf numFmtId="0" fontId="14" fillId="0" borderId="30" xfId="8" applyFont="1" applyBorder="1" applyAlignment="1">
      <alignment horizontal="center" vertical="center" textRotation="90" wrapText="1"/>
    </xf>
    <xf numFmtId="0" fontId="14" fillId="0" borderId="7" xfId="8" applyFont="1" applyBorder="1" applyAlignment="1">
      <alignment horizontal="center" vertical="center" textRotation="90" wrapText="1"/>
    </xf>
    <xf numFmtId="0" fontId="14" fillId="0" borderId="34" xfId="8" applyFont="1" applyBorder="1" applyAlignment="1">
      <alignment horizontal="center" vertical="center" wrapText="1"/>
    </xf>
    <xf numFmtId="0" fontId="14" fillId="0" borderId="29" xfId="8" applyFont="1" applyBorder="1" applyAlignment="1">
      <alignment horizontal="center" vertical="center" textRotation="90" wrapText="1"/>
    </xf>
    <xf numFmtId="0" fontId="14" fillId="12" borderId="30" xfId="8" applyFont="1" applyFill="1" applyBorder="1" applyAlignment="1">
      <alignment horizontal="center" vertical="center" textRotation="90" wrapText="1"/>
    </xf>
    <xf numFmtId="0" fontId="14" fillId="11" borderId="7" xfId="8" applyFont="1" applyFill="1" applyBorder="1" applyAlignment="1">
      <alignment horizontal="center" vertical="center" textRotation="90" wrapText="1"/>
    </xf>
    <xf numFmtId="0" fontId="14" fillId="7" borderId="29" xfId="8" applyFont="1" applyFill="1" applyBorder="1" applyAlignment="1">
      <alignment horizontal="center" vertical="center" textRotation="90" wrapText="1"/>
    </xf>
    <xf numFmtId="0" fontId="14" fillId="9" borderId="29" xfId="8" applyFont="1" applyFill="1" applyBorder="1" applyAlignment="1">
      <alignment horizontal="center" vertical="center" textRotation="90" wrapText="1"/>
    </xf>
    <xf numFmtId="0" fontId="6" fillId="0" borderId="3" xfId="8" applyFont="1" applyBorder="1" applyAlignment="1">
      <alignment horizontal="center"/>
    </xf>
    <xf numFmtId="0" fontId="31" fillId="0" borderId="0" xfId="8" applyFont="1" applyAlignment="1">
      <alignment horizontal="center" vertical="center" textRotation="90"/>
    </xf>
    <xf numFmtId="0" fontId="30" fillId="0" borderId="0" xfId="8" applyFont="1" applyAlignment="1">
      <alignment horizontal="center" vertical="center" wrapText="1"/>
    </xf>
    <xf numFmtId="0" fontId="4" fillId="0" borderId="0" xfId="8" applyAlignment="1">
      <alignment horizontal="center" wrapText="1"/>
    </xf>
    <xf numFmtId="0" fontId="32" fillId="0" borderId="0" xfId="8" applyFont="1" applyAlignment="1">
      <alignment horizontal="left" vertical="top" wrapText="1"/>
    </xf>
    <xf numFmtId="0" fontId="4" fillId="0" borderId="0" xfId="8" applyAlignment="1">
      <alignment horizontal="left" vertical="top" wrapText="1"/>
    </xf>
    <xf numFmtId="0" fontId="4" fillId="0" borderId="0" xfId="15"/>
    <xf numFmtId="0" fontId="6" fillId="0" borderId="0" xfId="15" applyFont="1"/>
    <xf numFmtId="0" fontId="4" fillId="0" borderId="0" xfId="15" applyAlignment="1">
      <alignment textRotation="90"/>
    </xf>
    <xf numFmtId="0" fontId="22" fillId="0" borderId="0" xfId="15" applyFont="1" applyAlignment="1">
      <alignment vertical="top"/>
    </xf>
    <xf numFmtId="0" fontId="29" fillId="0" borderId="0" xfId="15" applyFont="1" applyAlignment="1">
      <alignment vertical="top"/>
    </xf>
    <xf numFmtId="0" fontId="59" fillId="0" borderId="0" xfId="15" applyFont="1" applyAlignment="1">
      <alignment vertical="top"/>
    </xf>
    <xf numFmtId="0" fontId="66" fillId="0" borderId="0" xfId="15" applyFont="1" applyAlignment="1">
      <alignment vertical="top"/>
    </xf>
    <xf numFmtId="0" fontId="21" fillId="0" borderId="0" xfId="15" applyFont="1" applyAlignment="1">
      <alignment horizontal="right" vertical="top" wrapText="1"/>
    </xf>
    <xf numFmtId="0" fontId="44" fillId="0" borderId="0" xfId="15" applyFont="1" applyAlignment="1">
      <alignment vertical="top"/>
    </xf>
    <xf numFmtId="0" fontId="6" fillId="0" borderId="0" xfId="15" applyFont="1" applyAlignment="1">
      <alignment vertical="top"/>
    </xf>
    <xf numFmtId="0" fontId="27" fillId="0" borderId="2" xfId="15" applyFont="1" applyBorder="1" applyAlignment="1">
      <alignment horizontal="left" vertical="center" wrapText="1"/>
    </xf>
    <xf numFmtId="0" fontId="27" fillId="0" borderId="3" xfId="15" applyFont="1" applyBorder="1" applyAlignment="1">
      <alignment horizontal="left" vertical="center" wrapText="1"/>
    </xf>
    <xf numFmtId="0" fontId="27" fillId="0" borderId="4" xfId="15" applyFont="1" applyBorder="1" applyAlignment="1">
      <alignment horizontal="left" vertical="center" wrapText="1"/>
    </xf>
    <xf numFmtId="0" fontId="44" fillId="0" borderId="0" xfId="15" applyFont="1" applyAlignment="1">
      <alignment horizontal="center" vertical="top"/>
    </xf>
    <xf numFmtId="0" fontId="27" fillId="0" borderId="6" xfId="15" applyFont="1" applyBorder="1" applyAlignment="1">
      <alignment horizontal="left" vertical="center" wrapText="1"/>
    </xf>
    <xf numFmtId="0" fontId="27" fillId="0" borderId="7" xfId="15" applyFont="1" applyBorder="1" applyAlignment="1">
      <alignment horizontal="left" vertical="center" wrapText="1"/>
    </xf>
    <xf numFmtId="0" fontId="27" fillId="0" borderId="8" xfId="15" applyFont="1" applyBorder="1" applyAlignment="1">
      <alignment horizontal="left" vertical="center" wrapText="1"/>
    </xf>
    <xf numFmtId="49" fontId="6" fillId="0" borderId="0" xfId="15" applyNumberFormat="1" applyFont="1" applyAlignment="1">
      <alignment vertical="top"/>
    </xf>
    <xf numFmtId="0" fontId="48" fillId="2" borderId="10" xfId="15" applyFont="1" applyFill="1" applyBorder="1" applyAlignment="1">
      <alignment horizontal="left" vertical="center" wrapText="1"/>
    </xf>
    <xf numFmtId="0" fontId="48" fillId="2" borderId="11" xfId="15" applyFont="1" applyFill="1" applyBorder="1" applyAlignment="1">
      <alignment horizontal="left" vertical="center" wrapText="1"/>
    </xf>
    <xf numFmtId="0" fontId="48" fillId="2" borderId="12" xfId="15" applyFont="1" applyFill="1" applyBorder="1" applyAlignment="1">
      <alignment horizontal="left" vertical="center" wrapText="1"/>
    </xf>
    <xf numFmtId="0" fontId="6" fillId="3" borderId="18" xfId="15" applyFont="1" applyFill="1" applyBorder="1" applyAlignment="1">
      <alignment horizontal="left" vertical="center" wrapText="1"/>
    </xf>
    <xf numFmtId="0" fontId="6" fillId="3" borderId="0" xfId="15" applyFont="1" applyFill="1" applyAlignment="1">
      <alignment horizontal="left" vertical="center" wrapText="1"/>
    </xf>
    <xf numFmtId="0" fontId="6" fillId="3" borderId="19" xfId="15" applyFont="1" applyFill="1" applyBorder="1" applyAlignment="1">
      <alignment horizontal="left" vertical="center" wrapText="1"/>
    </xf>
    <xf numFmtId="0" fontId="9" fillId="4" borderId="10" xfId="15" applyFont="1" applyFill="1" applyBorder="1" applyAlignment="1">
      <alignment horizontal="left" vertical="center" wrapText="1"/>
    </xf>
    <xf numFmtId="0" fontId="9" fillId="4" borderId="11" xfId="15" applyFont="1" applyFill="1" applyBorder="1" applyAlignment="1">
      <alignment horizontal="left" vertical="center" wrapText="1"/>
    </xf>
    <xf numFmtId="0" fontId="9" fillId="4" borderId="12" xfId="15" applyFont="1" applyFill="1" applyBorder="1" applyAlignment="1">
      <alignment horizontal="left" vertical="center" wrapText="1"/>
    </xf>
    <xf numFmtId="0" fontId="6" fillId="0" borderId="18" xfId="15" applyFont="1" applyBorder="1" applyAlignment="1">
      <alignment horizontal="left" vertical="center" wrapText="1"/>
    </xf>
    <xf numFmtId="0" fontId="6" fillId="0" borderId="0" xfId="15" applyFont="1" applyAlignment="1">
      <alignment horizontal="left" vertical="center" wrapText="1"/>
    </xf>
    <xf numFmtId="0" fontId="6" fillId="0" borderId="19" xfId="15" applyFont="1" applyBorder="1" applyAlignment="1">
      <alignment horizontal="left" vertical="center" wrapText="1"/>
    </xf>
    <xf numFmtId="0" fontId="6" fillId="0" borderId="15" xfId="15" applyFont="1" applyBorder="1" applyAlignment="1">
      <alignment horizontal="left" vertical="center" wrapText="1"/>
    </xf>
    <xf numFmtId="0" fontId="6" fillId="0" borderId="16" xfId="15" applyFont="1" applyBorder="1" applyAlignment="1">
      <alignment horizontal="left" vertical="center" wrapText="1"/>
    </xf>
    <xf numFmtId="0" fontId="6" fillId="0" borderId="17" xfId="15" applyFont="1" applyBorder="1" applyAlignment="1">
      <alignment horizontal="left" vertical="center" wrapText="1"/>
    </xf>
    <xf numFmtId="49" fontId="6" fillId="0" borderId="0" xfId="15" applyNumberFormat="1" applyFont="1" applyAlignment="1">
      <alignment vertical="top" textRotation="90"/>
    </xf>
    <xf numFmtId="49" fontId="6" fillId="0" borderId="23" xfId="15" applyNumberFormat="1" applyFont="1" applyBorder="1" applyAlignment="1">
      <alignment vertical="top"/>
    </xf>
    <xf numFmtId="49" fontId="6" fillId="0" borderId="23" xfId="15" applyNumberFormat="1" applyFont="1" applyBorder="1" applyAlignment="1">
      <alignment vertical="top" textRotation="90"/>
    </xf>
    <xf numFmtId="0" fontId="40" fillId="0" borderId="0" xfId="15" applyFont="1"/>
    <xf numFmtId="0" fontId="6" fillId="4" borderId="10" xfId="15" applyFont="1" applyFill="1" applyBorder="1" applyAlignment="1">
      <alignment vertical="top"/>
    </xf>
    <xf numFmtId="0" fontId="6" fillId="4" borderId="11" xfId="15" applyFont="1" applyFill="1" applyBorder="1" applyAlignment="1">
      <alignment vertical="top"/>
    </xf>
    <xf numFmtId="0" fontId="6" fillId="4" borderId="12" xfId="15" applyFont="1" applyFill="1" applyBorder="1" applyAlignment="1">
      <alignment vertical="top"/>
    </xf>
    <xf numFmtId="164" fontId="11" fillId="4" borderId="9" xfId="15" applyNumberFormat="1" applyFont="1" applyFill="1" applyBorder="1" applyAlignment="1">
      <alignment horizontal="center" vertical="top"/>
    </xf>
    <xf numFmtId="49" fontId="9" fillId="4" borderId="10" xfId="15" applyNumberFormat="1" applyFont="1" applyFill="1" applyBorder="1" applyAlignment="1">
      <alignment horizontal="right" vertical="top"/>
    </xf>
    <xf numFmtId="49" fontId="9" fillId="4" borderId="11" xfId="15" applyNumberFormat="1" applyFont="1" applyFill="1" applyBorder="1" applyAlignment="1">
      <alignment horizontal="right" vertical="top"/>
    </xf>
    <xf numFmtId="49" fontId="9" fillId="4" borderId="12" xfId="15" applyNumberFormat="1" applyFont="1" applyFill="1" applyBorder="1" applyAlignment="1">
      <alignment horizontal="right" vertical="top"/>
    </xf>
    <xf numFmtId="0" fontId="44" fillId="9" borderId="2" xfId="15" applyFont="1" applyFill="1" applyBorder="1" applyAlignment="1">
      <alignment horizontal="center" vertical="top"/>
    </xf>
    <xf numFmtId="0" fontId="44" fillId="9" borderId="3" xfId="15" applyFont="1" applyFill="1" applyBorder="1" applyAlignment="1">
      <alignment horizontal="center" vertical="top"/>
    </xf>
    <xf numFmtId="164" fontId="11" fillId="9" borderId="24" xfId="15" applyNumberFormat="1" applyFont="1" applyFill="1" applyBorder="1" applyAlignment="1">
      <alignment horizontal="center" vertical="top"/>
    </xf>
    <xf numFmtId="0" fontId="9" fillId="9" borderId="24" xfId="15" applyFont="1" applyFill="1" applyBorder="1" applyAlignment="1">
      <alignment horizontal="center" vertical="top"/>
    </xf>
    <xf numFmtId="0" fontId="9" fillId="9" borderId="10" xfId="15" applyFont="1" applyFill="1" applyBorder="1" applyAlignment="1">
      <alignment horizontal="right" vertical="top" wrapText="1"/>
    </xf>
    <xf numFmtId="0" fontId="9" fillId="9" borderId="11" xfId="15" applyFont="1" applyFill="1" applyBorder="1" applyAlignment="1">
      <alignment horizontal="right" vertical="top" wrapText="1"/>
    </xf>
    <xf numFmtId="0" fontId="9" fillId="9" borderId="12" xfId="15" applyFont="1" applyFill="1" applyBorder="1" applyAlignment="1">
      <alignment horizontal="right" vertical="top" wrapText="1"/>
    </xf>
    <xf numFmtId="49" fontId="9" fillId="8" borderId="24" xfId="15" applyNumberFormat="1" applyFont="1" applyFill="1" applyBorder="1" applyAlignment="1">
      <alignment horizontal="center" vertical="top"/>
    </xf>
    <xf numFmtId="0" fontId="9" fillId="7" borderId="10" xfId="15" applyFont="1" applyFill="1" applyBorder="1" applyAlignment="1">
      <alignment horizontal="left" vertical="top" wrapText="1"/>
    </xf>
    <xf numFmtId="0" fontId="9" fillId="7" borderId="11" xfId="15" applyFont="1" applyFill="1" applyBorder="1" applyAlignment="1">
      <alignment horizontal="left" vertical="top" wrapText="1"/>
    </xf>
    <xf numFmtId="0" fontId="9" fillId="7" borderId="12" xfId="15" applyFont="1" applyFill="1" applyBorder="1" applyAlignment="1">
      <alignment horizontal="left" vertical="top" wrapText="1"/>
    </xf>
    <xf numFmtId="164" fontId="11" fillId="7" borderId="24" xfId="15" applyNumberFormat="1" applyFont="1" applyFill="1" applyBorder="1" applyAlignment="1">
      <alignment horizontal="center" vertical="top" wrapText="1"/>
    </xf>
    <xf numFmtId="0" fontId="9" fillId="7" borderId="4" xfId="15" applyFont="1" applyFill="1" applyBorder="1" applyAlignment="1">
      <alignment horizontal="center" vertical="top"/>
    </xf>
    <xf numFmtId="0" fontId="9" fillId="7" borderId="10" xfId="15" applyFont="1" applyFill="1" applyBorder="1" applyAlignment="1">
      <alignment horizontal="right" vertical="top" wrapText="1"/>
    </xf>
    <xf numFmtId="0" fontId="9" fillId="7" borderId="11" xfId="15" applyFont="1" applyFill="1" applyBorder="1" applyAlignment="1">
      <alignment horizontal="right" vertical="top" wrapText="1"/>
    </xf>
    <xf numFmtId="0" fontId="9" fillId="7" borderId="12" xfId="15" applyFont="1" applyFill="1" applyBorder="1" applyAlignment="1">
      <alignment horizontal="right" vertical="top" wrapText="1"/>
    </xf>
    <xf numFmtId="49" fontId="9" fillId="7" borderId="24" xfId="15" applyNumberFormat="1" applyFont="1" applyFill="1" applyBorder="1" applyAlignment="1">
      <alignment horizontal="center" vertical="top"/>
    </xf>
    <xf numFmtId="0" fontId="6" fillId="0" borderId="18" xfId="15" applyFont="1" applyBorder="1" applyAlignment="1">
      <alignment horizontal="center" vertical="top"/>
    </xf>
    <xf numFmtId="0" fontId="68" fillId="3" borderId="25" xfId="15" applyFont="1" applyFill="1" applyBorder="1" applyAlignment="1">
      <alignment horizontal="center" vertical="center"/>
    </xf>
    <xf numFmtId="0" fontId="68" fillId="3" borderId="4" xfId="15" applyFont="1" applyFill="1" applyBorder="1" applyAlignment="1">
      <alignment horizontal="left" vertical="top" wrapText="1"/>
    </xf>
    <xf numFmtId="164" fontId="9" fillId="3" borderId="24" xfId="15" applyNumberFormat="1" applyFont="1" applyFill="1" applyBorder="1" applyAlignment="1">
      <alignment horizontal="center" vertical="top"/>
    </xf>
    <xf numFmtId="0" fontId="9" fillId="3" borderId="1" xfId="15" applyFont="1" applyFill="1" applyBorder="1" applyAlignment="1">
      <alignment horizontal="center" vertical="top"/>
    </xf>
    <xf numFmtId="49" fontId="6" fillId="3" borderId="24" xfId="15" applyNumberFormat="1" applyFont="1" applyFill="1" applyBorder="1" applyAlignment="1">
      <alignment horizontal="center" vertical="top"/>
    </xf>
    <xf numFmtId="49" fontId="6" fillId="3" borderId="24" xfId="15" applyNumberFormat="1" applyFont="1" applyFill="1" applyBorder="1" applyAlignment="1">
      <alignment horizontal="center" vertical="center" textRotation="90"/>
    </xf>
    <xf numFmtId="0" fontId="9" fillId="11" borderId="24" xfId="15" applyFont="1" applyFill="1" applyBorder="1" applyAlignment="1">
      <alignment horizontal="center" vertical="center" textRotation="90" wrapText="1"/>
    </xf>
    <xf numFmtId="0" fontId="6" fillId="12" borderId="24" xfId="15" applyFont="1" applyFill="1" applyBorder="1" applyAlignment="1">
      <alignment horizontal="left" vertical="top" wrapText="1"/>
    </xf>
    <xf numFmtId="0" fontId="4" fillId="3" borderId="2" xfId="15" applyFill="1" applyBorder="1" applyAlignment="1">
      <alignment horizontal="center" vertical="top" wrapText="1"/>
    </xf>
    <xf numFmtId="0" fontId="4" fillId="12" borderId="24" xfId="15" applyFill="1" applyBorder="1" applyAlignment="1">
      <alignment horizontal="center" vertical="top" wrapText="1"/>
    </xf>
    <xf numFmtId="0" fontId="4" fillId="11" borderId="24" xfId="15" applyFill="1" applyBorder="1" applyAlignment="1">
      <alignment horizontal="center" vertical="top" wrapText="1"/>
    </xf>
    <xf numFmtId="49" fontId="9" fillId="13" borderId="1" xfId="15" applyNumberFormat="1" applyFont="1" applyFill="1" applyBorder="1" applyAlignment="1">
      <alignment horizontal="center" vertical="top"/>
    </xf>
    <xf numFmtId="49" fontId="9" fillId="8" borderId="39" xfId="15" applyNumberFormat="1" applyFont="1" applyFill="1" applyBorder="1" applyAlignment="1">
      <alignment horizontal="center" vertical="top"/>
    </xf>
    <xf numFmtId="0" fontId="6" fillId="0" borderId="15" xfId="15" applyFont="1" applyBorder="1" applyAlignment="1">
      <alignment horizontal="center" vertical="top"/>
    </xf>
    <xf numFmtId="0" fontId="68" fillId="3" borderId="57" xfId="15" applyFont="1" applyFill="1" applyBorder="1" applyAlignment="1">
      <alignment horizontal="center" vertical="center"/>
    </xf>
    <xf numFmtId="0" fontId="68" fillId="3" borderId="17" xfId="15" applyFont="1" applyFill="1" applyBorder="1" applyAlignment="1">
      <alignment horizontal="left" vertical="top" wrapText="1"/>
    </xf>
    <xf numFmtId="164" fontId="6" fillId="3" borderId="24" xfId="15" applyNumberFormat="1" applyFont="1" applyFill="1" applyBorder="1" applyAlignment="1">
      <alignment horizontal="center" vertical="top"/>
    </xf>
    <xf numFmtId="0" fontId="6" fillId="3" borderId="29" xfId="15" applyFont="1" applyFill="1" applyBorder="1" applyAlignment="1">
      <alignment horizontal="center" vertical="top"/>
    </xf>
    <xf numFmtId="49" fontId="6" fillId="3" borderId="13" xfId="15" applyNumberFormat="1" applyFont="1" applyFill="1" applyBorder="1" applyAlignment="1">
      <alignment horizontal="center" vertical="top"/>
    </xf>
    <xf numFmtId="49" fontId="6" fillId="3" borderId="13" xfId="15" applyNumberFormat="1" applyFont="1" applyFill="1" applyBorder="1" applyAlignment="1">
      <alignment horizontal="center" vertical="center" textRotation="90"/>
    </xf>
    <xf numFmtId="0" fontId="9" fillId="11" borderId="13" xfId="15" applyFont="1" applyFill="1" applyBorder="1" applyAlignment="1">
      <alignment horizontal="center" vertical="center" textRotation="90" wrapText="1"/>
    </xf>
    <xf numFmtId="0" fontId="6" fillId="12" borderId="30" xfId="15" applyFont="1" applyFill="1" applyBorder="1" applyAlignment="1">
      <alignment horizontal="left" vertical="top" wrapText="1"/>
    </xf>
    <xf numFmtId="0" fontId="4" fillId="3" borderId="34" xfId="15" applyFill="1" applyBorder="1" applyAlignment="1">
      <alignment horizontal="center" vertical="top" wrapText="1"/>
    </xf>
    <xf numFmtId="49" fontId="9" fillId="12" borderId="30" xfId="15" applyNumberFormat="1" applyFont="1" applyFill="1" applyBorder="1" applyAlignment="1">
      <alignment horizontal="center" vertical="top" wrapText="1"/>
    </xf>
    <xf numFmtId="49" fontId="9" fillId="11" borderId="30" xfId="15" applyNumberFormat="1" applyFont="1" applyFill="1" applyBorder="1" applyAlignment="1">
      <alignment horizontal="center" vertical="top" wrapText="1"/>
    </xf>
    <xf numFmtId="49" fontId="9" fillId="13" borderId="29" xfId="15" applyNumberFormat="1" applyFont="1" applyFill="1" applyBorder="1" applyAlignment="1">
      <alignment horizontal="center" vertical="top"/>
    </xf>
    <xf numFmtId="49" fontId="9" fillId="8" borderId="8" xfId="15" applyNumberFormat="1" applyFont="1" applyFill="1" applyBorder="1" applyAlignment="1">
      <alignment horizontal="center" vertical="top"/>
    </xf>
    <xf numFmtId="164" fontId="9" fillId="11" borderId="1" xfId="15" applyNumberFormat="1" applyFont="1" applyFill="1" applyBorder="1" applyAlignment="1">
      <alignment horizontal="center" vertical="top"/>
    </xf>
    <xf numFmtId="0" fontId="9" fillId="11" borderId="1" xfId="15" applyFont="1" applyFill="1" applyBorder="1" applyAlignment="1">
      <alignment horizontal="center" vertical="top"/>
    </xf>
    <xf numFmtId="0" fontId="9" fillId="11" borderId="24" xfId="15" applyFont="1" applyFill="1" applyBorder="1" applyAlignment="1">
      <alignment horizontal="left" vertical="top" wrapText="1"/>
    </xf>
    <xf numFmtId="0" fontId="4" fillId="3" borderId="3" xfId="15" applyFill="1" applyBorder="1" applyAlignment="1">
      <alignment horizontal="center" vertical="top" wrapText="1"/>
    </xf>
    <xf numFmtId="0" fontId="4" fillId="12" borderId="24" xfId="15" applyFill="1" applyBorder="1" applyAlignment="1">
      <alignment horizontal="center" vertical="top" wrapText="1"/>
    </xf>
    <xf numFmtId="0" fontId="6" fillId="3" borderId="40" xfId="15" applyFont="1" applyFill="1" applyBorder="1" applyAlignment="1">
      <alignment horizontal="center" vertical="top"/>
    </xf>
    <xf numFmtId="0" fontId="6" fillId="0" borderId="32" xfId="15" applyFont="1" applyBorder="1" applyAlignment="1">
      <alignment horizontal="center" vertical="center" wrapText="1"/>
    </xf>
    <xf numFmtId="0" fontId="6" fillId="3" borderId="33" xfId="15" applyFont="1" applyFill="1" applyBorder="1" applyAlignment="1">
      <alignment horizontal="left" vertical="top" wrapText="1"/>
    </xf>
    <xf numFmtId="164" fontId="6" fillId="11" borderId="29" xfId="15" applyNumberFormat="1" applyFont="1" applyFill="1" applyBorder="1" applyAlignment="1">
      <alignment horizontal="center" vertical="top"/>
    </xf>
    <xf numFmtId="0" fontId="6" fillId="11" borderId="29" xfId="15" applyFont="1" applyFill="1" applyBorder="1" applyAlignment="1">
      <alignment horizontal="center" vertical="top"/>
    </xf>
    <xf numFmtId="49" fontId="6" fillId="3" borderId="30" xfId="15" applyNumberFormat="1" applyFont="1" applyFill="1" applyBorder="1" applyAlignment="1">
      <alignment horizontal="center" vertical="top"/>
    </xf>
    <xf numFmtId="49" fontId="6" fillId="3" borderId="30" xfId="15" applyNumberFormat="1" applyFont="1" applyFill="1" applyBorder="1" applyAlignment="1">
      <alignment horizontal="center" vertical="center" textRotation="90"/>
    </xf>
    <xf numFmtId="0" fontId="9" fillId="11" borderId="30" xfId="15" applyFont="1" applyFill="1" applyBorder="1" applyAlignment="1">
      <alignment horizontal="center" vertical="center" textRotation="90" wrapText="1"/>
    </xf>
    <xf numFmtId="0" fontId="9" fillId="11" borderId="30" xfId="15" applyFont="1" applyFill="1" applyBorder="1" applyAlignment="1">
      <alignment horizontal="left" vertical="top" wrapText="1"/>
    </xf>
    <xf numFmtId="49" fontId="9" fillId="3" borderId="23" xfId="15" applyNumberFormat="1" applyFont="1" applyFill="1" applyBorder="1" applyAlignment="1">
      <alignment horizontal="center" vertical="top" wrapText="1"/>
    </xf>
    <xf numFmtId="49" fontId="9" fillId="12" borderId="30" xfId="15" applyNumberFormat="1" applyFont="1" applyFill="1" applyBorder="1" applyAlignment="1">
      <alignment horizontal="center" vertical="top" wrapText="1"/>
    </xf>
    <xf numFmtId="0" fontId="6" fillId="0" borderId="51" xfId="15" applyFont="1" applyBorder="1" applyAlignment="1">
      <alignment horizontal="center" vertical="top"/>
    </xf>
    <xf numFmtId="0" fontId="6" fillId="3" borderId="52" xfId="15" applyFont="1" applyFill="1" applyBorder="1" applyAlignment="1">
      <alignment horizontal="center" vertical="center"/>
    </xf>
    <xf numFmtId="0" fontId="6" fillId="3" borderId="53" xfId="15" applyFont="1" applyFill="1" applyBorder="1" applyAlignment="1">
      <alignment horizontal="left" vertical="top" wrapText="1"/>
    </xf>
    <xf numFmtId="164" fontId="9" fillId="3" borderId="13" xfId="15" applyNumberFormat="1" applyFont="1" applyFill="1" applyBorder="1" applyAlignment="1">
      <alignment horizontal="center" vertical="top"/>
    </xf>
    <xf numFmtId="0" fontId="4" fillId="3" borderId="0" xfId="15" applyFill="1" applyAlignment="1">
      <alignment horizontal="center" vertical="top" wrapText="1"/>
    </xf>
    <xf numFmtId="164" fontId="6" fillId="3" borderId="29" xfId="15" applyNumberFormat="1" applyFont="1" applyFill="1" applyBorder="1" applyAlignment="1">
      <alignment horizontal="center" vertical="top"/>
    </xf>
    <xf numFmtId="0" fontId="6" fillId="0" borderId="61" xfId="15" applyFont="1" applyBorder="1" applyAlignment="1">
      <alignment horizontal="center" vertical="top"/>
    </xf>
    <xf numFmtId="0" fontId="6" fillId="3" borderId="63" xfId="15" applyFont="1" applyFill="1" applyBorder="1" applyAlignment="1">
      <alignment horizontal="center" vertical="center"/>
    </xf>
    <xf numFmtId="0" fontId="6" fillId="3" borderId="65" xfId="15" applyFont="1" applyFill="1" applyBorder="1" applyAlignment="1">
      <alignment horizontal="left" vertical="top" wrapText="1"/>
    </xf>
    <xf numFmtId="0" fontId="6" fillId="3" borderId="41" xfId="15" applyFont="1" applyFill="1" applyBorder="1" applyAlignment="1">
      <alignment horizontal="center" vertical="top" wrapText="1"/>
    </xf>
    <xf numFmtId="0" fontId="44" fillId="0" borderId="46" xfId="15" applyFont="1" applyBorder="1" applyAlignment="1">
      <alignment horizontal="center" vertical="center"/>
    </xf>
    <xf numFmtId="0" fontId="6" fillId="3" borderId="47" xfId="15" applyFont="1" applyFill="1" applyBorder="1" applyAlignment="1">
      <alignment horizontal="center" vertical="center"/>
    </xf>
    <xf numFmtId="0" fontId="6" fillId="3" borderId="26" xfId="15" applyFont="1" applyFill="1" applyBorder="1" applyAlignment="1">
      <alignment horizontal="left" vertical="top" wrapText="1"/>
    </xf>
    <xf numFmtId="0" fontId="4" fillId="11" borderId="24" xfId="15" applyFill="1" applyBorder="1" applyAlignment="1">
      <alignment horizontal="center" vertical="top" wrapText="1"/>
    </xf>
    <xf numFmtId="49" fontId="9" fillId="13" borderId="24" xfId="15" applyNumberFormat="1" applyFont="1" applyFill="1" applyBorder="1" applyAlignment="1">
      <alignment horizontal="center" vertical="top"/>
    </xf>
    <xf numFmtId="49" fontId="9" fillId="8" borderId="4" xfId="15" applyNumberFormat="1" applyFont="1" applyFill="1" applyBorder="1" applyAlignment="1">
      <alignment horizontal="center" vertical="top"/>
    </xf>
    <xf numFmtId="0" fontId="44" fillId="0" borderId="51" xfId="15" applyFont="1" applyBorder="1" applyAlignment="1">
      <alignment horizontal="center" vertical="center"/>
    </xf>
    <xf numFmtId="49" fontId="9" fillId="11" borderId="13" xfId="15" applyNumberFormat="1" applyFont="1" applyFill="1" applyBorder="1" applyAlignment="1">
      <alignment horizontal="center" vertical="top"/>
    </xf>
    <xf numFmtId="49" fontId="9" fillId="13" borderId="13" xfId="15" applyNumberFormat="1" applyFont="1" applyFill="1" applyBorder="1" applyAlignment="1">
      <alignment horizontal="center" vertical="top"/>
    </xf>
    <xf numFmtId="49" fontId="9" fillId="8" borderId="19" xfId="15" applyNumberFormat="1" applyFont="1" applyFill="1" applyBorder="1" applyAlignment="1">
      <alignment horizontal="center" vertical="top"/>
    </xf>
    <xf numFmtId="0" fontId="6" fillId="0" borderId="61" xfId="15" applyFont="1" applyBorder="1" applyAlignment="1">
      <alignment horizontal="center" vertical="center"/>
    </xf>
    <xf numFmtId="0" fontId="6" fillId="3" borderId="63" xfId="15" applyFont="1" applyFill="1" applyBorder="1" applyAlignment="1">
      <alignment horizontal="center" vertical="top" wrapText="1"/>
    </xf>
    <xf numFmtId="164" fontId="6" fillId="11" borderId="13" xfId="15" applyNumberFormat="1" applyFont="1" applyFill="1" applyBorder="1" applyAlignment="1">
      <alignment horizontal="center" vertical="top"/>
    </xf>
    <xf numFmtId="0" fontId="6" fillId="11" borderId="13" xfId="15" applyFont="1" applyFill="1" applyBorder="1" applyAlignment="1">
      <alignment horizontal="center" vertical="top"/>
    </xf>
    <xf numFmtId="0" fontId="9" fillId="11" borderId="13" xfId="15" applyFont="1" applyFill="1" applyBorder="1" applyAlignment="1">
      <alignment horizontal="left" vertical="top" wrapText="1"/>
    </xf>
    <xf numFmtId="49" fontId="9" fillId="3" borderId="0" xfId="15" applyNumberFormat="1" applyFont="1" applyFill="1" applyAlignment="1">
      <alignment horizontal="center" vertical="top" wrapText="1"/>
    </xf>
    <xf numFmtId="49" fontId="9" fillId="12" borderId="13" xfId="15" applyNumberFormat="1" applyFont="1" applyFill="1" applyBorder="1" applyAlignment="1">
      <alignment horizontal="center" vertical="top" wrapText="1"/>
    </xf>
    <xf numFmtId="49" fontId="9" fillId="11" borderId="13" xfId="15" applyNumberFormat="1" applyFont="1" applyFill="1" applyBorder="1" applyAlignment="1">
      <alignment horizontal="center" vertical="top" wrapText="1"/>
    </xf>
    <xf numFmtId="49" fontId="9" fillId="13" borderId="13" xfId="15" applyNumberFormat="1" applyFont="1" applyFill="1" applyBorder="1" applyAlignment="1">
      <alignment horizontal="center" vertical="top"/>
    </xf>
    <xf numFmtId="49" fontId="9" fillId="8" borderId="19" xfId="15" applyNumberFormat="1" applyFont="1" applyFill="1" applyBorder="1" applyAlignment="1">
      <alignment horizontal="center" vertical="top"/>
    </xf>
    <xf numFmtId="0" fontId="6" fillId="0" borderId="40" xfId="15" applyFont="1" applyBorder="1" applyAlignment="1">
      <alignment horizontal="center" vertical="center"/>
    </xf>
    <xf numFmtId="43" fontId="6" fillId="11" borderId="29" xfId="16" applyFont="1" applyFill="1" applyBorder="1" applyAlignment="1">
      <alignment horizontal="center" vertical="top"/>
    </xf>
    <xf numFmtId="0" fontId="6" fillId="0" borderId="46" xfId="15" applyFont="1" applyBorder="1" applyAlignment="1">
      <alignment horizontal="center" vertical="center"/>
    </xf>
    <xf numFmtId="0" fontId="6" fillId="3" borderId="47" xfId="15" applyFont="1" applyFill="1" applyBorder="1" applyAlignment="1">
      <alignment horizontal="center" vertical="top" wrapText="1"/>
    </xf>
    <xf numFmtId="164" fontId="11" fillId="3" borderId="24" xfId="15" applyNumberFormat="1" applyFont="1" applyFill="1" applyBorder="1" applyAlignment="1">
      <alignment horizontal="center" vertical="top"/>
    </xf>
    <xf numFmtId="0" fontId="4" fillId="12" borderId="24" xfId="15" applyFill="1" applyBorder="1" applyAlignment="1">
      <alignment vertical="top" wrapText="1"/>
    </xf>
    <xf numFmtId="0" fontId="4" fillId="0" borderId="0" xfId="15" applyAlignment="1">
      <alignment horizontal="right"/>
    </xf>
    <xf numFmtId="0" fontId="6" fillId="0" borderId="59" xfId="15" applyFont="1" applyBorder="1" applyAlignment="1">
      <alignment horizontal="center" vertical="center"/>
    </xf>
    <xf numFmtId="0" fontId="6" fillId="3" borderId="54" xfId="15" applyFont="1" applyFill="1" applyBorder="1" applyAlignment="1">
      <alignment horizontal="center" vertical="top" wrapText="1"/>
    </xf>
    <xf numFmtId="0" fontId="6" fillId="3" borderId="28" xfId="15" applyFont="1" applyFill="1" applyBorder="1" applyAlignment="1">
      <alignment horizontal="left" vertical="top" wrapText="1"/>
    </xf>
    <xf numFmtId="164" fontId="44" fillId="3" borderId="29" xfId="15" applyNumberFormat="1" applyFont="1" applyFill="1" applyBorder="1" applyAlignment="1">
      <alignment horizontal="center" vertical="top"/>
    </xf>
    <xf numFmtId="0" fontId="40" fillId="0" borderId="0" xfId="15" applyFont="1" applyAlignment="1">
      <alignment vertical="top"/>
    </xf>
    <xf numFmtId="164" fontId="11" fillId="11" borderId="1" xfId="15" applyNumberFormat="1" applyFont="1" applyFill="1" applyBorder="1" applyAlignment="1">
      <alignment horizontal="center" vertical="top"/>
    </xf>
    <xf numFmtId="0" fontId="26" fillId="11" borderId="24" xfId="15" applyFont="1" applyFill="1" applyBorder="1" applyAlignment="1">
      <alignment vertical="top" wrapText="1"/>
    </xf>
    <xf numFmtId="0" fontId="6" fillId="3" borderId="41" xfId="15" applyFont="1" applyFill="1" applyBorder="1" applyAlignment="1">
      <alignment horizontal="center" vertical="center"/>
    </xf>
    <xf numFmtId="164" fontId="44" fillId="11" borderId="29" xfId="15" applyNumberFormat="1" applyFont="1" applyFill="1" applyBorder="1" applyAlignment="1">
      <alignment horizontal="center" vertical="top"/>
    </xf>
    <xf numFmtId="0" fontId="6" fillId="0" borderId="66" xfId="15" applyFont="1" applyBorder="1" applyAlignment="1">
      <alignment horizontal="center" vertical="center"/>
    </xf>
    <xf numFmtId="0" fontId="6" fillId="0" borderId="67" xfId="15" applyFont="1" applyBorder="1" applyAlignment="1">
      <alignment horizontal="center" vertical="center" wrapText="1"/>
    </xf>
    <xf numFmtId="0" fontId="6" fillId="0" borderId="67" xfId="15" applyFont="1" applyBorder="1" applyAlignment="1">
      <alignment vertical="center" wrapText="1"/>
    </xf>
    <xf numFmtId="0" fontId="9" fillId="3" borderId="2" xfId="15" applyFont="1" applyFill="1" applyBorder="1" applyAlignment="1">
      <alignment horizontal="center" vertical="top"/>
    </xf>
    <xf numFmtId="0" fontId="9" fillId="3" borderId="3" xfId="15" applyFont="1" applyFill="1" applyBorder="1" applyAlignment="1">
      <alignment horizontal="center" vertical="top"/>
    </xf>
    <xf numFmtId="0" fontId="9" fillId="3" borderId="4" xfId="15" applyFont="1" applyFill="1" applyBorder="1" applyAlignment="1">
      <alignment horizontal="center" vertical="top"/>
    </xf>
    <xf numFmtId="49" fontId="9" fillId="7" borderId="24" xfId="15" applyNumberFormat="1" applyFont="1" applyFill="1" applyBorder="1" applyAlignment="1">
      <alignment horizontal="center" vertical="top"/>
    </xf>
    <xf numFmtId="0" fontId="6" fillId="0" borderId="67" xfId="8" applyFont="1" applyBorder="1" applyAlignment="1">
      <alignment horizontal="center" vertical="center"/>
    </xf>
    <xf numFmtId="0" fontId="6" fillId="0" borderId="68" xfId="0" applyFont="1" applyBorder="1" applyAlignment="1">
      <alignment wrapText="1"/>
    </xf>
    <xf numFmtId="0" fontId="9" fillId="3" borderId="34" xfId="15" applyFont="1" applyFill="1" applyBorder="1" applyAlignment="1">
      <alignment horizontal="center" vertical="top"/>
    </xf>
    <xf numFmtId="0" fontId="9" fillId="3" borderId="23" xfId="15" applyFont="1" applyFill="1" applyBorder="1" applyAlignment="1">
      <alignment horizontal="center" vertical="top"/>
    </xf>
    <xf numFmtId="0" fontId="9" fillId="3" borderId="35" xfId="15" applyFont="1" applyFill="1" applyBorder="1" applyAlignment="1">
      <alignment horizontal="center" vertical="top"/>
    </xf>
    <xf numFmtId="49" fontId="9" fillId="7" borderId="30" xfId="15" applyNumberFormat="1" applyFont="1" applyFill="1" applyBorder="1" applyAlignment="1">
      <alignment horizontal="center" vertical="top"/>
    </xf>
    <xf numFmtId="0" fontId="9" fillId="7" borderId="10" xfId="15" applyFont="1" applyFill="1" applyBorder="1" applyAlignment="1">
      <alignment vertical="top"/>
    </xf>
    <xf numFmtId="0" fontId="9" fillId="7" borderId="11" xfId="15" applyFont="1" applyFill="1" applyBorder="1" applyAlignment="1">
      <alignment vertical="top"/>
    </xf>
    <xf numFmtId="0" fontId="9" fillId="7" borderId="12" xfId="15" applyFont="1" applyFill="1" applyBorder="1" applyAlignment="1">
      <alignment vertical="top"/>
    </xf>
    <xf numFmtId="49" fontId="9" fillId="7" borderId="12" xfId="15" applyNumberFormat="1" applyFont="1" applyFill="1" applyBorder="1" applyAlignment="1">
      <alignment horizontal="center" vertical="top"/>
    </xf>
    <xf numFmtId="49" fontId="9" fillId="8" borderId="12" xfId="15" applyNumberFormat="1" applyFont="1" applyFill="1" applyBorder="1" applyAlignment="1">
      <alignment horizontal="center" vertical="top"/>
    </xf>
    <xf numFmtId="0" fontId="6" fillId="0" borderId="48" xfId="15" applyFont="1" applyBorder="1" applyAlignment="1">
      <alignment horizontal="center" vertical="top"/>
    </xf>
    <xf numFmtId="0" fontId="6" fillId="0" borderId="50" xfId="15" applyFont="1" applyBorder="1" applyAlignment="1">
      <alignment horizontal="center" vertical="center" wrapText="1"/>
    </xf>
    <xf numFmtId="0" fontId="6" fillId="0" borderId="49" xfId="15" applyFont="1" applyBorder="1" applyAlignment="1">
      <alignment vertical="center" wrapText="1"/>
    </xf>
    <xf numFmtId="0" fontId="9" fillId="0" borderId="10" xfId="15" applyFont="1" applyBorder="1" applyAlignment="1">
      <alignment horizontal="left" vertical="top"/>
    </xf>
    <xf numFmtId="0" fontId="9" fillId="0" borderId="11" xfId="15" applyFont="1" applyBorder="1" applyAlignment="1">
      <alignment horizontal="left" vertical="top"/>
    </xf>
    <xf numFmtId="0" fontId="9" fillId="0" borderId="12" xfId="15" applyFont="1" applyBorder="1" applyAlignment="1">
      <alignment horizontal="left" vertical="top"/>
    </xf>
    <xf numFmtId="49" fontId="9" fillId="9" borderId="35" xfId="15" applyNumberFormat="1" applyFont="1" applyFill="1" applyBorder="1" applyAlignment="1">
      <alignment horizontal="center" vertical="top" wrapText="1"/>
    </xf>
    <xf numFmtId="0" fontId="9" fillId="9" borderId="10" xfId="15" applyFont="1" applyFill="1" applyBorder="1" applyAlignment="1">
      <alignment horizontal="left" vertical="top"/>
    </xf>
    <xf numFmtId="0" fontId="9" fillId="9" borderId="11" xfId="15" applyFont="1" applyFill="1" applyBorder="1" applyAlignment="1">
      <alignment horizontal="left" vertical="top"/>
    </xf>
    <xf numFmtId="0" fontId="9" fillId="9" borderId="12" xfId="15" applyFont="1" applyFill="1" applyBorder="1" applyAlignment="1">
      <alignment horizontal="left" vertical="top"/>
    </xf>
    <xf numFmtId="49" fontId="9" fillId="9" borderId="9" xfId="15" applyNumberFormat="1" applyFont="1" applyFill="1" applyBorder="1" applyAlignment="1">
      <alignment horizontal="center" vertical="top" wrapText="1"/>
    </xf>
    <xf numFmtId="0" fontId="5" fillId="0" borderId="46" xfId="15" applyFont="1" applyBorder="1" applyAlignment="1">
      <alignment horizontal="center" vertical="center" textRotation="90"/>
    </xf>
    <xf numFmtId="0" fontId="5" fillId="0" borderId="25" xfId="15" applyFont="1" applyBorder="1" applyAlignment="1">
      <alignment horizontal="center" vertical="center" wrapText="1"/>
    </xf>
    <xf numFmtId="0" fontId="5" fillId="0" borderId="26" xfId="15" applyFont="1" applyBorder="1" applyAlignment="1">
      <alignment horizontal="center" vertical="center" wrapText="1"/>
    </xf>
    <xf numFmtId="0" fontId="5" fillId="0" borderId="24" xfId="15" applyFont="1" applyBorder="1" applyAlignment="1">
      <alignment horizontal="center" vertical="center" textRotation="90" wrapText="1"/>
    </xf>
    <xf numFmtId="0" fontId="5" fillId="0" borderId="1" xfId="15" applyFont="1" applyBorder="1" applyAlignment="1">
      <alignment horizontal="center" vertical="center" textRotation="90" wrapText="1"/>
    </xf>
    <xf numFmtId="0" fontId="5" fillId="11" borderId="24" xfId="15" applyFont="1" applyFill="1" applyBorder="1" applyAlignment="1">
      <alignment horizontal="center" vertical="center" textRotation="90" wrapText="1"/>
    </xf>
    <xf numFmtId="0" fontId="5" fillId="0" borderId="2" xfId="15" applyFont="1" applyBorder="1" applyAlignment="1">
      <alignment horizontal="center" vertical="center" wrapText="1"/>
    </xf>
    <xf numFmtId="0" fontId="5" fillId="12" borderId="24" xfId="15" applyFont="1" applyFill="1" applyBorder="1" applyAlignment="1">
      <alignment horizontal="center" vertical="center" textRotation="90" wrapText="1"/>
    </xf>
    <xf numFmtId="0" fontId="5" fillId="11" borderId="62" xfId="15" applyFont="1" applyFill="1" applyBorder="1" applyAlignment="1">
      <alignment horizontal="center" vertical="center" textRotation="90" wrapText="1"/>
    </xf>
    <xf numFmtId="0" fontId="5" fillId="7" borderId="1" xfId="15" applyFont="1" applyFill="1" applyBorder="1" applyAlignment="1">
      <alignment horizontal="center" vertical="center" textRotation="90" wrapText="1"/>
    </xf>
    <xf numFmtId="0" fontId="5" fillId="9" borderId="1" xfId="15" applyFont="1" applyFill="1" applyBorder="1" applyAlignment="1">
      <alignment horizontal="center" vertical="center" textRotation="90" wrapText="1"/>
    </xf>
    <xf numFmtId="0" fontId="5" fillId="0" borderId="51" xfId="15" applyFont="1" applyBorder="1" applyAlignment="1">
      <alignment horizontal="center" vertical="center" textRotation="90"/>
    </xf>
    <xf numFmtId="0" fontId="5" fillId="0" borderId="50" xfId="15" applyFont="1" applyBorder="1" applyAlignment="1">
      <alignment horizontal="center" vertical="center" wrapText="1"/>
    </xf>
    <xf numFmtId="0" fontId="5" fillId="0" borderId="53" xfId="15" applyFont="1" applyBorder="1" applyAlignment="1">
      <alignment horizontal="center" vertical="center" wrapText="1"/>
    </xf>
    <xf numFmtId="0" fontId="5" fillId="0" borderId="13" xfId="15" applyFont="1" applyBorder="1" applyAlignment="1">
      <alignment horizontal="center" vertical="center" textRotation="90" wrapText="1"/>
    </xf>
    <xf numFmtId="0" fontId="5" fillId="0" borderId="14" xfId="15" applyFont="1" applyBorder="1" applyAlignment="1">
      <alignment horizontal="center" vertical="center" textRotation="90" wrapText="1"/>
    </xf>
    <xf numFmtId="0" fontId="5" fillId="11" borderId="13" xfId="15" applyFont="1" applyFill="1" applyBorder="1" applyAlignment="1">
      <alignment horizontal="center" vertical="center" textRotation="90" wrapText="1"/>
    </xf>
    <xf numFmtId="0" fontId="5" fillId="0" borderId="18" xfId="15" applyFont="1" applyBorder="1" applyAlignment="1">
      <alignment horizontal="center" vertical="center" wrapText="1"/>
    </xf>
    <xf numFmtId="0" fontId="5" fillId="12" borderId="13" xfId="15" applyFont="1" applyFill="1" applyBorder="1" applyAlignment="1">
      <alignment horizontal="center" vertical="center" textRotation="90" wrapText="1"/>
    </xf>
    <xf numFmtId="0" fontId="5" fillId="11" borderId="16" xfId="15" applyFont="1" applyFill="1" applyBorder="1" applyAlignment="1">
      <alignment horizontal="center" vertical="center" textRotation="90" wrapText="1"/>
    </xf>
    <xf numFmtId="0" fontId="5" fillId="7" borderId="14" xfId="15" applyFont="1" applyFill="1" applyBorder="1" applyAlignment="1">
      <alignment horizontal="center" vertical="center" textRotation="90" wrapText="1"/>
    </xf>
    <xf numFmtId="0" fontId="5" fillId="9" borderId="14" xfId="15" applyFont="1" applyFill="1" applyBorder="1" applyAlignment="1">
      <alignment horizontal="center" vertical="center" textRotation="90" wrapText="1"/>
    </xf>
    <xf numFmtId="0" fontId="5" fillId="0" borderId="30" xfId="15" applyFont="1" applyBorder="1" applyAlignment="1">
      <alignment horizontal="center" vertical="center" textRotation="90" wrapText="1"/>
    </xf>
    <xf numFmtId="0" fontId="5" fillId="0" borderId="29" xfId="15" applyFont="1" applyBorder="1" applyAlignment="1">
      <alignment horizontal="center" vertical="center" textRotation="90" wrapText="1"/>
    </xf>
    <xf numFmtId="0" fontId="5" fillId="11" borderId="30" xfId="15" applyFont="1" applyFill="1" applyBorder="1" applyAlignment="1">
      <alignment horizontal="center" vertical="center" textRotation="90" wrapText="1"/>
    </xf>
    <xf numFmtId="0" fontId="5" fillId="0" borderId="34" xfId="15" applyFont="1" applyBorder="1" applyAlignment="1">
      <alignment horizontal="center" vertical="center" wrapText="1"/>
    </xf>
    <xf numFmtId="0" fontId="5" fillId="12" borderId="30" xfId="15" applyFont="1" applyFill="1" applyBorder="1" applyAlignment="1">
      <alignment horizontal="center" vertical="center" textRotation="90" wrapText="1"/>
    </xf>
    <xf numFmtId="0" fontId="5" fillId="11" borderId="7" xfId="15" applyFont="1" applyFill="1" applyBorder="1" applyAlignment="1">
      <alignment horizontal="center" vertical="center" textRotation="90" wrapText="1"/>
    </xf>
    <xf numFmtId="0" fontId="5" fillId="7" borderId="29" xfId="15" applyFont="1" applyFill="1" applyBorder="1" applyAlignment="1">
      <alignment horizontal="center" vertical="center" textRotation="90" wrapText="1"/>
    </xf>
    <xf numFmtId="0" fontId="5" fillId="9" borderId="29" xfId="15" applyFont="1" applyFill="1" applyBorder="1" applyAlignment="1">
      <alignment horizontal="center" vertical="center" textRotation="90" wrapText="1"/>
    </xf>
    <xf numFmtId="0" fontId="6" fillId="0" borderId="3" xfId="15" applyFont="1" applyBorder="1" applyAlignment="1">
      <alignment horizontal="center"/>
    </xf>
    <xf numFmtId="0" fontId="31" fillId="0" borderId="3" xfId="15" applyFont="1" applyBorder="1" applyAlignment="1">
      <alignment horizontal="center" vertical="center"/>
    </xf>
    <xf numFmtId="0" fontId="31" fillId="0" borderId="0" xfId="15" applyFont="1" applyAlignment="1">
      <alignment horizontal="center" vertical="center"/>
    </xf>
    <xf numFmtId="0" fontId="31" fillId="0" borderId="0" xfId="15" applyFont="1" applyAlignment="1">
      <alignment horizontal="center" vertical="center" textRotation="90"/>
    </xf>
    <xf numFmtId="0" fontId="14" fillId="0" borderId="0" xfId="15" applyFont="1" applyAlignment="1">
      <alignment horizontal="center" vertical="center"/>
    </xf>
    <xf numFmtId="0" fontId="30" fillId="0" borderId="0" xfId="15" applyFont="1" applyAlignment="1">
      <alignment horizontal="center" vertical="top" wrapText="1"/>
    </xf>
    <xf numFmtId="0" fontId="30" fillId="0" borderId="0" xfId="15" applyFont="1" applyAlignment="1">
      <alignment horizontal="center" vertical="center" wrapText="1"/>
    </xf>
    <xf numFmtId="0" fontId="29" fillId="0" borderId="0" xfId="3" applyFont="1" applyAlignment="1">
      <alignment vertical="top"/>
    </xf>
    <xf numFmtId="0" fontId="29" fillId="0" borderId="0" xfId="3" applyFont="1" applyAlignment="1">
      <alignment vertical="center"/>
    </xf>
    <xf numFmtId="0" fontId="8" fillId="0" borderId="0" xfId="3" applyFont="1" applyAlignment="1">
      <alignment vertical="top"/>
    </xf>
    <xf numFmtId="0" fontId="29" fillId="0" borderId="13" xfId="3" applyFont="1" applyBorder="1" applyAlignment="1">
      <alignment vertical="top"/>
    </xf>
    <xf numFmtId="0" fontId="6" fillId="0" borderId="0" xfId="0" applyFont="1" applyAlignment="1">
      <alignment vertical="center" wrapText="1"/>
    </xf>
    <xf numFmtId="164" fontId="29" fillId="0" borderId="0" xfId="3" applyNumberFormat="1" applyFont="1" applyAlignment="1">
      <alignment vertical="top"/>
    </xf>
    <xf numFmtId="0" fontId="69" fillId="0" borderId="0" xfId="3" applyFont="1" applyAlignment="1">
      <alignment vertical="top"/>
    </xf>
    <xf numFmtId="164" fontId="69" fillId="0" borderId="0" xfId="3" applyNumberFormat="1" applyFont="1" applyAlignment="1">
      <alignment vertical="top"/>
    </xf>
    <xf numFmtId="49" fontId="29" fillId="0" borderId="0" xfId="3" applyNumberFormat="1" applyFont="1" applyAlignment="1">
      <alignment horizontal="center" vertical="top"/>
    </xf>
    <xf numFmtId="0" fontId="29" fillId="0" borderId="0" xfId="3" applyFont="1" applyAlignment="1">
      <alignment horizontal="center" vertical="top"/>
    </xf>
    <xf numFmtId="164" fontId="8" fillId="0" borderId="0" xfId="3" applyNumberFormat="1" applyFont="1" applyAlignment="1">
      <alignment horizontal="center" vertical="top" wrapText="1"/>
    </xf>
    <xf numFmtId="0" fontId="8" fillId="0" borderId="0" xfId="3" applyFont="1" applyAlignment="1">
      <alignment horizontal="left" vertical="top" wrapText="1"/>
    </xf>
    <xf numFmtId="0" fontId="8" fillId="0" borderId="0" xfId="3" applyFont="1" applyAlignment="1">
      <alignment horizontal="left" vertical="center" wrapText="1"/>
    </xf>
    <xf numFmtId="0" fontId="62" fillId="0" borderId="0" xfId="3" applyFont="1" applyAlignment="1">
      <alignment horizontal="left" vertical="top" wrapText="1"/>
    </xf>
    <xf numFmtId="2" fontId="6" fillId="0" borderId="0" xfId="3" applyNumberFormat="1" applyFont="1" applyAlignment="1">
      <alignment vertical="top"/>
    </xf>
    <xf numFmtId="0" fontId="44" fillId="0" borderId="0" xfId="3" applyFont="1" applyAlignment="1">
      <alignment vertical="top"/>
    </xf>
    <xf numFmtId="0" fontId="8" fillId="0" borderId="0" xfId="3" applyFont="1" applyAlignment="1">
      <alignment horizontal="left" vertical="top" wrapText="1"/>
    </xf>
    <xf numFmtId="0" fontId="6" fillId="0" borderId="0" xfId="3" applyFont="1" applyAlignment="1">
      <alignment horizontal="center" vertical="top"/>
    </xf>
    <xf numFmtId="0" fontId="6" fillId="0" borderId="0" xfId="3" applyFont="1" applyAlignment="1">
      <alignment horizontal="center" vertical="top"/>
    </xf>
    <xf numFmtId="4" fontId="70" fillId="0" borderId="0" xfId="3" applyNumberFormat="1" applyFont="1" applyAlignment="1">
      <alignment horizontal="center" vertical="top" wrapText="1"/>
    </xf>
    <xf numFmtId="4" fontId="70" fillId="0" borderId="0" xfId="3" applyNumberFormat="1" applyFont="1" applyAlignment="1">
      <alignment horizontal="center" vertical="top" wrapText="1"/>
    </xf>
    <xf numFmtId="4" fontId="8" fillId="0" borderId="0" xfId="3" applyNumberFormat="1" applyFont="1" applyAlignment="1">
      <alignment horizontal="center" vertical="top" wrapText="1"/>
    </xf>
    <xf numFmtId="165" fontId="8" fillId="0" borderId="0" xfId="3" applyNumberFormat="1" applyFont="1" applyAlignment="1">
      <alignment horizontal="center" vertical="top" wrapText="1"/>
    </xf>
    <xf numFmtId="165" fontId="62" fillId="0" borderId="0" xfId="3" applyNumberFormat="1" applyFont="1" applyAlignment="1">
      <alignment horizontal="center" vertical="top" wrapText="1"/>
    </xf>
    <xf numFmtId="165" fontId="62" fillId="0" borderId="0" xfId="3" applyNumberFormat="1" applyFont="1" applyAlignment="1">
      <alignment horizontal="center" vertical="top" wrapText="1"/>
    </xf>
    <xf numFmtId="165" fontId="6" fillId="0" borderId="0" xfId="3" applyNumberFormat="1" applyFont="1" applyAlignment="1">
      <alignment vertical="top"/>
    </xf>
    <xf numFmtId="165" fontId="70" fillId="0" borderId="0" xfId="3" applyNumberFormat="1" applyFont="1" applyAlignment="1">
      <alignment vertical="top" wrapText="1"/>
    </xf>
    <xf numFmtId="4" fontId="70" fillId="0" borderId="0" xfId="3" applyNumberFormat="1" applyFont="1" applyAlignment="1">
      <alignment vertical="top" wrapText="1"/>
    </xf>
    <xf numFmtId="4" fontId="62" fillId="0" borderId="0" xfId="3" applyNumberFormat="1" applyFont="1" applyAlignment="1">
      <alignment horizontal="center" vertical="top" wrapText="1"/>
    </xf>
    <xf numFmtId="49" fontId="9" fillId="0" borderId="0" xfId="3" applyNumberFormat="1" applyFont="1" applyAlignment="1">
      <alignment horizontal="right" vertical="top"/>
    </xf>
    <xf numFmtId="0" fontId="27" fillId="0" borderId="2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0" fontId="27" fillId="0" borderId="7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left" vertical="center" wrapText="1"/>
    </xf>
    <xf numFmtId="0" fontId="48" fillId="2" borderId="2" xfId="0" applyFont="1" applyFill="1" applyBorder="1" applyAlignment="1">
      <alignment horizontal="left" vertical="center" wrapText="1"/>
    </xf>
    <xf numFmtId="0" fontId="48" fillId="2" borderId="3" xfId="0" applyFont="1" applyFill="1" applyBorder="1" applyAlignment="1">
      <alignment horizontal="left" vertical="center" wrapText="1"/>
    </xf>
    <xf numFmtId="0" fontId="48" fillId="2" borderId="4" xfId="0" applyFont="1" applyFill="1" applyBorder="1" applyAlignment="1">
      <alignment horizontal="left" vertical="center" wrapText="1"/>
    </xf>
    <xf numFmtId="164" fontId="6" fillId="0" borderId="0" xfId="3" applyNumberFormat="1" applyFont="1" applyAlignment="1">
      <alignment horizontal="center" vertical="top" wrapText="1"/>
    </xf>
    <xf numFmtId="164" fontId="6" fillId="0" borderId="24" xfId="3" applyNumberFormat="1" applyFont="1" applyBorder="1" applyAlignment="1">
      <alignment horizontal="center" vertical="top" wrapText="1"/>
    </xf>
    <xf numFmtId="0" fontId="6" fillId="3" borderId="55" xfId="0" applyFont="1" applyFill="1" applyBorder="1" applyAlignment="1">
      <alignment horizontal="left" vertical="top" wrapText="1"/>
    </xf>
    <xf numFmtId="0" fontId="6" fillId="3" borderId="62" xfId="0" applyFont="1" applyFill="1" applyBorder="1" applyAlignment="1">
      <alignment horizontal="left" vertical="top" wrapText="1"/>
    </xf>
    <xf numFmtId="0" fontId="6" fillId="3" borderId="39" xfId="0" applyFont="1" applyFill="1" applyBorder="1" applyAlignment="1">
      <alignment horizontal="left" vertical="top" wrapText="1"/>
    </xf>
    <xf numFmtId="164" fontId="6" fillId="0" borderId="14" xfId="3" applyNumberFormat="1" applyFont="1" applyBorder="1" applyAlignment="1">
      <alignment horizontal="center" vertical="top" wrapText="1"/>
    </xf>
    <xf numFmtId="164" fontId="6" fillId="0" borderId="5" xfId="3" applyNumberFormat="1" applyFont="1" applyBorder="1" applyAlignment="1">
      <alignment horizontal="center" vertical="top" wrapText="1"/>
    </xf>
    <xf numFmtId="0" fontId="71" fillId="0" borderId="15" xfId="0" applyFont="1" applyBorder="1" applyAlignment="1">
      <alignment horizontal="left" vertical="top" wrapText="1"/>
    </xf>
    <xf numFmtId="0" fontId="6" fillId="3" borderId="18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0" fontId="6" fillId="3" borderId="19" xfId="0" applyFont="1" applyFill="1" applyBorder="1" applyAlignment="1">
      <alignment horizontal="left" vertical="center" wrapText="1"/>
    </xf>
    <xf numFmtId="0" fontId="4" fillId="0" borderId="6" xfId="3" applyBorder="1" applyAlignment="1">
      <alignment horizontal="left" vertical="top" wrapText="1"/>
    </xf>
    <xf numFmtId="0" fontId="4" fillId="0" borderId="7" xfId="3" applyBorder="1" applyAlignment="1">
      <alignment horizontal="left" vertical="top" wrapText="1"/>
    </xf>
    <xf numFmtId="0" fontId="18" fillId="0" borderId="7" xfId="3" applyFont="1" applyBorder="1" applyAlignment="1">
      <alignment horizontal="left" vertical="top" wrapText="1"/>
    </xf>
    <xf numFmtId="0" fontId="18" fillId="0" borderId="8" xfId="3" applyFont="1" applyBorder="1" applyAlignment="1">
      <alignment horizontal="left" vertical="top" wrapText="1"/>
    </xf>
    <xf numFmtId="0" fontId="9" fillId="4" borderId="10" xfId="0" applyFont="1" applyFill="1" applyBorder="1" applyAlignment="1">
      <alignment horizontal="left" vertical="center" wrapText="1"/>
    </xf>
    <xf numFmtId="0" fontId="9" fillId="4" borderId="11" xfId="0" applyFont="1" applyFill="1" applyBorder="1" applyAlignment="1">
      <alignment horizontal="left" vertical="center" wrapText="1"/>
    </xf>
    <xf numFmtId="0" fontId="9" fillId="4" borderId="12" xfId="0" applyFont="1" applyFill="1" applyBorder="1" applyAlignment="1">
      <alignment horizontal="left" vertical="center" wrapText="1"/>
    </xf>
    <xf numFmtId="0" fontId="44" fillId="0" borderId="0" xfId="3" applyFont="1" applyAlignment="1">
      <alignment vertical="top" wrapText="1"/>
    </xf>
    <xf numFmtId="0" fontId="6" fillId="0" borderId="0" xfId="3" applyFont="1" applyAlignment="1">
      <alignment vertical="top" wrapText="1"/>
    </xf>
    <xf numFmtId="0" fontId="6" fillId="0" borderId="18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164" fontId="9" fillId="0" borderId="31" xfId="3" applyNumberFormat="1" applyFont="1" applyBorder="1" applyAlignment="1">
      <alignment horizontal="center" vertical="top" wrapText="1"/>
    </xf>
    <xf numFmtId="0" fontId="44" fillId="0" borderId="0" xfId="0" applyFont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6" xfId="0" applyFont="1" applyBorder="1" applyAlignment="1">
      <alignment horizontal="left" vertical="top" wrapText="1"/>
    </xf>
    <xf numFmtId="0" fontId="6" fillId="0" borderId="17" xfId="0" applyFont="1" applyBorder="1" applyAlignment="1">
      <alignment horizontal="left" vertical="top" wrapText="1"/>
    </xf>
    <xf numFmtId="164" fontId="9" fillId="0" borderId="0" xfId="3" applyNumberFormat="1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49" fontId="6" fillId="0" borderId="0" xfId="0" applyNumberFormat="1" applyFont="1" applyAlignment="1">
      <alignment vertical="top"/>
    </xf>
    <xf numFmtId="49" fontId="6" fillId="0" borderId="23" xfId="0" applyNumberFormat="1" applyFont="1" applyBorder="1" applyAlignment="1">
      <alignment vertical="top" textRotation="90"/>
    </xf>
    <xf numFmtId="164" fontId="9" fillId="0" borderId="10" xfId="3" applyNumberFormat="1" applyFont="1" applyBorder="1" applyAlignment="1">
      <alignment horizontal="center" vertical="top"/>
    </xf>
    <xf numFmtId="164" fontId="9" fillId="0" borderId="11" xfId="3" applyNumberFormat="1" applyFont="1" applyBorder="1" applyAlignment="1">
      <alignment horizontal="center" vertical="top"/>
    </xf>
    <xf numFmtId="164" fontId="9" fillId="0" borderId="12" xfId="3" applyNumberFormat="1" applyFont="1" applyBorder="1" applyAlignment="1">
      <alignment horizontal="center" vertical="top"/>
    </xf>
    <xf numFmtId="164" fontId="11" fillId="2" borderId="68" xfId="3" applyNumberFormat="1" applyFont="1" applyFill="1" applyBorder="1" applyAlignment="1">
      <alignment horizontal="center" vertical="center"/>
    </xf>
    <xf numFmtId="49" fontId="9" fillId="2" borderId="10" xfId="3" applyNumberFormat="1" applyFont="1" applyFill="1" applyBorder="1" applyAlignment="1">
      <alignment horizontal="right" vertical="top"/>
    </xf>
    <xf numFmtId="49" fontId="9" fillId="2" borderId="11" xfId="3" applyNumberFormat="1" applyFont="1" applyFill="1" applyBorder="1" applyAlignment="1">
      <alignment horizontal="right" vertical="top"/>
    </xf>
    <xf numFmtId="49" fontId="9" fillId="2" borderId="81" xfId="3" applyNumberFormat="1" applyFont="1" applyFill="1" applyBorder="1" applyAlignment="1">
      <alignment horizontal="right" vertical="top"/>
    </xf>
    <xf numFmtId="49" fontId="9" fillId="2" borderId="9" xfId="3" applyNumberFormat="1" applyFont="1" applyFill="1" applyBorder="1" applyAlignment="1">
      <alignment horizontal="center" vertical="top"/>
    </xf>
    <xf numFmtId="164" fontId="11" fillId="22" borderId="68" xfId="3" applyNumberFormat="1" applyFont="1" applyFill="1" applyBorder="1" applyAlignment="1">
      <alignment horizontal="center" vertical="center"/>
    </xf>
    <xf numFmtId="49" fontId="9" fillId="22" borderId="10" xfId="3" applyNumberFormat="1" applyFont="1" applyFill="1" applyBorder="1" applyAlignment="1">
      <alignment horizontal="right" vertical="top"/>
    </xf>
    <xf numFmtId="49" fontId="9" fillId="22" borderId="11" xfId="3" applyNumberFormat="1" applyFont="1" applyFill="1" applyBorder="1" applyAlignment="1">
      <alignment horizontal="right" vertical="top"/>
    </xf>
    <xf numFmtId="49" fontId="9" fillId="22" borderId="81" xfId="3" applyNumberFormat="1" applyFont="1" applyFill="1" applyBorder="1" applyAlignment="1">
      <alignment horizontal="right" vertical="top"/>
    </xf>
    <xf numFmtId="49" fontId="9" fillId="22" borderId="9" xfId="3" applyNumberFormat="1" applyFont="1" applyFill="1" applyBorder="1" applyAlignment="1">
      <alignment horizontal="center" vertical="top"/>
    </xf>
    <xf numFmtId="164" fontId="9" fillId="13" borderId="10" xfId="3" applyNumberFormat="1" applyFont="1" applyFill="1" applyBorder="1" applyAlignment="1">
      <alignment horizontal="center" vertical="top"/>
    </xf>
    <xf numFmtId="164" fontId="9" fillId="13" borderId="11" xfId="3" applyNumberFormat="1" applyFont="1" applyFill="1" applyBorder="1" applyAlignment="1">
      <alignment horizontal="center" vertical="top"/>
    </xf>
    <xf numFmtId="164" fontId="9" fillId="13" borderId="12" xfId="3" applyNumberFormat="1" applyFont="1" applyFill="1" applyBorder="1" applyAlignment="1">
      <alignment horizontal="center" vertical="top"/>
    </xf>
    <xf numFmtId="164" fontId="11" fillId="13" borderId="68" xfId="3" applyNumberFormat="1" applyFont="1" applyFill="1" applyBorder="1" applyAlignment="1">
      <alignment horizontal="center" vertical="center"/>
    </xf>
    <xf numFmtId="49" fontId="9" fillId="13" borderId="10" xfId="3" applyNumberFormat="1" applyFont="1" applyFill="1" applyBorder="1" applyAlignment="1">
      <alignment horizontal="right" vertical="top"/>
    </xf>
    <xf numFmtId="49" fontId="9" fillId="13" borderId="11" xfId="3" applyNumberFormat="1" applyFont="1" applyFill="1" applyBorder="1" applyAlignment="1">
      <alignment horizontal="right" vertical="top"/>
    </xf>
    <xf numFmtId="49" fontId="9" fillId="13" borderId="9" xfId="3" applyNumberFormat="1" applyFont="1" applyFill="1" applyBorder="1" applyAlignment="1">
      <alignment horizontal="center" vertical="top"/>
    </xf>
    <xf numFmtId="0" fontId="6" fillId="0" borderId="2" xfId="3" applyFont="1" applyBorder="1" applyAlignment="1">
      <alignment horizontal="center" vertical="top"/>
    </xf>
    <xf numFmtId="0" fontId="6" fillId="0" borderId="25" xfId="3" applyFont="1" applyBorder="1" applyAlignment="1">
      <alignment horizontal="center" vertical="top"/>
    </xf>
    <xf numFmtId="0" fontId="6" fillId="0" borderId="26" xfId="3" applyFont="1" applyBorder="1" applyAlignment="1">
      <alignment horizontal="left" vertical="top" wrapText="1"/>
    </xf>
    <xf numFmtId="164" fontId="9" fillId="10" borderId="4" xfId="3" applyNumberFormat="1" applyFont="1" applyFill="1" applyBorder="1" applyAlignment="1">
      <alignment horizontal="center" vertical="center"/>
    </xf>
    <xf numFmtId="0" fontId="9" fillId="10" borderId="9" xfId="0" applyFont="1" applyFill="1" applyBorder="1" applyAlignment="1">
      <alignment horizontal="center" vertical="top"/>
    </xf>
    <xf numFmtId="49" fontId="6" fillId="0" borderId="24" xfId="3" applyNumberFormat="1" applyFont="1" applyBorder="1" applyAlignment="1">
      <alignment horizontal="left" vertical="top"/>
    </xf>
    <xf numFmtId="49" fontId="9" fillId="0" borderId="2" xfId="3" applyNumberFormat="1" applyFont="1" applyBorder="1" applyAlignment="1">
      <alignment vertical="top"/>
    </xf>
    <xf numFmtId="49" fontId="6" fillId="0" borderId="24" xfId="3" applyNumberFormat="1" applyFont="1" applyBorder="1" applyAlignment="1">
      <alignment horizontal="center" vertical="center" textRotation="90"/>
    </xf>
    <xf numFmtId="49" fontId="9" fillId="11" borderId="4" xfId="3" applyNumberFormat="1" applyFont="1" applyFill="1" applyBorder="1" applyAlignment="1">
      <alignment horizontal="center" vertical="center" textRotation="90"/>
    </xf>
    <xf numFmtId="0" fontId="6" fillId="12" borderId="24" xfId="3" applyFont="1" applyFill="1" applyBorder="1" applyAlignment="1">
      <alignment horizontal="left" vertical="top" wrapText="1"/>
    </xf>
    <xf numFmtId="49" fontId="9" fillId="0" borderId="24" xfId="3" applyNumberFormat="1" applyFont="1" applyBorder="1" applyAlignment="1">
      <alignment horizontal="center" vertical="top"/>
    </xf>
    <xf numFmtId="49" fontId="9" fillId="12" borderId="24" xfId="3" applyNumberFormat="1" applyFont="1" applyFill="1" applyBorder="1" applyAlignment="1">
      <alignment horizontal="center" vertical="top"/>
    </xf>
    <xf numFmtId="49" fontId="9" fillId="11" borderId="4" xfId="3" applyNumberFormat="1" applyFont="1" applyFill="1" applyBorder="1" applyAlignment="1">
      <alignment horizontal="center" vertical="top"/>
    </xf>
    <xf numFmtId="49" fontId="9" fillId="7" borderId="24" xfId="3" applyNumberFormat="1" applyFont="1" applyFill="1" applyBorder="1" applyAlignment="1">
      <alignment horizontal="center" vertical="top"/>
    </xf>
    <xf numFmtId="49" fontId="9" fillId="22" borderId="24" xfId="3" applyNumberFormat="1" applyFont="1" applyFill="1" applyBorder="1" applyAlignment="1">
      <alignment horizontal="center" vertical="top"/>
    </xf>
    <xf numFmtId="0" fontId="6" fillId="0" borderId="18" xfId="3" applyFont="1" applyBorder="1" applyAlignment="1">
      <alignment horizontal="center" vertical="top"/>
    </xf>
    <xf numFmtId="0" fontId="6" fillId="0" borderId="58" xfId="3" applyFont="1" applyBorder="1" applyAlignment="1">
      <alignment horizontal="center" vertical="top"/>
    </xf>
    <xf numFmtId="0" fontId="6" fillId="0" borderId="53" xfId="3" applyFont="1" applyBorder="1" applyAlignment="1">
      <alignment horizontal="left" vertical="top" wrapText="1"/>
    </xf>
    <xf numFmtId="164" fontId="9" fillId="0" borderId="4" xfId="3" applyNumberFormat="1" applyFont="1" applyBorder="1" applyAlignment="1">
      <alignment horizontal="center" vertical="center"/>
    </xf>
    <xf numFmtId="0" fontId="9" fillId="0" borderId="9" xfId="3" applyFont="1" applyBorder="1" applyAlignment="1">
      <alignment horizontal="center" vertical="top" wrapText="1"/>
    </xf>
    <xf numFmtId="49" fontId="6" fillId="0" borderId="13" xfId="3" applyNumberFormat="1" applyFont="1" applyBorder="1" applyAlignment="1">
      <alignment horizontal="left" vertical="top"/>
    </xf>
    <xf numFmtId="49" fontId="9" fillId="0" borderId="18" xfId="3" applyNumberFormat="1" applyFont="1" applyBorder="1" applyAlignment="1">
      <alignment vertical="top"/>
    </xf>
    <xf numFmtId="49" fontId="6" fillId="0" borderId="13" xfId="3" applyNumberFormat="1" applyFont="1" applyBorder="1" applyAlignment="1">
      <alignment horizontal="center" vertical="center" textRotation="90"/>
    </xf>
    <xf numFmtId="49" fontId="9" fillId="11" borderId="19" xfId="3" applyNumberFormat="1" applyFont="1" applyFill="1" applyBorder="1" applyAlignment="1">
      <alignment horizontal="center" vertical="center" textRotation="90"/>
    </xf>
    <xf numFmtId="0" fontId="6" fillId="12" borderId="13" xfId="3" applyFont="1" applyFill="1" applyBorder="1" applyAlignment="1">
      <alignment horizontal="left" vertical="top" wrapText="1"/>
    </xf>
    <xf numFmtId="49" fontId="9" fillId="0" borderId="13" xfId="3" applyNumberFormat="1" applyFont="1" applyBorder="1" applyAlignment="1">
      <alignment horizontal="center" vertical="top"/>
    </xf>
    <xf numFmtId="49" fontId="9" fillId="12" borderId="13" xfId="3" applyNumberFormat="1" applyFont="1" applyFill="1" applyBorder="1" applyAlignment="1">
      <alignment horizontal="center" vertical="top"/>
    </xf>
    <xf numFmtId="49" fontId="9" fillId="11" borderId="19" xfId="3" applyNumberFormat="1" applyFont="1" applyFill="1" applyBorder="1" applyAlignment="1">
      <alignment horizontal="center" vertical="top"/>
    </xf>
    <xf numFmtId="49" fontId="9" fillId="7" borderId="13" xfId="3" applyNumberFormat="1" applyFont="1" applyFill="1" applyBorder="1" applyAlignment="1">
      <alignment horizontal="center" vertical="top"/>
    </xf>
    <xf numFmtId="49" fontId="9" fillId="22" borderId="13" xfId="3" applyNumberFormat="1" applyFont="1" applyFill="1" applyBorder="1" applyAlignment="1">
      <alignment horizontal="center" vertical="top"/>
    </xf>
    <xf numFmtId="0" fontId="6" fillId="0" borderId="34" xfId="3" applyFont="1" applyBorder="1" applyAlignment="1">
      <alignment horizontal="center" vertical="top"/>
    </xf>
    <xf numFmtId="0" fontId="6" fillId="0" borderId="50" xfId="3" applyFont="1" applyBorder="1" applyAlignment="1">
      <alignment horizontal="center" vertical="top"/>
    </xf>
    <xf numFmtId="0" fontId="6" fillId="0" borderId="44" xfId="3" applyFont="1" applyBorder="1" applyAlignment="1">
      <alignment horizontal="left" vertical="top" wrapText="1"/>
    </xf>
    <xf numFmtId="49" fontId="6" fillId="0" borderId="30" xfId="3" applyNumberFormat="1" applyFont="1" applyBorder="1" applyAlignment="1">
      <alignment horizontal="left" vertical="top"/>
    </xf>
    <xf numFmtId="49" fontId="9" fillId="0" borderId="34" xfId="3" applyNumberFormat="1" applyFont="1" applyBorder="1" applyAlignment="1">
      <alignment vertical="top"/>
    </xf>
    <xf numFmtId="0" fontId="6" fillId="12" borderId="30" xfId="3" applyFont="1" applyFill="1" applyBorder="1" applyAlignment="1">
      <alignment horizontal="left" vertical="top" wrapText="1"/>
    </xf>
    <xf numFmtId="49" fontId="9" fillId="0" borderId="30" xfId="3" applyNumberFormat="1" applyFont="1" applyBorder="1" applyAlignment="1">
      <alignment horizontal="center" vertical="top"/>
    </xf>
    <xf numFmtId="49" fontId="9" fillId="12" borderId="30" xfId="3" applyNumberFormat="1" applyFont="1" applyFill="1" applyBorder="1" applyAlignment="1">
      <alignment horizontal="center" vertical="top"/>
    </xf>
    <xf numFmtId="49" fontId="9" fillId="11" borderId="35" xfId="3" applyNumberFormat="1" applyFont="1" applyFill="1" applyBorder="1" applyAlignment="1">
      <alignment horizontal="center" vertical="top"/>
    </xf>
    <xf numFmtId="49" fontId="9" fillId="7" borderId="30" xfId="3" applyNumberFormat="1" applyFont="1" applyFill="1" applyBorder="1" applyAlignment="1">
      <alignment horizontal="center" vertical="top"/>
    </xf>
    <xf numFmtId="49" fontId="9" fillId="22" borderId="30" xfId="3" applyNumberFormat="1" applyFont="1" applyFill="1" applyBorder="1" applyAlignment="1">
      <alignment vertical="top"/>
    </xf>
    <xf numFmtId="0" fontId="44" fillId="0" borderId="0" xfId="0" applyFont="1" applyAlignment="1">
      <alignment vertical="center" wrapText="1"/>
    </xf>
    <xf numFmtId="49" fontId="6" fillId="0" borderId="30" xfId="3" applyNumberFormat="1" applyFont="1" applyBorder="1" applyAlignment="1">
      <alignment horizontal="center" vertical="center" textRotation="90"/>
    </xf>
    <xf numFmtId="49" fontId="9" fillId="0" borderId="24" xfId="3" applyNumberFormat="1" applyFont="1" applyBorder="1" applyAlignment="1">
      <alignment horizontal="center" vertical="top"/>
    </xf>
    <xf numFmtId="0" fontId="6" fillId="12" borderId="13" xfId="0" applyFont="1" applyFill="1" applyBorder="1" applyAlignment="1">
      <alignment horizontal="left" vertical="top" wrapText="1"/>
    </xf>
    <xf numFmtId="49" fontId="9" fillId="0" borderId="13" xfId="3" applyNumberFormat="1" applyFont="1" applyBorder="1" applyAlignment="1">
      <alignment horizontal="center" vertical="top"/>
    </xf>
    <xf numFmtId="49" fontId="9" fillId="0" borderId="30" xfId="3" applyNumberFormat="1" applyFont="1" applyBorder="1" applyAlignment="1">
      <alignment horizontal="center" vertical="top"/>
    </xf>
    <xf numFmtId="49" fontId="9" fillId="0" borderId="2" xfId="3" applyNumberFormat="1" applyFont="1" applyBorder="1" applyAlignment="1">
      <alignment horizontal="center" vertical="top"/>
    </xf>
    <xf numFmtId="49" fontId="9" fillId="0" borderId="18" xfId="3" applyNumberFormat="1" applyFont="1" applyBorder="1" applyAlignment="1">
      <alignment horizontal="center" vertical="top"/>
    </xf>
    <xf numFmtId="164" fontId="11" fillId="0" borderId="4" xfId="3" applyNumberFormat="1" applyFont="1" applyBorder="1" applyAlignment="1">
      <alignment horizontal="center" vertical="center"/>
    </xf>
    <xf numFmtId="49" fontId="9" fillId="11" borderId="35" xfId="3" applyNumberFormat="1" applyFont="1" applyFill="1" applyBorder="1" applyAlignment="1">
      <alignment horizontal="center" vertical="center" textRotation="90"/>
    </xf>
    <xf numFmtId="49" fontId="9" fillId="0" borderId="34" xfId="3" applyNumberFormat="1" applyFont="1" applyBorder="1" applyAlignment="1">
      <alignment horizontal="center" vertical="top"/>
    </xf>
    <xf numFmtId="0" fontId="6" fillId="0" borderId="18" xfId="3" applyFont="1" applyBorder="1" applyAlignment="1">
      <alignment vertical="top"/>
    </xf>
    <xf numFmtId="0" fontId="6" fillId="0" borderId="47" xfId="3" applyFont="1" applyBorder="1" applyAlignment="1">
      <alignment vertical="top"/>
    </xf>
    <xf numFmtId="0" fontId="6" fillId="0" borderId="26" xfId="3" applyFont="1" applyBorder="1" applyAlignment="1">
      <alignment vertical="top"/>
    </xf>
    <xf numFmtId="0" fontId="6" fillId="12" borderId="3" xfId="0" applyFont="1" applyFill="1" applyBorder="1" applyAlignment="1">
      <alignment horizontal="left" vertical="top" wrapText="1"/>
    </xf>
    <xf numFmtId="0" fontId="6" fillId="0" borderId="52" xfId="3" applyFont="1" applyBorder="1" applyAlignment="1">
      <alignment vertical="top"/>
    </xf>
    <xf numFmtId="0" fontId="6" fillId="0" borderId="53" xfId="3" applyFont="1" applyBorder="1" applyAlignment="1">
      <alignment vertical="top"/>
    </xf>
    <xf numFmtId="0" fontId="9" fillId="0" borderId="4" xfId="2" applyNumberFormat="1" applyFont="1" applyBorder="1" applyAlignment="1">
      <alignment horizontal="center" vertical="center"/>
    </xf>
    <xf numFmtId="0" fontId="6" fillId="12" borderId="0" xfId="0" applyFont="1" applyFill="1" applyAlignment="1">
      <alignment horizontal="left" vertical="top" wrapText="1"/>
    </xf>
    <xf numFmtId="0" fontId="6" fillId="0" borderId="20" xfId="3" applyFont="1" applyBorder="1" applyAlignment="1">
      <alignment horizontal="center" vertical="top"/>
    </xf>
    <xf numFmtId="0" fontId="6" fillId="0" borderId="54" xfId="3" applyFont="1" applyBorder="1" applyAlignment="1">
      <alignment horizontal="center" vertical="top"/>
    </xf>
    <xf numFmtId="0" fontId="6" fillId="0" borderId="28" xfId="3" applyFont="1" applyBorder="1" applyAlignment="1">
      <alignment vertical="top"/>
    </xf>
    <xf numFmtId="0" fontId="6" fillId="0" borderId="15" xfId="3" applyFont="1" applyBorder="1" applyAlignment="1">
      <alignment horizontal="center" vertical="top"/>
    </xf>
    <xf numFmtId="0" fontId="6" fillId="0" borderId="63" xfId="3" applyFont="1" applyBorder="1" applyAlignment="1">
      <alignment horizontal="center" vertical="top"/>
    </xf>
    <xf numFmtId="0" fontId="6" fillId="0" borderId="65" xfId="3" applyFont="1" applyBorder="1" applyAlignment="1">
      <alignment vertical="top"/>
    </xf>
    <xf numFmtId="0" fontId="6" fillId="12" borderId="23" xfId="0" applyFont="1" applyFill="1" applyBorder="1" applyAlignment="1">
      <alignment horizontal="left" vertical="top" wrapText="1"/>
    </xf>
    <xf numFmtId="0" fontId="6" fillId="0" borderId="18" xfId="3" applyFont="1" applyBorder="1" applyAlignment="1">
      <alignment horizontal="center" vertical="top"/>
    </xf>
    <xf numFmtId="0" fontId="6" fillId="0" borderId="52" xfId="3" applyFont="1" applyBorder="1" applyAlignment="1">
      <alignment horizontal="center" vertical="top"/>
    </xf>
    <xf numFmtId="0" fontId="6" fillId="0" borderId="15" xfId="3" applyFont="1" applyBorder="1" applyAlignment="1">
      <alignment vertical="top"/>
    </xf>
    <xf numFmtId="0" fontId="6" fillId="0" borderId="63" xfId="3" applyFont="1" applyBorder="1" applyAlignment="1">
      <alignment vertical="top"/>
    </xf>
    <xf numFmtId="0" fontId="6" fillId="0" borderId="2" xfId="3" applyFont="1" applyBorder="1" applyAlignment="1">
      <alignment horizontal="center" vertical="top"/>
    </xf>
    <xf numFmtId="0" fontId="6" fillId="0" borderId="47" xfId="3" applyFont="1" applyBorder="1" applyAlignment="1">
      <alignment horizontal="center" vertical="top"/>
    </xf>
    <xf numFmtId="49" fontId="9" fillId="0" borderId="24" xfId="3" applyNumberFormat="1" applyFont="1" applyBorder="1" applyAlignment="1">
      <alignment vertical="top"/>
    </xf>
    <xf numFmtId="49" fontId="9" fillId="11" borderId="24" xfId="3" applyNumberFormat="1" applyFont="1" applyFill="1" applyBorder="1" applyAlignment="1">
      <alignment vertical="center" textRotation="90"/>
    </xf>
    <xf numFmtId="49" fontId="9" fillId="0" borderId="13" xfId="3" applyNumberFormat="1" applyFont="1" applyBorder="1" applyAlignment="1">
      <alignment vertical="top"/>
    </xf>
    <xf numFmtId="49" fontId="9" fillId="11" borderId="13" xfId="3" applyNumberFormat="1" applyFont="1" applyFill="1" applyBorder="1" applyAlignment="1">
      <alignment vertical="center" textRotation="90"/>
    </xf>
    <xf numFmtId="0" fontId="6" fillId="0" borderId="61" xfId="3" applyFont="1" applyBorder="1" applyAlignment="1">
      <alignment horizontal="center" vertical="top"/>
    </xf>
    <xf numFmtId="0" fontId="6" fillId="0" borderId="65" xfId="3" applyFont="1" applyBorder="1" applyAlignment="1">
      <alignment horizontal="right" vertical="top"/>
    </xf>
    <xf numFmtId="0" fontId="6" fillId="0" borderId="6" xfId="3" applyFont="1" applyBorder="1" applyAlignment="1">
      <alignment horizontal="center" vertical="top"/>
    </xf>
    <xf numFmtId="0" fontId="6" fillId="0" borderId="33" xfId="3" applyFont="1" applyBorder="1" applyAlignment="1">
      <alignment vertical="top"/>
    </xf>
    <xf numFmtId="49" fontId="9" fillId="0" borderId="30" xfId="3" applyNumberFormat="1" applyFont="1" applyBorder="1" applyAlignment="1">
      <alignment vertical="top"/>
    </xf>
    <xf numFmtId="0" fontId="6" fillId="0" borderId="2" xfId="3" applyFont="1" applyBorder="1" applyAlignment="1">
      <alignment vertical="top"/>
    </xf>
    <xf numFmtId="49" fontId="9" fillId="12" borderId="24" xfId="3" applyNumberFormat="1" applyFont="1" applyFill="1" applyBorder="1" applyAlignment="1">
      <alignment vertical="top"/>
    </xf>
    <xf numFmtId="49" fontId="9" fillId="11" borderId="24" xfId="3" applyNumberFormat="1" applyFont="1" applyFill="1" applyBorder="1" applyAlignment="1">
      <alignment vertical="top"/>
    </xf>
    <xf numFmtId="49" fontId="9" fillId="7" borderId="24" xfId="3" applyNumberFormat="1" applyFont="1" applyFill="1" applyBorder="1" applyAlignment="1">
      <alignment vertical="top"/>
    </xf>
    <xf numFmtId="49" fontId="9" fillId="22" borderId="24" xfId="3" applyNumberFormat="1" applyFont="1" applyFill="1" applyBorder="1" applyAlignment="1">
      <alignment vertical="top"/>
    </xf>
    <xf numFmtId="49" fontId="9" fillId="12" borderId="13" xfId="3" applyNumberFormat="1" applyFont="1" applyFill="1" applyBorder="1" applyAlignment="1">
      <alignment vertical="top"/>
    </xf>
    <xf numFmtId="49" fontId="9" fillId="11" borderId="13" xfId="3" applyNumberFormat="1" applyFont="1" applyFill="1" applyBorder="1" applyAlignment="1">
      <alignment vertical="top"/>
    </xf>
    <xf numFmtId="49" fontId="9" fillId="7" borderId="13" xfId="3" applyNumberFormat="1" applyFont="1" applyFill="1" applyBorder="1" applyAlignment="1">
      <alignment vertical="top"/>
    </xf>
    <xf numFmtId="49" fontId="9" fillId="22" borderId="13" xfId="3" applyNumberFormat="1" applyFont="1" applyFill="1" applyBorder="1" applyAlignment="1">
      <alignment vertical="top"/>
    </xf>
    <xf numFmtId="0" fontId="6" fillId="0" borderId="41" xfId="3" applyFont="1" applyBorder="1" applyAlignment="1">
      <alignment horizontal="center" vertical="top"/>
    </xf>
    <xf numFmtId="164" fontId="9" fillId="0" borderId="12" xfId="3" applyNumberFormat="1" applyFont="1" applyBorder="1" applyAlignment="1">
      <alignment horizontal="center" vertical="center"/>
    </xf>
    <xf numFmtId="49" fontId="9" fillId="12" borderId="30" xfId="3" applyNumberFormat="1" applyFont="1" applyFill="1" applyBorder="1" applyAlignment="1">
      <alignment vertical="top"/>
    </xf>
    <xf numFmtId="49" fontId="9" fillId="11" borderId="30" xfId="3" applyNumberFormat="1" applyFont="1" applyFill="1" applyBorder="1" applyAlignment="1">
      <alignment vertical="top"/>
    </xf>
    <xf numFmtId="49" fontId="9" fillId="7" borderId="30" xfId="3" applyNumberFormat="1" applyFont="1" applyFill="1" applyBorder="1" applyAlignment="1">
      <alignment vertical="top"/>
    </xf>
    <xf numFmtId="49" fontId="9" fillId="0" borderId="4" xfId="3" applyNumberFormat="1" applyFont="1" applyBorder="1" applyAlignment="1">
      <alignment horizontal="center" vertical="top"/>
    </xf>
    <xf numFmtId="0" fontId="6" fillId="0" borderId="20" xfId="3" applyFont="1" applyBorder="1" applyAlignment="1">
      <alignment vertical="top"/>
    </xf>
    <xf numFmtId="0" fontId="6" fillId="0" borderId="28" xfId="3" applyFont="1" applyBorder="1" applyAlignment="1">
      <alignment horizontal="left" vertical="top" wrapText="1"/>
    </xf>
    <xf numFmtId="49" fontId="9" fillId="0" borderId="19" xfId="3" applyNumberFormat="1" applyFont="1" applyBorder="1" applyAlignment="1">
      <alignment horizontal="center" vertical="top"/>
    </xf>
    <xf numFmtId="0" fontId="6" fillId="0" borderId="34" xfId="3" applyFont="1" applyBorder="1" applyAlignment="1">
      <alignment horizontal="center" vertical="top"/>
    </xf>
    <xf numFmtId="0" fontId="6" fillId="0" borderId="49" xfId="3" applyFont="1" applyBorder="1" applyAlignment="1">
      <alignment horizontal="center" vertical="top"/>
    </xf>
    <xf numFmtId="49" fontId="9" fillId="0" borderId="35" xfId="3" applyNumberFormat="1" applyFont="1" applyBorder="1" applyAlignment="1">
      <alignment horizontal="center" vertical="top"/>
    </xf>
    <xf numFmtId="49" fontId="6" fillId="0" borderId="19" xfId="3" applyNumberFormat="1" applyFont="1" applyBorder="1" applyAlignment="1">
      <alignment horizontal="center" vertical="center" textRotation="90"/>
    </xf>
    <xf numFmtId="49" fontId="9" fillId="11" borderId="13" xfId="3" applyNumberFormat="1" applyFont="1" applyFill="1" applyBorder="1" applyAlignment="1">
      <alignment horizontal="center" vertical="center" textRotation="90"/>
    </xf>
    <xf numFmtId="0" fontId="6" fillId="12" borderId="1" xfId="0" applyFont="1" applyFill="1" applyBorder="1" applyAlignment="1">
      <alignment horizontal="left" vertical="top" wrapText="1"/>
    </xf>
    <xf numFmtId="49" fontId="9" fillId="11" borderId="24" xfId="3" applyNumberFormat="1" applyFont="1" applyFill="1" applyBorder="1" applyAlignment="1">
      <alignment horizontal="center" vertical="top"/>
    </xf>
    <xf numFmtId="0" fontId="6" fillId="12" borderId="14" xfId="0" applyFont="1" applyFill="1" applyBorder="1" applyAlignment="1">
      <alignment horizontal="left" vertical="top" wrapText="1"/>
    </xf>
    <xf numFmtId="49" fontId="9" fillId="11" borderId="13" xfId="3" applyNumberFormat="1" applyFont="1" applyFill="1" applyBorder="1" applyAlignment="1">
      <alignment horizontal="center" vertical="top"/>
    </xf>
    <xf numFmtId="0" fontId="6" fillId="12" borderId="29" xfId="0" applyFont="1" applyFill="1" applyBorder="1" applyAlignment="1">
      <alignment horizontal="left" vertical="top" wrapText="1"/>
    </xf>
    <xf numFmtId="49" fontId="9" fillId="11" borderId="30" xfId="3" applyNumberFormat="1" applyFont="1" applyFill="1" applyBorder="1" applyAlignment="1">
      <alignment horizontal="center" vertical="top"/>
    </xf>
    <xf numFmtId="49" fontId="9" fillId="22" borderId="30" xfId="3" applyNumberFormat="1" applyFont="1" applyFill="1" applyBorder="1" applyAlignment="1">
      <alignment horizontal="center" vertical="top"/>
    </xf>
    <xf numFmtId="49" fontId="6" fillId="0" borderId="24" xfId="0" applyNumberFormat="1" applyFont="1" applyBorder="1" applyAlignment="1">
      <alignment horizontal="left" vertical="top" wrapText="1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30" xfId="0" applyNumberFormat="1" applyFont="1" applyBorder="1" applyAlignment="1">
      <alignment horizontal="left" vertical="top" wrapText="1"/>
    </xf>
    <xf numFmtId="49" fontId="6" fillId="0" borderId="24" xfId="3" applyNumberFormat="1" applyFont="1" applyBorder="1" applyAlignment="1">
      <alignment horizontal="left" vertical="top" wrapText="1"/>
    </xf>
    <xf numFmtId="0" fontId="6" fillId="0" borderId="28" xfId="3" applyFont="1" applyBorder="1" applyAlignment="1">
      <alignment horizontal="left" vertical="top"/>
    </xf>
    <xf numFmtId="49" fontId="6" fillId="0" borderId="13" xfId="3" applyNumberFormat="1" applyFont="1" applyBorder="1" applyAlignment="1">
      <alignment horizontal="left" vertical="top" wrapText="1"/>
    </xf>
    <xf numFmtId="0" fontId="6" fillId="0" borderId="44" xfId="3" applyFont="1" applyBorder="1" applyAlignment="1">
      <alignment horizontal="left" vertical="top"/>
    </xf>
    <xf numFmtId="164" fontId="11" fillId="0" borderId="12" xfId="3" applyNumberFormat="1" applyFont="1" applyBorder="1" applyAlignment="1">
      <alignment horizontal="center" vertical="center"/>
    </xf>
    <xf numFmtId="49" fontId="6" fillId="0" borderId="30" xfId="3" applyNumberFormat="1" applyFont="1" applyBorder="1" applyAlignment="1">
      <alignment horizontal="left" vertical="top" wrapText="1"/>
    </xf>
    <xf numFmtId="0" fontId="6" fillId="12" borderId="1" xfId="3" applyFont="1" applyFill="1" applyBorder="1" applyAlignment="1">
      <alignment horizontal="left" vertical="top" wrapText="1"/>
    </xf>
    <xf numFmtId="0" fontId="9" fillId="0" borderId="20" xfId="3" applyFont="1" applyBorder="1" applyAlignment="1">
      <alignment horizontal="center" vertical="top"/>
    </xf>
    <xf numFmtId="0" fontId="6" fillId="12" borderId="14" xfId="3" applyFont="1" applyFill="1" applyBorder="1" applyAlignment="1">
      <alignment horizontal="left" vertical="top" wrapText="1"/>
    </xf>
    <xf numFmtId="0" fontId="6" fillId="0" borderId="44" xfId="3" applyFont="1" applyBorder="1" applyAlignment="1">
      <alignment vertical="top" wrapText="1"/>
    </xf>
    <xf numFmtId="49" fontId="6" fillId="0" borderId="35" xfId="3" applyNumberFormat="1" applyFont="1" applyBorder="1" applyAlignment="1">
      <alignment horizontal="center" vertical="center" textRotation="90"/>
    </xf>
    <xf numFmtId="49" fontId="9" fillId="11" borderId="30" xfId="3" applyNumberFormat="1" applyFont="1" applyFill="1" applyBorder="1" applyAlignment="1">
      <alignment horizontal="center" vertical="center" textRotation="90"/>
    </xf>
    <xf numFmtId="0" fontId="6" fillId="12" borderId="29" xfId="3" applyFont="1" applyFill="1" applyBorder="1" applyAlignment="1">
      <alignment horizontal="left" vertical="top" wrapText="1"/>
    </xf>
    <xf numFmtId="0" fontId="6" fillId="0" borderId="42" xfId="3" applyFont="1" applyBorder="1" applyAlignment="1">
      <alignment vertical="top"/>
    </xf>
    <xf numFmtId="0" fontId="6" fillId="0" borderId="43" xfId="3" applyFont="1" applyBorder="1" applyAlignment="1">
      <alignment vertical="top"/>
    </xf>
    <xf numFmtId="0" fontId="6" fillId="0" borderId="45" xfId="3" applyFont="1" applyBorder="1" applyAlignment="1">
      <alignment vertical="top"/>
    </xf>
    <xf numFmtId="49" fontId="6" fillId="0" borderId="2" xfId="3" applyNumberFormat="1" applyFont="1" applyBorder="1" applyAlignment="1">
      <alignment horizontal="center" vertical="top"/>
    </xf>
    <xf numFmtId="49" fontId="9" fillId="0" borderId="1" xfId="3" applyNumberFormat="1" applyFont="1" applyBorder="1" applyAlignment="1">
      <alignment horizontal="center" vertical="center"/>
    </xf>
    <xf numFmtId="49" fontId="6" fillId="0" borderId="4" xfId="3" applyNumberFormat="1" applyFont="1" applyBorder="1" applyAlignment="1">
      <alignment horizontal="center" vertical="center" textRotation="90"/>
    </xf>
    <xf numFmtId="49" fontId="9" fillId="11" borderId="24" xfId="3" applyNumberFormat="1" applyFont="1" applyFill="1" applyBorder="1" applyAlignment="1">
      <alignment horizontal="center" vertical="center" textRotation="90"/>
    </xf>
    <xf numFmtId="0" fontId="6" fillId="0" borderId="61" xfId="3" applyFont="1" applyBorder="1" applyAlignment="1">
      <alignment vertical="top"/>
    </xf>
    <xf numFmtId="49" fontId="6" fillId="0" borderId="18" xfId="3" applyNumberFormat="1" applyFont="1" applyBorder="1" applyAlignment="1">
      <alignment horizontal="center" vertical="top"/>
    </xf>
    <xf numFmtId="49" fontId="9" fillId="0" borderId="14" xfId="3" applyNumberFormat="1" applyFont="1" applyBorder="1" applyAlignment="1">
      <alignment horizontal="center" vertical="center"/>
    </xf>
    <xf numFmtId="0" fontId="6" fillId="12" borderId="19" xfId="0" applyFont="1" applyFill="1" applyBorder="1" applyAlignment="1">
      <alignment horizontal="left" vertical="top" wrapText="1"/>
    </xf>
    <xf numFmtId="0" fontId="6" fillId="0" borderId="40" xfId="3" applyFont="1" applyBorder="1" applyAlignment="1">
      <alignment horizontal="center" vertical="top"/>
    </xf>
    <xf numFmtId="0" fontId="6" fillId="0" borderId="41" xfId="3" applyFont="1" applyBorder="1" applyAlignment="1">
      <alignment vertical="top"/>
    </xf>
    <xf numFmtId="164" fontId="9" fillId="0" borderId="4" xfId="3" applyNumberFormat="1" applyFont="1" applyBorder="1" applyAlignment="1">
      <alignment horizontal="center" vertical="top"/>
    </xf>
    <xf numFmtId="0" fontId="9" fillId="0" borderId="9" xfId="0" applyFont="1" applyBorder="1" applyAlignment="1">
      <alignment horizontal="center" vertical="top"/>
    </xf>
    <xf numFmtId="49" fontId="6" fillId="0" borderId="34" xfId="3" applyNumberFormat="1" applyFont="1" applyBorder="1" applyAlignment="1">
      <alignment horizontal="center" vertical="top"/>
    </xf>
    <xf numFmtId="49" fontId="6" fillId="0" borderId="2" xfId="3" applyNumberFormat="1" applyFont="1" applyBorder="1" applyAlignment="1">
      <alignment horizontal="left" vertical="top"/>
    </xf>
    <xf numFmtId="49" fontId="9" fillId="0" borderId="14" xfId="3" applyNumberFormat="1" applyFont="1" applyBorder="1" applyAlignment="1">
      <alignment horizontal="center" vertical="top"/>
    </xf>
    <xf numFmtId="49" fontId="9" fillId="13" borderId="24" xfId="3" applyNumberFormat="1" applyFont="1" applyFill="1" applyBorder="1" applyAlignment="1">
      <alignment horizontal="center" vertical="top"/>
    </xf>
    <xf numFmtId="49" fontId="6" fillId="0" borderId="18" xfId="3" applyNumberFormat="1" applyFont="1" applyBorder="1" applyAlignment="1">
      <alignment horizontal="left" vertical="top"/>
    </xf>
    <xf numFmtId="49" fontId="9" fillId="13" borderId="13" xfId="3" applyNumberFormat="1" applyFont="1" applyFill="1" applyBorder="1" applyAlignment="1">
      <alignment horizontal="center" vertical="top"/>
    </xf>
    <xf numFmtId="49" fontId="9" fillId="13" borderId="30" xfId="3" applyNumberFormat="1" applyFont="1" applyFill="1" applyBorder="1" applyAlignment="1">
      <alignment horizontal="center" vertical="top"/>
    </xf>
    <xf numFmtId="0" fontId="9" fillId="0" borderId="24" xfId="3" applyFont="1" applyBorder="1" applyAlignment="1">
      <alignment horizontal="center" vertical="top" wrapText="1"/>
    </xf>
    <xf numFmtId="164" fontId="9" fillId="0" borderId="29" xfId="3" applyNumberFormat="1" applyFont="1" applyBorder="1" applyAlignment="1">
      <alignment horizontal="center" vertical="center"/>
    </xf>
    <xf numFmtId="0" fontId="9" fillId="0" borderId="29" xfId="3" applyFont="1" applyBorder="1" applyAlignment="1">
      <alignment horizontal="center" vertical="top" wrapText="1"/>
    </xf>
    <xf numFmtId="49" fontId="6" fillId="0" borderId="60" xfId="3" applyNumberFormat="1" applyFont="1" applyBorder="1" applyAlignment="1">
      <alignment horizontal="left" vertical="top"/>
    </xf>
    <xf numFmtId="49" fontId="6" fillId="0" borderId="20" xfId="3" applyNumberFormat="1" applyFont="1" applyBorder="1" applyAlignment="1">
      <alignment horizontal="left" vertical="top"/>
    </xf>
    <xf numFmtId="49" fontId="6" fillId="0" borderId="34" xfId="3" applyNumberFormat="1" applyFont="1" applyBorder="1" applyAlignment="1">
      <alignment horizontal="left" vertical="top"/>
    </xf>
    <xf numFmtId="49" fontId="9" fillId="0" borderId="29" xfId="3" applyNumberFormat="1" applyFont="1" applyBorder="1" applyAlignment="1">
      <alignment horizontal="center" vertical="top"/>
    </xf>
    <xf numFmtId="0" fontId="27" fillId="0" borderId="0" xfId="0" applyFont="1" applyAlignment="1">
      <alignment horizontal="left" vertical="top"/>
    </xf>
    <xf numFmtId="164" fontId="9" fillId="10" borderId="19" xfId="3" applyNumberFormat="1" applyFont="1" applyFill="1" applyBorder="1" applyAlignment="1">
      <alignment horizontal="center" vertical="center"/>
    </xf>
    <xf numFmtId="0" fontId="9" fillId="10" borderId="30" xfId="0" applyFont="1" applyFill="1" applyBorder="1" applyAlignment="1">
      <alignment horizontal="center" vertical="top"/>
    </xf>
    <xf numFmtId="0" fontId="71" fillId="0" borderId="24" xfId="0" applyFont="1" applyBorder="1" applyAlignment="1">
      <alignment horizontal="left" vertical="top"/>
    </xf>
    <xf numFmtId="49" fontId="9" fillId="0" borderId="13" xfId="3" applyNumberFormat="1" applyFont="1" applyBorder="1" applyAlignment="1">
      <alignment vertical="center"/>
    </xf>
    <xf numFmtId="0" fontId="27" fillId="0" borderId="0" xfId="0" applyFont="1" applyAlignment="1">
      <alignment vertical="top" wrapText="1"/>
    </xf>
    <xf numFmtId="0" fontId="71" fillId="0" borderId="13" xfId="0" applyFont="1" applyBorder="1" applyAlignment="1">
      <alignment horizontal="left" vertical="top"/>
    </xf>
    <xf numFmtId="49" fontId="9" fillId="0" borderId="30" xfId="3" applyNumberFormat="1" applyFont="1" applyBorder="1" applyAlignment="1">
      <alignment vertical="center"/>
    </xf>
    <xf numFmtId="0" fontId="6" fillId="3" borderId="15" xfId="0" applyFont="1" applyFill="1" applyBorder="1" applyAlignment="1">
      <alignment horizontal="center" vertical="center" wrapText="1"/>
    </xf>
    <xf numFmtId="164" fontId="6" fillId="3" borderId="63" xfId="0" applyNumberFormat="1" applyFont="1" applyFill="1" applyBorder="1" applyAlignment="1">
      <alignment horizontal="center" vertical="center" wrapText="1"/>
    </xf>
    <xf numFmtId="0" fontId="6" fillId="3" borderId="65" xfId="0" applyFont="1" applyFill="1" applyBorder="1" applyAlignment="1">
      <alignment horizontal="left" vertical="top" wrapText="1"/>
    </xf>
    <xf numFmtId="164" fontId="9" fillId="10" borderId="9" xfId="3" applyNumberFormat="1" applyFont="1" applyFill="1" applyBorder="1" applyAlignment="1">
      <alignment horizontal="center" vertical="center"/>
    </xf>
    <xf numFmtId="0" fontId="71" fillId="0" borderId="13" xfId="0" applyFont="1" applyBorder="1" applyAlignment="1">
      <alignment horizontal="left" vertical="top" wrapText="1"/>
    </xf>
    <xf numFmtId="49" fontId="9" fillId="11" borderId="18" xfId="3" applyNumberFormat="1" applyFont="1" applyFill="1" applyBorder="1" applyAlignment="1">
      <alignment horizontal="center" vertical="top"/>
    </xf>
    <xf numFmtId="49" fontId="9" fillId="13" borderId="19" xfId="3" applyNumberFormat="1" applyFont="1" applyFill="1" applyBorder="1" applyAlignment="1">
      <alignment horizontal="center" vertical="top"/>
    </xf>
    <xf numFmtId="0" fontId="6" fillId="3" borderId="20" xfId="0" applyFont="1" applyFill="1" applyBorder="1" applyAlignment="1">
      <alignment horizontal="center" vertical="center" wrapText="1"/>
    </xf>
    <xf numFmtId="164" fontId="6" fillId="3" borderId="54" xfId="0" applyNumberFormat="1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left" vertical="top" wrapText="1"/>
    </xf>
    <xf numFmtId="164" fontId="9" fillId="0" borderId="13" xfId="3" applyNumberFormat="1" applyFont="1" applyBorder="1" applyAlignment="1">
      <alignment horizontal="center" vertical="center"/>
    </xf>
    <xf numFmtId="0" fontId="9" fillId="0" borderId="24" xfId="3" applyFont="1" applyBorder="1" applyAlignment="1">
      <alignment horizontal="center" vertical="center" wrapText="1"/>
    </xf>
    <xf numFmtId="0" fontId="9" fillId="0" borderId="29" xfId="3" applyFont="1" applyBorder="1" applyAlignment="1">
      <alignment horizontal="center" vertical="center" wrapText="1"/>
    </xf>
    <xf numFmtId="49" fontId="9" fillId="11" borderId="34" xfId="3" applyNumberFormat="1" applyFont="1" applyFill="1" applyBorder="1" applyAlignment="1">
      <alignment horizontal="center" vertical="top"/>
    </xf>
    <xf numFmtId="49" fontId="9" fillId="13" borderId="35" xfId="3" applyNumberFormat="1" applyFont="1" applyFill="1" applyBorder="1" applyAlignment="1">
      <alignment horizontal="center" vertical="top"/>
    </xf>
    <xf numFmtId="0" fontId="6" fillId="0" borderId="2" xfId="0" applyFont="1" applyBorder="1" applyAlignment="1">
      <alignment horizontal="center" vertical="center" wrapText="1"/>
    </xf>
    <xf numFmtId="164" fontId="6" fillId="14" borderId="47" xfId="0" applyNumberFormat="1" applyFont="1" applyFill="1" applyBorder="1" applyAlignment="1">
      <alignment horizontal="center" vertical="center" wrapText="1"/>
    </xf>
    <xf numFmtId="0" fontId="6" fillId="0" borderId="26" xfId="0" applyFont="1" applyBorder="1" applyAlignment="1">
      <alignment vertical="top" wrapText="1"/>
    </xf>
    <xf numFmtId="49" fontId="9" fillId="0" borderId="24" xfId="3" applyNumberFormat="1" applyFont="1" applyBorder="1" applyAlignment="1">
      <alignment vertical="center"/>
    </xf>
    <xf numFmtId="49" fontId="9" fillId="11" borderId="46" xfId="3" applyNumberFormat="1" applyFont="1" applyFill="1" applyBorder="1" applyAlignment="1">
      <alignment horizontal="center" vertical="top"/>
    </xf>
    <xf numFmtId="49" fontId="9" fillId="13" borderId="26" xfId="3" applyNumberFormat="1" applyFont="1" applyFill="1" applyBorder="1" applyAlignment="1">
      <alignment horizontal="center" vertical="top"/>
    </xf>
    <xf numFmtId="0" fontId="6" fillId="0" borderId="20" xfId="0" applyFont="1" applyBorder="1" applyAlignment="1">
      <alignment horizontal="center" vertical="center" wrapText="1"/>
    </xf>
    <xf numFmtId="164" fontId="6" fillId="14" borderId="54" xfId="0" applyNumberFormat="1" applyFont="1" applyFill="1" applyBorder="1" applyAlignment="1">
      <alignment horizontal="center" vertical="center" wrapText="1"/>
    </xf>
    <xf numFmtId="0" fontId="6" fillId="0" borderId="53" xfId="0" applyFont="1" applyBorder="1" applyAlignment="1">
      <alignment horizontal="left" vertical="top" wrapText="1"/>
    </xf>
    <xf numFmtId="164" fontId="9" fillId="0" borderId="9" xfId="3" applyNumberFormat="1" applyFont="1" applyBorder="1" applyAlignment="1">
      <alignment horizontal="center" vertical="center"/>
    </xf>
    <xf numFmtId="49" fontId="9" fillId="11" borderId="51" xfId="3" applyNumberFormat="1" applyFont="1" applyFill="1" applyBorder="1" applyAlignment="1">
      <alignment horizontal="center" vertical="top"/>
    </xf>
    <xf numFmtId="49" fontId="9" fillId="13" borderId="53" xfId="3" applyNumberFormat="1" applyFont="1" applyFill="1" applyBorder="1" applyAlignment="1">
      <alignment horizontal="center" vertical="top"/>
    </xf>
    <xf numFmtId="0" fontId="6" fillId="0" borderId="34" xfId="0" applyFont="1" applyBorder="1" applyAlignment="1">
      <alignment horizontal="center" vertical="center" wrapText="1"/>
    </xf>
    <xf numFmtId="164" fontId="6" fillId="14" borderId="49" xfId="0" applyNumberFormat="1" applyFont="1" applyFill="1" applyBorder="1" applyAlignment="1">
      <alignment horizontal="center" vertical="center" wrapText="1"/>
    </xf>
    <xf numFmtId="0" fontId="6" fillId="0" borderId="44" xfId="0" applyFont="1" applyBorder="1" applyAlignment="1">
      <alignment horizontal="left" vertical="top" wrapText="1"/>
    </xf>
    <xf numFmtId="49" fontId="9" fillId="0" borderId="30" xfId="3" applyNumberFormat="1" applyFont="1" applyBorder="1" applyAlignment="1">
      <alignment horizontal="left" vertical="top"/>
    </xf>
    <xf numFmtId="49" fontId="9" fillId="11" borderId="48" xfId="3" applyNumberFormat="1" applyFont="1" applyFill="1" applyBorder="1" applyAlignment="1">
      <alignment horizontal="center" vertical="top"/>
    </xf>
    <xf numFmtId="49" fontId="9" fillId="13" borderId="44" xfId="3" applyNumberFormat="1" applyFont="1" applyFill="1" applyBorder="1" applyAlignment="1">
      <alignment horizontal="center" vertical="top"/>
    </xf>
    <xf numFmtId="0" fontId="6" fillId="0" borderId="18" xfId="0" applyFont="1" applyBorder="1" applyAlignment="1">
      <alignment horizontal="center" vertical="center" wrapText="1"/>
    </xf>
    <xf numFmtId="164" fontId="6" fillId="14" borderId="52" xfId="0" applyNumberFormat="1" applyFont="1" applyFill="1" applyBorder="1" applyAlignment="1">
      <alignment horizontal="center" vertical="center" wrapText="1"/>
    </xf>
    <xf numFmtId="0" fontId="6" fillId="0" borderId="53" xfId="0" applyFont="1" applyBorder="1" applyAlignment="1">
      <alignment horizontal="left" vertical="center" wrapText="1"/>
    </xf>
    <xf numFmtId="164" fontId="9" fillId="10" borderId="13" xfId="3" applyNumberFormat="1" applyFont="1" applyFill="1" applyBorder="1" applyAlignment="1">
      <alignment horizontal="center" vertical="center"/>
    </xf>
    <xf numFmtId="0" fontId="9" fillId="10" borderId="29" xfId="0" applyFont="1" applyFill="1" applyBorder="1" applyAlignment="1">
      <alignment horizontal="center" vertical="top"/>
    </xf>
    <xf numFmtId="0" fontId="6" fillId="12" borderId="24" xfId="0" applyFont="1" applyFill="1" applyBorder="1" applyAlignment="1">
      <alignment horizontal="center" vertical="top" wrapText="1"/>
    </xf>
    <xf numFmtId="0" fontId="6" fillId="0" borderId="20" xfId="0" applyFont="1" applyBorder="1" applyAlignment="1">
      <alignment horizontal="center" vertical="center" wrapText="1"/>
    </xf>
    <xf numFmtId="164" fontId="6" fillId="14" borderId="54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center" wrapText="1"/>
    </xf>
    <xf numFmtId="164" fontId="9" fillId="0" borderId="19" xfId="3" applyNumberFormat="1" applyFont="1" applyBorder="1" applyAlignment="1">
      <alignment horizontal="center" vertical="center"/>
    </xf>
    <xf numFmtId="0" fontId="6" fillId="12" borderId="13" xfId="0" applyFont="1" applyFill="1" applyBorder="1" applyAlignment="1">
      <alignment horizontal="center" vertical="top" wrapText="1"/>
    </xf>
    <xf numFmtId="0" fontId="6" fillId="0" borderId="28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164" fontId="6" fillId="14" borderId="43" xfId="0" applyNumberFormat="1" applyFont="1" applyFill="1" applyBorder="1" applyAlignment="1">
      <alignment horizontal="center" vertical="center" wrapText="1"/>
    </xf>
    <xf numFmtId="0" fontId="6" fillId="0" borderId="45" xfId="0" applyFont="1" applyBorder="1" applyAlignment="1">
      <alignment horizontal="left" vertical="top" wrapText="1"/>
    </xf>
    <xf numFmtId="0" fontId="27" fillId="0" borderId="0" xfId="3" applyFont="1" applyAlignment="1">
      <alignment vertical="top"/>
    </xf>
    <xf numFmtId="0" fontId="6" fillId="0" borderId="40" xfId="0" applyFont="1" applyBorder="1" applyAlignment="1">
      <alignment horizontal="center" vertical="center" wrapText="1"/>
    </xf>
    <xf numFmtId="164" fontId="6" fillId="14" borderId="41" xfId="0" applyNumberFormat="1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top" wrapText="1"/>
    </xf>
    <xf numFmtId="164" fontId="11" fillId="0" borderId="29" xfId="3" applyNumberFormat="1" applyFont="1" applyBorder="1" applyAlignment="1">
      <alignment horizontal="center" vertical="center"/>
    </xf>
    <xf numFmtId="0" fontId="6" fillId="12" borderId="35" xfId="0" applyFont="1" applyFill="1" applyBorder="1" applyAlignment="1">
      <alignment vertical="top" wrapText="1"/>
    </xf>
    <xf numFmtId="0" fontId="44" fillId="0" borderId="19" xfId="0" applyFont="1" applyBorder="1" applyAlignment="1">
      <alignment vertical="center" wrapText="1"/>
    </xf>
    <xf numFmtId="0" fontId="6" fillId="0" borderId="46" xfId="0" applyFont="1" applyBorder="1" applyAlignment="1">
      <alignment horizontal="center" vertical="center" wrapText="1"/>
    </xf>
    <xf numFmtId="164" fontId="6" fillId="14" borderId="47" xfId="0" applyNumberFormat="1" applyFont="1" applyFill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top" wrapText="1"/>
    </xf>
    <xf numFmtId="0" fontId="27" fillId="12" borderId="24" xfId="0" applyFont="1" applyFill="1" applyBorder="1" applyAlignment="1">
      <alignment horizontal="left" vertical="top" wrapText="1"/>
    </xf>
    <xf numFmtId="0" fontId="6" fillId="0" borderId="51" xfId="0" applyFont="1" applyBorder="1" applyAlignment="1">
      <alignment horizontal="center" vertical="center" wrapText="1"/>
    </xf>
    <xf numFmtId="164" fontId="6" fillId="14" borderId="52" xfId="0" applyNumberFormat="1" applyFont="1" applyFill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top" wrapText="1"/>
    </xf>
    <xf numFmtId="0" fontId="27" fillId="12" borderId="13" xfId="0" applyFont="1" applyFill="1" applyBorder="1" applyAlignment="1">
      <alignment horizontal="left" vertical="top" wrapText="1"/>
    </xf>
    <xf numFmtId="0" fontId="6" fillId="0" borderId="48" xfId="0" applyFont="1" applyBorder="1" applyAlignment="1">
      <alignment horizontal="center" vertical="center" wrapText="1"/>
    </xf>
    <xf numFmtId="0" fontId="27" fillId="12" borderId="30" xfId="0" applyFont="1" applyFill="1" applyBorder="1" applyAlignment="1">
      <alignment horizontal="left" vertical="top" wrapText="1"/>
    </xf>
    <xf numFmtId="164" fontId="11" fillId="11" borderId="24" xfId="3" applyNumberFormat="1" applyFont="1" applyFill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top"/>
    </xf>
    <xf numFmtId="49" fontId="9" fillId="0" borderId="24" xfId="3" applyNumberFormat="1" applyFont="1" applyBorder="1" applyAlignment="1">
      <alignment horizontal="center" vertical="top" wrapText="1"/>
    </xf>
    <xf numFmtId="0" fontId="9" fillId="11" borderId="3" xfId="0" applyFont="1" applyFill="1" applyBorder="1" applyAlignment="1">
      <alignment horizontal="left" vertical="top" wrapText="1"/>
    </xf>
    <xf numFmtId="0" fontId="9" fillId="11" borderId="4" xfId="0" applyFont="1" applyFill="1" applyBorder="1" applyAlignment="1">
      <alignment horizontal="left" vertical="top" wrapText="1"/>
    </xf>
    <xf numFmtId="49" fontId="9" fillId="13" borderId="47" xfId="3" applyNumberFormat="1" applyFont="1" applyFill="1" applyBorder="1" applyAlignment="1">
      <alignment horizontal="center" vertical="top"/>
    </xf>
    <xf numFmtId="164" fontId="9" fillId="11" borderId="24" xfId="3" applyNumberFormat="1" applyFont="1" applyFill="1" applyBorder="1" applyAlignment="1">
      <alignment horizontal="center" vertical="center"/>
    </xf>
    <xf numFmtId="0" fontId="9" fillId="11" borderId="24" xfId="3" applyFont="1" applyFill="1" applyBorder="1" applyAlignment="1">
      <alignment horizontal="center" vertical="center" wrapText="1"/>
    </xf>
    <xf numFmtId="49" fontId="9" fillId="0" borderId="13" xfId="3" applyNumberFormat="1" applyFont="1" applyBorder="1" applyAlignment="1">
      <alignment horizontal="center" vertical="top" wrapText="1"/>
    </xf>
    <xf numFmtId="49" fontId="9" fillId="13" borderId="52" xfId="3" applyNumberFormat="1" applyFont="1" applyFill="1" applyBorder="1" applyAlignment="1">
      <alignment horizontal="center" vertical="top"/>
    </xf>
    <xf numFmtId="0" fontId="6" fillId="0" borderId="58" xfId="3" applyFont="1" applyBorder="1" applyAlignment="1">
      <alignment vertical="top"/>
    </xf>
    <xf numFmtId="0" fontId="6" fillId="3" borderId="0" xfId="0" applyFont="1" applyFill="1" applyAlignment="1">
      <alignment horizontal="left" vertical="top" wrapText="1"/>
    </xf>
    <xf numFmtId="0" fontId="6" fillId="0" borderId="58" xfId="3" applyFont="1" applyBorder="1" applyAlignment="1">
      <alignment horizontal="center" vertical="top"/>
    </xf>
    <xf numFmtId="0" fontId="6" fillId="0" borderId="34" xfId="3" applyFont="1" applyBorder="1" applyAlignment="1">
      <alignment vertical="top"/>
    </xf>
    <xf numFmtId="0" fontId="6" fillId="0" borderId="50" xfId="3" applyFont="1" applyBorder="1" applyAlignment="1">
      <alignment vertical="top"/>
    </xf>
    <xf numFmtId="0" fontId="6" fillId="0" borderId="23" xfId="3" applyFont="1" applyBorder="1" applyAlignment="1">
      <alignment vertical="top"/>
    </xf>
    <xf numFmtId="164" fontId="11" fillId="11" borderId="9" xfId="3" applyNumberFormat="1" applyFont="1" applyFill="1" applyBorder="1" applyAlignment="1">
      <alignment horizontal="center" vertical="center"/>
    </xf>
    <xf numFmtId="0" fontId="9" fillId="11" borderId="9" xfId="3" applyFont="1" applyFill="1" applyBorder="1" applyAlignment="1">
      <alignment horizontal="center" vertical="center" wrapText="1"/>
    </xf>
    <xf numFmtId="49" fontId="9" fillId="0" borderId="30" xfId="3" applyNumberFormat="1" applyFont="1" applyBorder="1" applyAlignment="1">
      <alignment horizontal="center" vertical="top" wrapText="1"/>
    </xf>
    <xf numFmtId="49" fontId="9" fillId="13" borderId="49" xfId="3" applyNumberFormat="1" applyFont="1" applyFill="1" applyBorder="1" applyAlignment="1">
      <alignment horizontal="center" vertical="top"/>
    </xf>
    <xf numFmtId="164" fontId="9" fillId="10" borderId="24" xfId="3" applyNumberFormat="1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top" wrapText="1"/>
    </xf>
    <xf numFmtId="0" fontId="9" fillId="12" borderId="24" xfId="0" applyFont="1" applyFill="1" applyBorder="1" applyAlignment="1">
      <alignment horizontal="center" vertical="top" wrapText="1"/>
    </xf>
    <xf numFmtId="49" fontId="9" fillId="13" borderId="18" xfId="3" applyNumberFormat="1" applyFont="1" applyFill="1" applyBorder="1" applyAlignment="1">
      <alignment vertical="top"/>
    </xf>
    <xf numFmtId="0" fontId="9" fillId="0" borderId="9" xfId="3" applyFont="1" applyBorder="1" applyAlignment="1">
      <alignment horizontal="center" wrapText="1"/>
    </xf>
    <xf numFmtId="0" fontId="9" fillId="0" borderId="30" xfId="0" applyFont="1" applyBorder="1" applyAlignment="1">
      <alignment horizontal="center" vertical="top" wrapText="1"/>
    </xf>
    <xf numFmtId="49" fontId="9" fillId="13" borderId="34" xfId="3" applyNumberFormat="1" applyFont="1" applyFill="1" applyBorder="1" applyAlignment="1">
      <alignment vertical="top"/>
    </xf>
    <xf numFmtId="0" fontId="6" fillId="0" borderId="25" xfId="3" applyFont="1" applyBorder="1" applyAlignment="1">
      <alignment vertical="top"/>
    </xf>
    <xf numFmtId="0" fontId="6" fillId="0" borderId="4" xfId="3" applyFont="1" applyBorder="1" applyAlignment="1">
      <alignment vertical="top"/>
    </xf>
    <xf numFmtId="49" fontId="27" fillId="0" borderId="5" xfId="0" applyNumberFormat="1" applyFont="1" applyBorder="1" applyAlignment="1">
      <alignment horizontal="left" vertical="top" wrapText="1"/>
    </xf>
    <xf numFmtId="0" fontId="6" fillId="0" borderId="59" xfId="0" applyFont="1" applyBorder="1" applyAlignment="1">
      <alignment horizontal="center" wrapText="1"/>
    </xf>
    <xf numFmtId="164" fontId="6" fillId="14" borderId="54" xfId="0" applyNumberFormat="1" applyFont="1" applyFill="1" applyBorder="1" applyAlignment="1">
      <alignment horizontal="center" wrapText="1"/>
    </xf>
    <xf numFmtId="0" fontId="6" fillId="0" borderId="28" xfId="0" applyFont="1" applyBorder="1" applyAlignment="1">
      <alignment vertical="center" wrapText="1"/>
    </xf>
    <xf numFmtId="0" fontId="9" fillId="11" borderId="24" xfId="3" applyFont="1" applyFill="1" applyBorder="1" applyAlignment="1">
      <alignment horizontal="center" wrapText="1"/>
    </xf>
    <xf numFmtId="49" fontId="27" fillId="0" borderId="13" xfId="0" applyNumberFormat="1" applyFont="1" applyBorder="1" applyAlignment="1">
      <alignment horizontal="left" vertical="top" wrapText="1"/>
    </xf>
    <xf numFmtId="0" fontId="6" fillId="0" borderId="35" xfId="3" applyFont="1" applyBorder="1" applyAlignment="1">
      <alignment vertical="top"/>
    </xf>
    <xf numFmtId="164" fontId="9" fillId="11" borderId="9" xfId="3" applyNumberFormat="1" applyFont="1" applyFill="1" applyBorder="1" applyAlignment="1">
      <alignment horizontal="center" vertical="center"/>
    </xf>
    <xf numFmtId="0" fontId="9" fillId="11" borderId="9" xfId="3" applyFont="1" applyFill="1" applyBorder="1" applyAlignment="1">
      <alignment horizontal="center" wrapText="1"/>
    </xf>
    <xf numFmtId="49" fontId="27" fillId="0" borderId="30" xfId="0" applyNumberFormat="1" applyFont="1" applyBorder="1" applyAlignment="1">
      <alignment horizontal="left" vertical="top" wrapText="1"/>
    </xf>
    <xf numFmtId="49" fontId="9" fillId="0" borderId="3" xfId="3" applyNumberFormat="1" applyFont="1" applyBorder="1" applyAlignment="1">
      <alignment horizontal="center" vertical="top"/>
    </xf>
    <xf numFmtId="49" fontId="9" fillId="12" borderId="24" xfId="3" applyNumberFormat="1" applyFont="1" applyFill="1" applyBorder="1" applyAlignment="1">
      <alignment horizontal="center" vertical="top"/>
    </xf>
    <xf numFmtId="49" fontId="9" fillId="11" borderId="24" xfId="3" applyNumberFormat="1" applyFont="1" applyFill="1" applyBorder="1" applyAlignment="1">
      <alignment horizontal="center" vertical="top"/>
    </xf>
    <xf numFmtId="49" fontId="9" fillId="13" borderId="2" xfId="3" applyNumberFormat="1" applyFont="1" applyFill="1" applyBorder="1" applyAlignment="1">
      <alignment horizontal="center" vertical="top"/>
    </xf>
    <xf numFmtId="49" fontId="9" fillId="22" borderId="24" xfId="3" applyNumberFormat="1" applyFont="1" applyFill="1" applyBorder="1" applyAlignment="1">
      <alignment horizontal="center" vertical="top"/>
    </xf>
    <xf numFmtId="164" fontId="6" fillId="0" borderId="9" xfId="3" applyNumberFormat="1" applyFont="1" applyBorder="1" applyAlignment="1">
      <alignment horizontal="center" vertical="center"/>
    </xf>
    <xf numFmtId="0" fontId="6" fillId="0" borderId="35" xfId="3" applyFont="1" applyBorder="1" applyAlignment="1">
      <alignment horizontal="center" vertical="top"/>
    </xf>
    <xf numFmtId="49" fontId="9" fillId="0" borderId="0" xfId="3" applyNumberFormat="1" applyFont="1" applyAlignment="1">
      <alignment horizontal="center" vertical="top"/>
    </xf>
    <xf numFmtId="49" fontId="9" fillId="12" borderId="30" xfId="3" applyNumberFormat="1" applyFont="1" applyFill="1" applyBorder="1" applyAlignment="1">
      <alignment horizontal="center" vertical="top"/>
    </xf>
    <xf numFmtId="49" fontId="9" fillId="11" borderId="13" xfId="3" applyNumberFormat="1" applyFont="1" applyFill="1" applyBorder="1" applyAlignment="1">
      <alignment horizontal="center" vertical="top"/>
    </xf>
    <xf numFmtId="49" fontId="9" fillId="13" borderId="18" xfId="3" applyNumberFormat="1" applyFont="1" applyFill="1" applyBorder="1" applyAlignment="1">
      <alignment horizontal="center" vertical="top"/>
    </xf>
    <xf numFmtId="49" fontId="9" fillId="22" borderId="13" xfId="3" applyNumberFormat="1" applyFont="1" applyFill="1" applyBorder="1" applyAlignment="1">
      <alignment horizontal="center" vertical="top"/>
    </xf>
    <xf numFmtId="0" fontId="6" fillId="0" borderId="56" xfId="3" applyFont="1" applyBorder="1" applyAlignment="1">
      <alignment vertical="top"/>
    </xf>
    <xf numFmtId="0" fontId="9" fillId="11" borderId="1" xfId="0" applyFont="1" applyFill="1" applyBorder="1" applyAlignment="1">
      <alignment horizontal="center" vertical="center"/>
    </xf>
    <xf numFmtId="49" fontId="9" fillId="13" borderId="2" xfId="3" applyNumberFormat="1" applyFont="1" applyFill="1" applyBorder="1" applyAlignment="1">
      <alignment horizontal="center" vertical="top"/>
    </xf>
    <xf numFmtId="0" fontId="6" fillId="0" borderId="57" xfId="3" applyFont="1" applyBorder="1" applyAlignment="1">
      <alignment vertical="top"/>
    </xf>
    <xf numFmtId="49" fontId="9" fillId="13" borderId="18" xfId="3" applyNumberFormat="1" applyFont="1" applyFill="1" applyBorder="1" applyAlignment="1">
      <alignment horizontal="center" vertical="top"/>
    </xf>
    <xf numFmtId="0" fontId="6" fillId="0" borderId="61" xfId="0" applyFont="1" applyBorder="1" applyAlignment="1">
      <alignment horizontal="center" wrapText="1"/>
    </xf>
    <xf numFmtId="164" fontId="6" fillId="14" borderId="63" xfId="0" applyNumberFormat="1" applyFont="1" applyFill="1" applyBorder="1" applyAlignment="1">
      <alignment horizontal="center" wrapText="1"/>
    </xf>
    <xf numFmtId="0" fontId="6" fillId="0" borderId="65" xfId="0" applyFont="1" applyBorder="1" applyAlignment="1">
      <alignment vertical="top" wrapText="1"/>
    </xf>
    <xf numFmtId="0" fontId="6" fillId="0" borderId="40" xfId="0" applyFont="1" applyBorder="1" applyAlignment="1">
      <alignment horizontal="center"/>
    </xf>
    <xf numFmtId="164" fontId="6" fillId="14" borderId="41" xfId="0" applyNumberFormat="1" applyFont="1" applyFill="1" applyBorder="1" applyAlignment="1">
      <alignment horizontal="center" wrapText="1"/>
    </xf>
    <xf numFmtId="0" fontId="6" fillId="0" borderId="33" xfId="0" applyFont="1" applyBorder="1" applyAlignment="1">
      <alignment vertical="top" wrapText="1"/>
    </xf>
    <xf numFmtId="49" fontId="9" fillId="13" borderId="34" xfId="3" applyNumberFormat="1" applyFont="1" applyFill="1" applyBorder="1" applyAlignment="1">
      <alignment horizontal="center" vertical="top"/>
    </xf>
    <xf numFmtId="0" fontId="56" fillId="0" borderId="66" xfId="3" applyFont="1" applyBorder="1" applyAlignment="1">
      <alignment vertical="top"/>
    </xf>
    <xf numFmtId="0" fontId="6" fillId="0" borderId="67" xfId="3" applyFont="1" applyBorder="1" applyAlignment="1">
      <alignment vertical="top"/>
    </xf>
    <xf numFmtId="0" fontId="6" fillId="0" borderId="68" xfId="3" applyFont="1" applyBorder="1" applyAlignment="1">
      <alignment vertical="top"/>
    </xf>
    <xf numFmtId="0" fontId="9" fillId="11" borderId="24" xfId="3" applyFont="1" applyFill="1" applyBorder="1" applyAlignment="1">
      <alignment horizontal="center" vertical="center" textRotation="90" wrapText="1"/>
    </xf>
    <xf numFmtId="0" fontId="6" fillId="0" borderId="12" xfId="3" applyFont="1" applyBorder="1" applyAlignment="1">
      <alignment horizontal="center" vertical="top"/>
    </xf>
    <xf numFmtId="0" fontId="9" fillId="11" borderId="13" xfId="3" applyFont="1" applyFill="1" applyBorder="1" applyAlignment="1">
      <alignment horizontal="center" vertical="center" textRotation="90" wrapText="1"/>
    </xf>
    <xf numFmtId="49" fontId="9" fillId="11" borderId="30" xfId="3" applyNumberFormat="1" applyFont="1" applyFill="1" applyBorder="1" applyAlignment="1">
      <alignment horizontal="center" vertical="top"/>
    </xf>
    <xf numFmtId="49" fontId="9" fillId="13" borderId="34" xfId="3" applyNumberFormat="1" applyFont="1" applyFill="1" applyBorder="1" applyAlignment="1">
      <alignment horizontal="center" vertical="top"/>
    </xf>
    <xf numFmtId="49" fontId="9" fillId="22" borderId="30" xfId="3" applyNumberFormat="1" applyFont="1" applyFill="1" applyBorder="1" applyAlignment="1">
      <alignment horizontal="center" vertical="top"/>
    </xf>
    <xf numFmtId="0" fontId="56" fillId="0" borderId="42" xfId="3" applyFont="1" applyBorder="1" applyAlignment="1">
      <alignment vertical="top"/>
    </xf>
    <xf numFmtId="0" fontId="56" fillId="0" borderId="61" xfId="3" applyFont="1" applyBorder="1" applyAlignment="1">
      <alignment vertical="top"/>
    </xf>
    <xf numFmtId="0" fontId="6" fillId="0" borderId="59" xfId="0" applyFont="1" applyBorder="1" applyAlignment="1">
      <alignment horizontal="center" vertical="center" wrapText="1"/>
    </xf>
    <xf numFmtId="0" fontId="6" fillId="14" borderId="54" xfId="0" applyFont="1" applyFill="1" applyBorder="1" applyAlignment="1">
      <alignment horizontal="center" vertical="center" wrapText="1"/>
    </xf>
    <xf numFmtId="0" fontId="6" fillId="0" borderId="40" xfId="3" applyFont="1" applyBorder="1" applyAlignment="1">
      <alignment vertical="top"/>
    </xf>
    <xf numFmtId="0" fontId="6" fillId="0" borderId="32" xfId="3" applyFont="1" applyBorder="1" applyAlignment="1">
      <alignment vertical="top"/>
    </xf>
    <xf numFmtId="0" fontId="9" fillId="11" borderId="30" xfId="3" applyFont="1" applyFill="1" applyBorder="1" applyAlignment="1">
      <alignment horizontal="center" vertical="center" textRotation="90" wrapText="1"/>
    </xf>
    <xf numFmtId="49" fontId="6" fillId="0" borderId="66" xfId="0" applyNumberFormat="1" applyFont="1" applyBorder="1" applyAlignment="1">
      <alignment horizontal="center" vertical="center"/>
    </xf>
    <xf numFmtId="49" fontId="6" fillId="0" borderId="69" xfId="0" applyNumberFormat="1" applyFont="1" applyBorder="1" applyAlignment="1">
      <alignment horizontal="center" vertical="center"/>
    </xf>
    <xf numFmtId="0" fontId="6" fillId="0" borderId="12" xfId="11" applyFont="1" applyBorder="1" applyAlignment="1">
      <alignment vertical="top" wrapText="1"/>
    </xf>
    <xf numFmtId="49" fontId="9" fillId="0" borderId="10" xfId="3" applyNumberFormat="1" applyFont="1" applyBorder="1" applyAlignment="1">
      <alignment horizontal="center" vertical="top"/>
    </xf>
    <xf numFmtId="49" fontId="9" fillId="0" borderId="11" xfId="3" applyNumberFormat="1" applyFont="1" applyBorder="1" applyAlignment="1">
      <alignment horizontal="center" vertical="top"/>
    </xf>
    <xf numFmtId="49" fontId="9" fillId="0" borderId="12" xfId="3" applyNumberFormat="1" applyFont="1" applyBorder="1" applyAlignment="1">
      <alignment horizontal="center" vertical="top"/>
    </xf>
    <xf numFmtId="49" fontId="9" fillId="13" borderId="12" xfId="3" applyNumberFormat="1" applyFont="1" applyFill="1" applyBorder="1" applyAlignment="1">
      <alignment horizontal="center" vertical="top"/>
    </xf>
    <xf numFmtId="0" fontId="9" fillId="7" borderId="11" xfId="0" applyFont="1" applyFill="1" applyBorder="1" applyAlignment="1">
      <alignment horizontal="center" vertical="top"/>
    </xf>
    <xf numFmtId="0" fontId="9" fillId="7" borderId="11" xfId="0" applyFont="1" applyFill="1" applyBorder="1" applyAlignment="1">
      <alignment vertical="center"/>
    </xf>
    <xf numFmtId="49" fontId="9" fillId="13" borderId="10" xfId="0" applyNumberFormat="1" applyFont="1" applyFill="1" applyBorder="1" applyAlignment="1">
      <alignment horizontal="center" vertical="top"/>
    </xf>
    <xf numFmtId="49" fontId="9" fillId="22" borderId="9" xfId="0" applyNumberFormat="1" applyFont="1" applyFill="1" applyBorder="1" applyAlignment="1">
      <alignment horizontal="center" vertical="top"/>
    </xf>
    <xf numFmtId="164" fontId="9" fillId="13" borderId="2" xfId="3" applyNumberFormat="1" applyFont="1" applyFill="1" applyBorder="1" applyAlignment="1">
      <alignment horizontal="center" vertical="top"/>
    </xf>
    <xf numFmtId="164" fontId="9" fillId="13" borderId="3" xfId="3" applyNumberFormat="1" applyFont="1" applyFill="1" applyBorder="1" applyAlignment="1">
      <alignment horizontal="center" vertical="top"/>
    </xf>
    <xf numFmtId="164" fontId="9" fillId="13" borderId="4" xfId="3" applyNumberFormat="1" applyFont="1" applyFill="1" applyBorder="1" applyAlignment="1">
      <alignment horizontal="center" vertical="top"/>
    </xf>
    <xf numFmtId="164" fontId="11" fillId="13" borderId="26" xfId="3" applyNumberFormat="1" applyFont="1" applyFill="1" applyBorder="1" applyAlignment="1">
      <alignment horizontal="center" vertical="top"/>
    </xf>
    <xf numFmtId="164" fontId="9" fillId="10" borderId="4" xfId="3" applyNumberFormat="1" applyFont="1" applyFill="1" applyBorder="1" applyAlignment="1">
      <alignment horizontal="center" vertical="top"/>
    </xf>
    <xf numFmtId="0" fontId="71" fillId="0" borderId="24" xfId="0" applyFont="1" applyBorder="1" applyAlignment="1">
      <alignment horizontal="left" vertical="top" wrapText="1"/>
    </xf>
    <xf numFmtId="0" fontId="6" fillId="12" borderId="24" xfId="0" applyFont="1" applyFill="1" applyBorder="1" applyAlignment="1">
      <alignment vertical="top" wrapText="1"/>
    </xf>
    <xf numFmtId="49" fontId="9" fillId="11" borderId="2" xfId="3" applyNumberFormat="1" applyFont="1" applyFill="1" applyBorder="1" applyAlignment="1">
      <alignment horizontal="center" vertical="top"/>
    </xf>
    <xf numFmtId="0" fontId="6" fillId="0" borderId="31" xfId="0" applyFont="1" applyBorder="1" applyAlignment="1">
      <alignment horizontal="center" vertical="top"/>
    </xf>
    <xf numFmtId="0" fontId="6" fillId="12" borderId="13" xfId="0" applyFont="1" applyFill="1" applyBorder="1" applyAlignment="1">
      <alignment vertical="top" wrapText="1"/>
    </xf>
    <xf numFmtId="164" fontId="9" fillId="0" borderId="14" xfId="3" applyNumberFormat="1" applyFont="1" applyBorder="1" applyAlignment="1">
      <alignment horizontal="center" vertical="top"/>
    </xf>
    <xf numFmtId="0" fontId="6" fillId="0" borderId="14" xfId="0" applyFont="1" applyBorder="1" applyAlignment="1">
      <alignment horizontal="center" vertical="top"/>
    </xf>
    <xf numFmtId="0" fontId="6" fillId="0" borderId="40" xfId="0" applyFont="1" applyBorder="1" applyAlignment="1">
      <alignment horizontal="center" vertical="center" wrapText="1"/>
    </xf>
    <xf numFmtId="164" fontId="6" fillId="14" borderId="32" xfId="0" applyNumberFormat="1" applyFont="1" applyFill="1" applyBorder="1" applyAlignment="1">
      <alignment horizontal="center" vertical="center" wrapText="1"/>
    </xf>
    <xf numFmtId="0" fontId="6" fillId="0" borderId="33" xfId="0" applyFont="1" applyBorder="1" applyAlignment="1">
      <alignment vertical="center" wrapText="1"/>
    </xf>
    <xf numFmtId="164" fontId="9" fillId="0" borderId="29" xfId="3" applyNumberFormat="1" applyFont="1" applyBorder="1" applyAlignment="1">
      <alignment horizontal="center" vertical="top"/>
    </xf>
    <xf numFmtId="0" fontId="6" fillId="0" borderId="29" xfId="0" applyFont="1" applyBorder="1" applyAlignment="1">
      <alignment horizontal="center" vertical="top"/>
    </xf>
    <xf numFmtId="49" fontId="9" fillId="0" borderId="30" xfId="3" applyNumberFormat="1" applyFont="1" applyBorder="1" applyAlignment="1">
      <alignment horizontal="left" vertical="top" wrapText="1"/>
    </xf>
    <xf numFmtId="0" fontId="6" fillId="12" borderId="30" xfId="0" applyFont="1" applyFill="1" applyBorder="1" applyAlignment="1">
      <alignment vertical="top" wrapText="1"/>
    </xf>
    <xf numFmtId="164" fontId="9" fillId="10" borderId="9" xfId="3" applyNumberFormat="1" applyFont="1" applyFill="1" applyBorder="1" applyAlignment="1">
      <alignment horizontal="center" vertical="top"/>
    </xf>
    <xf numFmtId="0" fontId="6" fillId="0" borderId="24" xfId="0" applyFont="1" applyBorder="1" applyAlignment="1">
      <alignment horizontal="center" vertical="top"/>
    </xf>
    <xf numFmtId="0" fontId="6" fillId="0" borderId="40" xfId="0" applyFont="1" applyBorder="1" applyAlignment="1">
      <alignment horizontal="center" vertical="center"/>
    </xf>
    <xf numFmtId="0" fontId="6" fillId="3" borderId="33" xfId="0" applyFont="1" applyFill="1" applyBorder="1" applyAlignment="1">
      <alignment horizontal="left" vertical="top" wrapText="1"/>
    </xf>
    <xf numFmtId="2" fontId="9" fillId="0" borderId="4" xfId="3" applyNumberFormat="1" applyFont="1" applyBorder="1" applyAlignment="1">
      <alignment horizontal="center" vertical="top"/>
    </xf>
    <xf numFmtId="0" fontId="6" fillId="0" borderId="61" xfId="0" applyFont="1" applyBorder="1" applyAlignment="1">
      <alignment horizontal="center" vertical="center" wrapText="1"/>
    </xf>
    <xf numFmtId="164" fontId="6" fillId="0" borderId="57" xfId="0" applyNumberFormat="1" applyFont="1" applyBorder="1" applyAlignment="1">
      <alignment horizontal="center" vertical="center" wrapText="1"/>
    </xf>
    <xf numFmtId="0" fontId="6" fillId="0" borderId="65" xfId="0" applyFont="1" applyBorder="1" applyAlignment="1">
      <alignment horizontal="left" vertical="top" wrapText="1"/>
    </xf>
    <xf numFmtId="0" fontId="56" fillId="0" borderId="0" xfId="0" applyFont="1" applyAlignment="1">
      <alignment horizontal="center" vertical="center" wrapText="1"/>
    </xf>
    <xf numFmtId="0" fontId="6" fillId="0" borderId="40" xfId="0" applyFont="1" applyBorder="1" applyAlignment="1">
      <alignment horizontal="center" vertical="top" wrapText="1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top" wrapText="1"/>
    </xf>
    <xf numFmtId="164" fontId="9" fillId="11" borderId="4" xfId="3" applyNumberFormat="1" applyFont="1" applyFill="1" applyBorder="1" applyAlignment="1">
      <alignment horizontal="center" vertical="top"/>
    </xf>
    <xf numFmtId="0" fontId="9" fillId="11" borderId="9" xfId="0" applyFont="1" applyFill="1" applyBorder="1" applyAlignment="1">
      <alignment horizontal="center" vertical="top"/>
    </xf>
    <xf numFmtId="2" fontId="9" fillId="11" borderId="4" xfId="3" applyNumberFormat="1" applyFont="1" applyFill="1" applyBorder="1" applyAlignment="1">
      <alignment horizontal="center" vertical="top"/>
    </xf>
    <xf numFmtId="0" fontId="6" fillId="11" borderId="31" xfId="0" applyFont="1" applyFill="1" applyBorder="1" applyAlignment="1">
      <alignment horizontal="center" vertical="top"/>
    </xf>
    <xf numFmtId="164" fontId="9" fillId="11" borderId="14" xfId="3" applyNumberFormat="1" applyFont="1" applyFill="1" applyBorder="1" applyAlignment="1">
      <alignment horizontal="center" vertical="top"/>
    </xf>
    <xf numFmtId="0" fontId="6" fillId="11" borderId="14" xfId="0" applyFont="1" applyFill="1" applyBorder="1" applyAlignment="1">
      <alignment horizontal="center" vertical="top"/>
    </xf>
    <xf numFmtId="164" fontId="9" fillId="11" borderId="29" xfId="3" applyNumberFormat="1" applyFont="1" applyFill="1" applyBorder="1" applyAlignment="1">
      <alignment horizontal="center" vertical="top"/>
    </xf>
    <xf numFmtId="0" fontId="6" fillId="11" borderId="29" xfId="0" applyFont="1" applyFill="1" applyBorder="1" applyAlignment="1">
      <alignment horizontal="center" vertical="top"/>
    </xf>
    <xf numFmtId="9" fontId="6" fillId="12" borderId="24" xfId="2" applyFont="1" applyFill="1" applyBorder="1" applyAlignment="1">
      <alignment horizontal="left" vertical="top" wrapText="1"/>
    </xf>
    <xf numFmtId="9" fontId="6" fillId="12" borderId="13" xfId="2" applyFont="1" applyFill="1" applyBorder="1" applyAlignment="1">
      <alignment horizontal="left" vertical="top" wrapText="1"/>
    </xf>
    <xf numFmtId="0" fontId="6" fillId="0" borderId="36" xfId="0" applyFont="1" applyBorder="1" applyAlignment="1">
      <alignment horizontal="center" vertical="center"/>
    </xf>
    <xf numFmtId="0" fontId="6" fillId="3" borderId="63" xfId="0" applyFont="1" applyFill="1" applyBorder="1" applyAlignment="1">
      <alignment horizontal="center" vertical="center" wrapText="1"/>
    </xf>
    <xf numFmtId="0" fontId="6" fillId="3" borderId="65" xfId="0" applyFont="1" applyFill="1" applyBorder="1" applyAlignment="1">
      <alignment vertical="top" wrapText="1"/>
    </xf>
    <xf numFmtId="0" fontId="6" fillId="0" borderId="48" xfId="0" applyFont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vertical="top" wrapText="1"/>
    </xf>
    <xf numFmtId="9" fontId="6" fillId="12" borderId="30" xfId="2" applyFont="1" applyFill="1" applyBorder="1" applyAlignment="1">
      <alignment horizontal="left" vertical="top" wrapText="1"/>
    </xf>
    <xf numFmtId="0" fontId="6" fillId="0" borderId="59" xfId="3" applyFont="1" applyBorder="1" applyAlignment="1">
      <alignment vertical="top"/>
    </xf>
    <xf numFmtId="0" fontId="6" fillId="0" borderId="27" xfId="3" applyFont="1" applyBorder="1" applyAlignment="1">
      <alignment vertical="top"/>
    </xf>
    <xf numFmtId="0" fontId="6" fillId="0" borderId="13" xfId="0" applyFont="1" applyBorder="1" applyAlignment="1">
      <alignment horizontal="center" vertical="top"/>
    </xf>
    <xf numFmtId="164" fontId="9" fillId="0" borderId="5" xfId="3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3" borderId="40" xfId="0" applyFont="1" applyFill="1" applyBorder="1" applyAlignment="1">
      <alignment horizontal="center" vertical="top"/>
    </xf>
    <xf numFmtId="0" fontId="6" fillId="0" borderId="6" xfId="0" applyFont="1" applyBorder="1" applyAlignment="1">
      <alignment horizontal="center" vertical="center" wrapText="1"/>
    </xf>
    <xf numFmtId="164" fontId="9" fillId="0" borderId="8" xfId="3" applyNumberFormat="1" applyFont="1" applyBorder="1" applyAlignment="1">
      <alignment horizontal="center" vertical="top"/>
    </xf>
    <xf numFmtId="0" fontId="6" fillId="3" borderId="34" xfId="0" applyFont="1" applyFill="1" applyBorder="1" applyAlignment="1">
      <alignment horizontal="center" vertical="top"/>
    </xf>
    <xf numFmtId="164" fontId="9" fillId="11" borderId="9" xfId="3" applyNumberFormat="1" applyFont="1" applyFill="1" applyBorder="1" applyAlignment="1">
      <alignment horizontal="center" vertical="top"/>
    </xf>
    <xf numFmtId="0" fontId="9" fillId="11" borderId="24" xfId="0" applyFont="1" applyFill="1" applyBorder="1" applyAlignment="1">
      <alignment horizontal="center" vertical="top"/>
    </xf>
    <xf numFmtId="49" fontId="6" fillId="0" borderId="4" xfId="0" applyNumberFormat="1" applyFont="1" applyBorder="1" applyAlignment="1">
      <alignment horizontal="center" vertical="top" wrapText="1"/>
    </xf>
    <xf numFmtId="0" fontId="6" fillId="11" borderId="9" xfId="0" applyFont="1" applyFill="1" applyBorder="1" applyAlignment="1">
      <alignment horizontal="center" vertical="top"/>
    </xf>
    <xf numFmtId="49" fontId="6" fillId="0" borderId="19" xfId="0" applyNumberFormat="1" applyFont="1" applyBorder="1" applyAlignment="1">
      <alignment horizontal="center" vertical="top" wrapText="1"/>
    </xf>
    <xf numFmtId="0" fontId="6" fillId="0" borderId="65" xfId="3" applyFont="1" applyBorder="1" applyAlignment="1">
      <alignment horizontal="left" vertical="top"/>
    </xf>
    <xf numFmtId="0" fontId="6" fillId="3" borderId="40" xfId="0" applyFont="1" applyFill="1" applyBorder="1" applyAlignment="1">
      <alignment horizontal="center" vertical="center" wrapText="1"/>
    </xf>
    <xf numFmtId="164" fontId="6" fillId="3" borderId="32" xfId="0" applyNumberFormat="1" applyFont="1" applyFill="1" applyBorder="1" applyAlignment="1">
      <alignment vertical="center" wrapText="1"/>
    </xf>
    <xf numFmtId="0" fontId="6" fillId="3" borderId="33" xfId="0" applyFont="1" applyFill="1" applyBorder="1" applyAlignment="1">
      <alignment vertical="center" wrapText="1"/>
    </xf>
    <xf numFmtId="164" fontId="9" fillId="11" borderId="12" xfId="3" applyNumberFormat="1" applyFont="1" applyFill="1" applyBorder="1" applyAlignment="1">
      <alignment horizontal="center" vertical="top"/>
    </xf>
    <xf numFmtId="49" fontId="6" fillId="0" borderId="35" xfId="0" applyNumberFormat="1" applyFont="1" applyBorder="1" applyAlignment="1">
      <alignment horizontal="center" vertical="top" wrapText="1"/>
    </xf>
    <xf numFmtId="164" fontId="6" fillId="3" borderId="25" xfId="0" applyNumberFormat="1" applyFont="1" applyFill="1" applyBorder="1" applyAlignment="1">
      <alignment vertical="center" wrapText="1"/>
    </xf>
    <xf numFmtId="0" fontId="6" fillId="3" borderId="26" xfId="0" applyFont="1" applyFill="1" applyBorder="1" applyAlignment="1">
      <alignment vertical="center" wrapText="1"/>
    </xf>
    <xf numFmtId="0" fontId="9" fillId="23" borderId="9" xfId="0" applyFont="1" applyFill="1" applyBorder="1" applyAlignment="1">
      <alignment horizontal="center" vertical="top"/>
    </xf>
    <xf numFmtId="49" fontId="9" fillId="13" borderId="2" xfId="3" applyNumberFormat="1" applyFont="1" applyFill="1" applyBorder="1" applyAlignment="1">
      <alignment vertical="top"/>
    </xf>
    <xf numFmtId="164" fontId="9" fillId="0" borderId="4" xfId="3" applyNumberFormat="1" applyFont="1" applyBorder="1" applyAlignment="1">
      <alignment vertical="top"/>
    </xf>
    <xf numFmtId="0" fontId="6" fillId="0" borderId="59" xfId="3" applyFont="1" applyBorder="1" applyAlignment="1">
      <alignment horizontal="center" vertical="center"/>
    </xf>
    <xf numFmtId="164" fontId="6" fillId="3" borderId="54" xfId="0" applyNumberFormat="1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left" vertical="top" wrapText="1"/>
    </xf>
    <xf numFmtId="0" fontId="6" fillId="0" borderId="59" xfId="3" applyFont="1" applyBorder="1" applyAlignment="1">
      <alignment horizontal="center" vertical="center"/>
    </xf>
    <xf numFmtId="164" fontId="6" fillId="3" borderId="27" xfId="0" applyNumberFormat="1" applyFont="1" applyFill="1" applyBorder="1" applyAlignment="1">
      <alignment horizontal="center" vertical="center" wrapText="1"/>
    </xf>
    <xf numFmtId="0" fontId="6" fillId="0" borderId="48" xfId="3" applyFont="1" applyBorder="1" applyAlignment="1">
      <alignment horizontal="center" vertical="center"/>
    </xf>
    <xf numFmtId="164" fontId="6" fillId="3" borderId="50" xfId="0" applyNumberFormat="1" applyFont="1" applyFill="1" applyBorder="1" applyAlignment="1">
      <alignment horizontal="center" vertical="center" wrapText="1"/>
    </xf>
    <xf numFmtId="164" fontId="9" fillId="11" borderId="24" xfId="3" applyNumberFormat="1" applyFont="1" applyFill="1" applyBorder="1" applyAlignment="1">
      <alignment horizontal="center" vertical="top"/>
    </xf>
    <xf numFmtId="0" fontId="6" fillId="11" borderId="24" xfId="0" applyFont="1" applyFill="1" applyBorder="1" applyAlignment="1">
      <alignment horizontal="center" vertical="top"/>
    </xf>
    <xf numFmtId="0" fontId="6" fillId="3" borderId="46" xfId="0" applyFont="1" applyFill="1" applyBorder="1" applyAlignment="1">
      <alignment vertical="center" wrapText="1"/>
    </xf>
    <xf numFmtId="49" fontId="6" fillId="0" borderId="24" xfId="0" applyNumberFormat="1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12" borderId="24" xfId="0" applyFont="1" applyFill="1" applyBorder="1" applyAlignment="1">
      <alignment vertical="top" wrapText="1"/>
    </xf>
    <xf numFmtId="0" fontId="6" fillId="3" borderId="51" xfId="0" applyFont="1" applyFill="1" applyBorder="1" applyAlignment="1">
      <alignment vertical="center" wrapText="1"/>
    </xf>
    <xf numFmtId="164" fontId="6" fillId="3" borderId="58" xfId="0" applyNumberFormat="1" applyFont="1" applyFill="1" applyBorder="1" applyAlignment="1">
      <alignment vertical="center" wrapText="1"/>
    </xf>
    <xf numFmtId="0" fontId="6" fillId="3" borderId="53" xfId="0" applyFont="1" applyFill="1" applyBorder="1" applyAlignment="1">
      <alignment vertical="center" wrapText="1"/>
    </xf>
    <xf numFmtId="164" fontId="6" fillId="0" borderId="4" xfId="3" applyNumberFormat="1" applyFont="1" applyBorder="1" applyAlignment="1">
      <alignment horizontal="center" vertical="top"/>
    </xf>
    <xf numFmtId="0" fontId="6" fillId="0" borderId="19" xfId="3" applyFont="1" applyBorder="1" applyAlignment="1">
      <alignment horizontal="center" vertical="top"/>
    </xf>
    <xf numFmtId="164" fontId="6" fillId="0" borderId="29" xfId="3" applyNumberFormat="1" applyFont="1" applyBorder="1" applyAlignment="1">
      <alignment horizontal="center" vertical="top"/>
    </xf>
    <xf numFmtId="0" fontId="6" fillId="0" borderId="29" xfId="3" applyFont="1" applyBorder="1" applyAlignment="1">
      <alignment horizontal="center" vertical="top"/>
    </xf>
    <xf numFmtId="0" fontId="6" fillId="3" borderId="61" xfId="0" applyFont="1" applyFill="1" applyBorder="1" applyAlignment="1">
      <alignment vertical="center" wrapText="1"/>
    </xf>
    <xf numFmtId="164" fontId="6" fillId="3" borderId="57" xfId="0" applyNumberFormat="1" applyFont="1" applyFill="1" applyBorder="1" applyAlignment="1">
      <alignment horizontal="center" vertical="center" wrapText="1"/>
    </xf>
    <xf numFmtId="0" fontId="6" fillId="3" borderId="65" xfId="0" applyFont="1" applyFill="1" applyBorder="1" applyAlignment="1">
      <alignment vertical="center" wrapText="1"/>
    </xf>
    <xf numFmtId="0" fontId="6" fillId="3" borderId="59" xfId="0" applyFont="1" applyFill="1" applyBorder="1" applyAlignment="1">
      <alignment horizontal="center" vertical="top" wrapText="1"/>
    </xf>
    <xf numFmtId="164" fontId="6" fillId="3" borderId="27" xfId="0" applyNumberFormat="1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top" wrapText="1"/>
    </xf>
    <xf numFmtId="164" fontId="6" fillId="3" borderId="64" xfId="0" applyNumberFormat="1" applyFont="1" applyFill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left" vertical="top" wrapText="1"/>
    </xf>
    <xf numFmtId="164" fontId="6" fillId="3" borderId="32" xfId="0" applyNumberFormat="1" applyFont="1" applyFill="1" applyBorder="1" applyAlignment="1">
      <alignment horizontal="center" vertical="center" wrapText="1"/>
    </xf>
    <xf numFmtId="49" fontId="6" fillId="0" borderId="30" xfId="0" applyNumberFormat="1" applyFont="1" applyBorder="1" applyAlignment="1">
      <alignment horizontal="center" vertical="top" wrapText="1"/>
    </xf>
    <xf numFmtId="49" fontId="9" fillId="0" borderId="24" xfId="3" applyNumberFormat="1" applyFont="1" applyBorder="1" applyAlignment="1">
      <alignment horizontal="center" vertical="center"/>
    </xf>
    <xf numFmtId="49" fontId="9" fillId="0" borderId="13" xfId="3" applyNumberFormat="1" applyFont="1" applyBorder="1" applyAlignment="1">
      <alignment horizontal="center" vertical="center"/>
    </xf>
    <xf numFmtId="164" fontId="9" fillId="0" borderId="17" xfId="3" applyNumberFormat="1" applyFont="1" applyBorder="1" applyAlignment="1">
      <alignment horizontal="center" vertical="top"/>
    </xf>
    <xf numFmtId="164" fontId="6" fillId="0" borderId="32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166" fontId="9" fillId="10" borderId="4" xfId="1" applyFont="1" applyFill="1" applyBorder="1" applyAlignment="1">
      <alignment horizontal="center" vertical="top"/>
    </xf>
    <xf numFmtId="166" fontId="9" fillId="0" borderId="4" xfId="1" applyFont="1" applyFill="1" applyBorder="1" applyAlignment="1">
      <alignment horizontal="center" vertical="top"/>
    </xf>
    <xf numFmtId="166" fontId="9" fillId="0" borderId="17" xfId="1" applyFont="1" applyFill="1" applyBorder="1" applyAlignment="1">
      <alignment horizontal="center" vertical="top"/>
    </xf>
    <xf numFmtId="167" fontId="9" fillId="0" borderId="8" xfId="1" applyNumberFormat="1" applyFont="1" applyFill="1" applyBorder="1" applyAlignment="1">
      <alignment horizontal="center" vertical="top"/>
    </xf>
    <xf numFmtId="0" fontId="6" fillId="0" borderId="36" xfId="3" applyFont="1" applyBorder="1" applyAlignment="1">
      <alignment vertical="top"/>
    </xf>
    <xf numFmtId="0" fontId="6" fillId="0" borderId="64" xfId="3" applyFont="1" applyBorder="1" applyAlignment="1">
      <alignment vertical="top"/>
    </xf>
    <xf numFmtId="0" fontId="6" fillId="0" borderId="38" xfId="3" applyFont="1" applyBorder="1" applyAlignment="1">
      <alignment vertical="top"/>
    </xf>
    <xf numFmtId="166" fontId="9" fillId="10" borderId="19" xfId="1" applyFont="1" applyFill="1" applyBorder="1" applyAlignment="1">
      <alignment horizontal="center" vertical="top"/>
    </xf>
    <xf numFmtId="0" fontId="9" fillId="0" borderId="4" xfId="1" applyNumberFormat="1" applyFont="1" applyFill="1" applyBorder="1" applyAlignment="1">
      <alignment horizontal="center" vertical="top"/>
    </xf>
    <xf numFmtId="0" fontId="6" fillId="0" borderId="48" xfId="0" applyFont="1" applyBorder="1" applyAlignment="1">
      <alignment horizontal="center" vertical="center" wrapText="1"/>
    </xf>
    <xf numFmtId="164" fontId="6" fillId="0" borderId="50" xfId="0" applyNumberFormat="1" applyFont="1" applyBorder="1" applyAlignment="1">
      <alignment horizontal="center" vertical="center" wrapText="1"/>
    </xf>
    <xf numFmtId="0" fontId="6" fillId="0" borderId="35" xfId="0" applyFont="1" applyBorder="1" applyAlignment="1">
      <alignment horizontal="left" vertical="center" wrapText="1"/>
    </xf>
    <xf numFmtId="166" fontId="9" fillId="0" borderId="14" xfId="1" applyFont="1" applyFill="1" applyBorder="1" applyAlignment="1">
      <alignment horizontal="center" vertical="top"/>
    </xf>
    <xf numFmtId="0" fontId="6" fillId="0" borderId="59" xfId="0" applyFont="1" applyBorder="1" applyAlignment="1">
      <alignment horizontal="center" vertical="top" wrapText="1"/>
    </xf>
    <xf numFmtId="164" fontId="6" fillId="0" borderId="27" xfId="0" applyNumberFormat="1" applyFont="1" applyBorder="1" applyAlignment="1">
      <alignment horizontal="center" vertical="top" wrapText="1"/>
    </xf>
    <xf numFmtId="0" fontId="6" fillId="0" borderId="22" xfId="0" applyFont="1" applyBorder="1" applyAlignment="1">
      <alignment vertical="top" wrapText="1"/>
    </xf>
    <xf numFmtId="166" fontId="9" fillId="0" borderId="5" xfId="1" applyFont="1" applyFill="1" applyBorder="1" applyAlignment="1">
      <alignment horizontal="center" vertical="top"/>
    </xf>
    <xf numFmtId="0" fontId="6" fillId="0" borderId="55" xfId="3" applyFont="1" applyBorder="1" applyAlignment="1">
      <alignment vertical="top"/>
    </xf>
    <xf numFmtId="0" fontId="6" fillId="0" borderId="39" xfId="3" applyFont="1" applyBorder="1" applyAlignment="1">
      <alignment vertical="top"/>
    </xf>
    <xf numFmtId="0" fontId="6" fillId="0" borderId="17" xfId="3" applyFont="1" applyBorder="1" applyAlignment="1">
      <alignment vertical="top"/>
    </xf>
    <xf numFmtId="2" fontId="9" fillId="0" borderId="24" xfId="3" applyNumberFormat="1" applyFont="1" applyBorder="1" applyAlignment="1">
      <alignment horizontal="center" vertical="top"/>
    </xf>
    <xf numFmtId="164" fontId="6" fillId="0" borderId="27" xfId="0" applyNumberFormat="1" applyFont="1" applyBorder="1" applyAlignment="1">
      <alignment horizontal="center" vertical="top" wrapText="1"/>
    </xf>
    <xf numFmtId="0" fontId="6" fillId="0" borderId="28" xfId="0" applyFont="1" applyBorder="1" applyAlignment="1">
      <alignment horizontal="left" vertical="top" wrapText="1"/>
    </xf>
    <xf numFmtId="0" fontId="6" fillId="0" borderId="34" xfId="0" applyFont="1" applyBorder="1" applyAlignment="1">
      <alignment horizontal="center" vertical="top" wrapText="1"/>
    </xf>
    <xf numFmtId="164" fontId="6" fillId="0" borderId="50" xfId="0" applyNumberFormat="1" applyFont="1" applyBorder="1" applyAlignment="1">
      <alignment horizontal="center" vertical="top" wrapText="1"/>
    </xf>
    <xf numFmtId="49" fontId="9" fillId="0" borderId="30" xfId="3" applyNumberFormat="1" applyFont="1" applyBorder="1" applyAlignment="1">
      <alignment horizontal="center" vertical="center"/>
    </xf>
    <xf numFmtId="0" fontId="6" fillId="0" borderId="51" xfId="3" applyFont="1" applyBorder="1" applyAlignment="1">
      <alignment vertical="top"/>
    </xf>
    <xf numFmtId="0" fontId="6" fillId="0" borderId="38" xfId="0" applyFont="1" applyBorder="1" applyAlignment="1">
      <alignment vertical="center" wrapText="1"/>
    </xf>
    <xf numFmtId="0" fontId="6" fillId="0" borderId="6" xfId="3" applyFont="1" applyBorder="1" applyAlignment="1">
      <alignment vertical="top"/>
    </xf>
    <xf numFmtId="0" fontId="6" fillId="0" borderId="8" xfId="3" applyFont="1" applyBorder="1" applyAlignment="1">
      <alignment vertical="top"/>
    </xf>
    <xf numFmtId="164" fontId="9" fillId="11" borderId="13" xfId="3" applyNumberFormat="1" applyFont="1" applyFill="1" applyBorder="1" applyAlignment="1">
      <alignment horizontal="center" vertical="top"/>
    </xf>
    <xf numFmtId="0" fontId="6" fillId="11" borderId="13" xfId="0" applyFont="1" applyFill="1" applyBorder="1" applyAlignment="1">
      <alignment horizontal="center" vertical="top"/>
    </xf>
    <xf numFmtId="0" fontId="6" fillId="3" borderId="53" xfId="0" applyFont="1" applyFill="1" applyBorder="1" applyAlignment="1">
      <alignment horizontal="left" vertical="top" wrapText="1"/>
    </xf>
    <xf numFmtId="164" fontId="9" fillId="10" borderId="24" xfId="3" applyNumberFormat="1" applyFont="1" applyFill="1" applyBorder="1" applyAlignment="1">
      <alignment horizontal="center" vertical="top"/>
    </xf>
    <xf numFmtId="49" fontId="6" fillId="0" borderId="24" xfId="3" applyNumberFormat="1" applyFont="1" applyBorder="1" applyAlignment="1">
      <alignment horizontal="center" vertical="top"/>
    </xf>
    <xf numFmtId="49" fontId="6" fillId="0" borderId="13" xfId="3" applyNumberFormat="1" applyFont="1" applyBorder="1" applyAlignment="1">
      <alignment horizontal="center" vertical="center" textRotation="90"/>
    </xf>
    <xf numFmtId="49" fontId="9" fillId="13" borderId="0" xfId="3" applyNumberFormat="1" applyFont="1" applyFill="1" applyAlignment="1">
      <alignment vertical="top"/>
    </xf>
    <xf numFmtId="164" fontId="9" fillId="0" borderId="24" xfId="3" applyNumberFormat="1" applyFont="1" applyBorder="1" applyAlignment="1">
      <alignment horizontal="center" vertical="top"/>
    </xf>
    <xf numFmtId="49" fontId="6" fillId="0" borderId="13" xfId="3" applyNumberFormat="1" applyFont="1" applyBorder="1" applyAlignment="1">
      <alignment horizontal="center" vertical="top"/>
    </xf>
    <xf numFmtId="49" fontId="9" fillId="12" borderId="13" xfId="3" applyNumberFormat="1" applyFont="1" applyFill="1" applyBorder="1" applyAlignment="1">
      <alignment horizontal="center" vertical="top"/>
    </xf>
    <xf numFmtId="0" fontId="6" fillId="0" borderId="50" xfId="3" applyFont="1" applyBorder="1" applyAlignment="1">
      <alignment horizontal="center" vertical="top"/>
    </xf>
    <xf numFmtId="49" fontId="6" fillId="0" borderId="30" xfId="3" applyNumberFormat="1" applyFont="1" applyBorder="1" applyAlignment="1">
      <alignment horizontal="center" vertical="top"/>
    </xf>
    <xf numFmtId="49" fontId="9" fillId="13" borderId="23" xfId="3" applyNumberFormat="1" applyFont="1" applyFill="1" applyBorder="1" applyAlignment="1">
      <alignment vertical="top"/>
    </xf>
    <xf numFmtId="49" fontId="9" fillId="13" borderId="3" xfId="3" applyNumberFormat="1" applyFont="1" applyFill="1" applyBorder="1" applyAlignment="1">
      <alignment vertical="top"/>
    </xf>
    <xf numFmtId="0" fontId="6" fillId="12" borderId="13" xfId="0" applyFont="1" applyFill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164" fontId="11" fillId="0" borderId="29" xfId="3" applyNumberFormat="1" applyFont="1" applyBorder="1" applyAlignment="1">
      <alignment horizontal="center" vertical="top"/>
    </xf>
    <xf numFmtId="0" fontId="6" fillId="3" borderId="53" xfId="0" applyFont="1" applyFill="1" applyBorder="1" applyAlignment="1">
      <alignment horizontal="left" vertical="top" wrapText="1"/>
    </xf>
    <xf numFmtId="0" fontId="6" fillId="0" borderId="27" xfId="3" applyFont="1" applyBorder="1" applyAlignment="1">
      <alignment horizontal="center" vertical="top"/>
    </xf>
    <xf numFmtId="0" fontId="6" fillId="12" borderId="42" xfId="0" applyFont="1" applyFill="1" applyBorder="1" applyAlignment="1">
      <alignment horizontal="left" vertical="top" wrapText="1"/>
    </xf>
    <xf numFmtId="0" fontId="6" fillId="0" borderId="53" xfId="3" applyFont="1" applyBorder="1" applyAlignment="1">
      <alignment vertical="top" wrapText="1"/>
    </xf>
    <xf numFmtId="0" fontId="6" fillId="12" borderId="61" xfId="0" applyFont="1" applyFill="1" applyBorder="1" applyAlignment="1">
      <alignment horizontal="left" vertical="top" wrapText="1"/>
    </xf>
    <xf numFmtId="0" fontId="6" fillId="0" borderId="32" xfId="3" applyFont="1" applyBorder="1" applyAlignment="1">
      <alignment horizontal="center" vertical="top"/>
    </xf>
    <xf numFmtId="0" fontId="6" fillId="0" borderId="33" xfId="3" applyFont="1" applyBorder="1" applyAlignment="1">
      <alignment vertical="top" wrapText="1"/>
    </xf>
    <xf numFmtId="0" fontId="6" fillId="12" borderId="40" xfId="0" applyFont="1" applyFill="1" applyBorder="1" applyAlignment="1">
      <alignment horizontal="left" vertical="top" wrapText="1"/>
    </xf>
    <xf numFmtId="0" fontId="6" fillId="0" borderId="25" xfId="3" applyFont="1" applyBorder="1" applyAlignment="1">
      <alignment horizontal="center" vertical="top"/>
    </xf>
    <xf numFmtId="49" fontId="9" fillId="0" borderId="24" xfId="3" applyNumberFormat="1" applyFont="1" applyBorder="1" applyAlignment="1">
      <alignment horizontal="left" vertical="top"/>
    </xf>
    <xf numFmtId="0" fontId="44" fillId="12" borderId="64" xfId="0" applyFont="1" applyFill="1" applyBorder="1" applyAlignment="1">
      <alignment horizontal="left" vertical="top" wrapText="1"/>
    </xf>
    <xf numFmtId="49" fontId="9" fillId="0" borderId="13" xfId="3" applyNumberFormat="1" applyFont="1" applyBorder="1" applyAlignment="1">
      <alignment horizontal="left" vertical="top"/>
    </xf>
    <xf numFmtId="0" fontId="44" fillId="12" borderId="57" xfId="0" applyFont="1" applyFill="1" applyBorder="1" applyAlignment="1">
      <alignment horizontal="left" vertical="top" wrapText="1"/>
    </xf>
    <xf numFmtId="0" fontId="9" fillId="10" borderId="24" xfId="0" applyFont="1" applyFill="1" applyBorder="1" applyAlignment="1">
      <alignment horizontal="center" vertical="top"/>
    </xf>
    <xf numFmtId="0" fontId="24" fillId="0" borderId="24" xfId="0" applyFont="1" applyBorder="1" applyAlignment="1">
      <alignment horizontal="left" vertical="top" wrapText="1"/>
    </xf>
    <xf numFmtId="0" fontId="24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center" vertical="top" wrapText="1"/>
    </xf>
    <xf numFmtId="164" fontId="6" fillId="0" borderId="41" xfId="0" applyNumberFormat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164" fontId="9" fillId="0" borderId="13" xfId="3" applyNumberFormat="1" applyFont="1" applyBorder="1" applyAlignment="1">
      <alignment horizontal="center" vertical="top"/>
    </xf>
    <xf numFmtId="164" fontId="6" fillId="3" borderId="41" xfId="0" applyNumberFormat="1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left" vertical="center" wrapText="1"/>
    </xf>
    <xf numFmtId="164" fontId="9" fillId="0" borderId="30" xfId="3" applyNumberFormat="1" applyFont="1" applyBorder="1" applyAlignment="1">
      <alignment horizontal="center" vertical="top"/>
    </xf>
    <xf numFmtId="0" fontId="9" fillId="11" borderId="2" xfId="3" applyFont="1" applyFill="1" applyBorder="1" applyAlignment="1">
      <alignment horizontal="center" vertical="center" textRotation="90" wrapText="1"/>
    </xf>
    <xf numFmtId="0" fontId="3" fillId="0" borderId="24" xfId="0" applyFont="1" applyBorder="1" applyAlignment="1">
      <alignment horizontal="left" vertical="top" wrapText="1"/>
    </xf>
    <xf numFmtId="49" fontId="9" fillId="0" borderId="19" xfId="3" applyNumberFormat="1" applyFont="1" applyBorder="1" applyAlignment="1">
      <alignment horizontal="center" vertical="top"/>
    </xf>
    <xf numFmtId="164" fontId="9" fillId="3" borderId="13" xfId="3" applyNumberFormat="1" applyFont="1" applyFill="1" applyBorder="1" applyAlignment="1">
      <alignment horizontal="center" vertical="top"/>
    </xf>
    <xf numFmtId="0" fontId="9" fillId="11" borderId="18" xfId="3" applyFont="1" applyFill="1" applyBorder="1" applyAlignment="1">
      <alignment horizontal="center" vertical="center" textRotation="90" wrapText="1"/>
    </xf>
    <xf numFmtId="0" fontId="3" fillId="0" borderId="13" xfId="0" applyFont="1" applyBorder="1" applyAlignment="1">
      <alignment horizontal="left" vertical="top" wrapText="1"/>
    </xf>
    <xf numFmtId="0" fontId="9" fillId="11" borderId="34" xfId="3" applyFont="1" applyFill="1" applyBorder="1" applyAlignment="1">
      <alignment horizontal="center" vertical="center" textRotation="90" wrapText="1"/>
    </xf>
    <xf numFmtId="164" fontId="9" fillId="3" borderId="14" xfId="3" applyNumberFormat="1" applyFont="1" applyFill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6" fillId="0" borderId="33" xfId="0" applyFont="1" applyBorder="1" applyAlignment="1">
      <alignment vertical="top"/>
    </xf>
    <xf numFmtId="0" fontId="6" fillId="4" borderId="46" xfId="3" applyFont="1" applyFill="1" applyBorder="1" applyAlignment="1">
      <alignment vertical="top"/>
    </xf>
    <xf numFmtId="49" fontId="9" fillId="0" borderId="2" xfId="3" applyNumberFormat="1" applyFont="1" applyBorder="1" applyAlignment="1">
      <alignment horizontal="center" vertical="top"/>
    </xf>
    <xf numFmtId="0" fontId="6" fillId="4" borderId="59" xfId="3" applyFont="1" applyFill="1" applyBorder="1" applyAlignment="1">
      <alignment vertical="top"/>
    </xf>
    <xf numFmtId="49" fontId="9" fillId="0" borderId="18" xfId="3" applyNumberFormat="1" applyFont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top" wrapText="1"/>
    </xf>
    <xf numFmtId="0" fontId="6" fillId="0" borderId="41" xfId="0" applyFont="1" applyBorder="1" applyAlignment="1">
      <alignment horizontal="center" vertical="top" wrapText="1"/>
    </xf>
    <xf numFmtId="49" fontId="9" fillId="0" borderId="34" xfId="3" applyNumberFormat="1" applyFont="1" applyBorder="1" applyAlignment="1">
      <alignment horizontal="center" vertical="top"/>
    </xf>
    <xf numFmtId="0" fontId="6" fillId="4" borderId="36" xfId="3" applyFont="1" applyFill="1" applyBorder="1" applyAlignment="1">
      <alignment vertical="top"/>
    </xf>
    <xf numFmtId="0" fontId="6" fillId="4" borderId="61" xfId="3" applyFont="1" applyFill="1" applyBorder="1" applyAlignment="1">
      <alignment vertical="top"/>
    </xf>
    <xf numFmtId="49" fontId="9" fillId="0" borderId="16" xfId="3" applyNumberFormat="1" applyFont="1" applyBorder="1" applyAlignment="1">
      <alignment horizontal="center" vertical="top"/>
    </xf>
    <xf numFmtId="0" fontId="6" fillId="4" borderId="51" xfId="0" applyFont="1" applyFill="1" applyBorder="1" applyAlignment="1">
      <alignment horizontal="center" vertical="top" wrapText="1"/>
    </xf>
    <xf numFmtId="164" fontId="6" fillId="3" borderId="52" xfId="0" applyNumberFormat="1" applyFont="1" applyFill="1" applyBorder="1" applyAlignment="1">
      <alignment horizontal="center" vertical="center" wrapText="1"/>
    </xf>
    <xf numFmtId="164" fontId="9" fillId="3" borderId="5" xfId="3" applyNumberFormat="1" applyFont="1" applyFill="1" applyBorder="1" applyAlignment="1">
      <alignment horizontal="center" vertical="top"/>
    </xf>
    <xf numFmtId="49" fontId="9" fillId="0" borderId="21" xfId="3" applyNumberFormat="1" applyFont="1" applyBorder="1" applyAlignment="1">
      <alignment horizontal="center" vertical="top"/>
    </xf>
    <xf numFmtId="49" fontId="48" fillId="0" borderId="24" xfId="3" applyNumberFormat="1" applyFont="1" applyBorder="1" applyAlignment="1">
      <alignment horizontal="center" vertical="top"/>
    </xf>
    <xf numFmtId="49" fontId="48" fillId="0" borderId="13" xfId="3" applyNumberFormat="1" applyFont="1" applyBorder="1" applyAlignment="1">
      <alignment horizontal="center" vertical="top"/>
    </xf>
    <xf numFmtId="0" fontId="6" fillId="0" borderId="48" xfId="0" applyFont="1" applyBorder="1" applyAlignment="1">
      <alignment horizontal="center" vertical="top" wrapText="1"/>
    </xf>
    <xf numFmtId="164" fontId="6" fillId="0" borderId="49" xfId="0" applyNumberFormat="1" applyFont="1" applyBorder="1" applyAlignment="1">
      <alignment horizontal="center" vertical="center" wrapText="1"/>
    </xf>
    <xf numFmtId="0" fontId="6" fillId="0" borderId="44" xfId="0" applyFont="1" applyBorder="1" applyAlignment="1">
      <alignment horizontal="left" vertical="top" wrapText="1"/>
    </xf>
    <xf numFmtId="49" fontId="27" fillId="0" borderId="30" xfId="3" applyNumberFormat="1" applyFont="1" applyBorder="1" applyAlignment="1">
      <alignment horizontal="left" vertical="top" wrapText="1"/>
    </xf>
    <xf numFmtId="49" fontId="48" fillId="0" borderId="30" xfId="3" applyNumberFormat="1" applyFont="1" applyBorder="1" applyAlignment="1">
      <alignment horizontal="center" vertical="top"/>
    </xf>
    <xf numFmtId="0" fontId="6" fillId="0" borderId="42" xfId="3" applyFont="1" applyBorder="1" applyAlignment="1">
      <alignment horizontal="center" vertical="top"/>
    </xf>
    <xf numFmtId="0" fontId="6" fillId="0" borderId="56" xfId="3" applyFont="1" applyBorder="1" applyAlignment="1">
      <alignment horizontal="center" vertical="top"/>
    </xf>
    <xf numFmtId="0" fontId="6" fillId="0" borderId="45" xfId="3" applyFont="1" applyBorder="1" applyAlignment="1">
      <alignment horizontal="left" vertical="top"/>
    </xf>
    <xf numFmtId="0" fontId="6" fillId="0" borderId="57" xfId="3" applyFont="1" applyBorder="1" applyAlignment="1">
      <alignment horizontal="center" vertical="top"/>
    </xf>
    <xf numFmtId="164" fontId="6" fillId="3" borderId="49" xfId="0" applyNumberFormat="1" applyFont="1" applyFill="1" applyBorder="1" applyAlignment="1">
      <alignment horizontal="center" vertical="center" wrapText="1"/>
    </xf>
    <xf numFmtId="49" fontId="9" fillId="12" borderId="24" xfId="3" applyNumberFormat="1" applyFont="1" applyFill="1" applyBorder="1" applyAlignment="1">
      <alignment horizontal="left" vertical="top"/>
    </xf>
    <xf numFmtId="49" fontId="9" fillId="12" borderId="13" xfId="3" applyNumberFormat="1" applyFont="1" applyFill="1" applyBorder="1" applyAlignment="1">
      <alignment horizontal="left" vertical="top"/>
    </xf>
    <xf numFmtId="49" fontId="9" fillId="0" borderId="30" xfId="3" applyNumberFormat="1" applyFont="1" applyBorder="1" applyAlignment="1">
      <alignment horizontal="left" vertical="top"/>
    </xf>
    <xf numFmtId="49" fontId="9" fillId="12" borderId="30" xfId="3" applyNumberFormat="1" applyFont="1" applyFill="1" applyBorder="1" applyAlignment="1">
      <alignment horizontal="left" vertical="top"/>
    </xf>
    <xf numFmtId="49" fontId="6" fillId="0" borderId="24" xfId="3" applyNumberFormat="1" applyFont="1" applyBorder="1" applyAlignment="1">
      <alignment vertical="top"/>
    </xf>
    <xf numFmtId="0" fontId="6" fillId="0" borderId="1" xfId="0" applyFont="1" applyBorder="1" applyAlignment="1">
      <alignment horizontal="center" vertical="top"/>
    </xf>
    <xf numFmtId="49" fontId="6" fillId="0" borderId="13" xfId="3" applyNumberFormat="1" applyFont="1" applyBorder="1" applyAlignment="1">
      <alignment vertical="top"/>
    </xf>
    <xf numFmtId="49" fontId="6" fillId="0" borderId="30" xfId="3" applyNumberFormat="1" applyFont="1" applyBorder="1" applyAlignment="1">
      <alignment vertical="top"/>
    </xf>
    <xf numFmtId="0" fontId="6" fillId="0" borderId="59" xfId="3" applyFont="1" applyBorder="1" applyAlignment="1">
      <alignment horizontal="center" vertical="top"/>
    </xf>
    <xf numFmtId="49" fontId="9" fillId="0" borderId="4" xfId="3" applyNumberFormat="1" applyFont="1" applyBorder="1" applyAlignment="1">
      <alignment horizontal="center" vertical="top"/>
    </xf>
    <xf numFmtId="49" fontId="9" fillId="0" borderId="35" xfId="3" applyNumberFormat="1" applyFont="1" applyBorder="1" applyAlignment="1">
      <alignment horizontal="center" vertical="top"/>
    </xf>
    <xf numFmtId="164" fontId="6" fillId="0" borderId="27" xfId="0" applyNumberFormat="1" applyFont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top" wrapText="1"/>
    </xf>
    <xf numFmtId="164" fontId="6" fillId="0" borderId="14" xfId="3" applyNumberFormat="1" applyFont="1" applyBorder="1" applyAlignment="1">
      <alignment horizontal="center" vertical="top"/>
    </xf>
    <xf numFmtId="164" fontId="9" fillId="0" borderId="57" xfId="3" applyNumberFormat="1" applyFont="1" applyBorder="1" applyAlignment="1">
      <alignment horizontal="center" vertical="top"/>
    </xf>
    <xf numFmtId="0" fontId="9" fillId="11" borderId="35" xfId="3" applyFont="1" applyFill="1" applyBorder="1" applyAlignment="1">
      <alignment horizontal="center" vertical="center" textRotation="90" wrapText="1"/>
    </xf>
    <xf numFmtId="49" fontId="6" fillId="0" borderId="55" xfId="3" applyNumberFormat="1" applyFont="1" applyBorder="1" applyAlignment="1">
      <alignment horizontal="center" vertical="top"/>
    </xf>
    <xf numFmtId="0" fontId="9" fillId="11" borderId="4" xfId="3" applyFont="1" applyFill="1" applyBorder="1" applyAlignment="1">
      <alignment horizontal="center" vertical="center" textRotation="90" wrapText="1"/>
    </xf>
    <xf numFmtId="49" fontId="6" fillId="0" borderId="16" xfId="3" applyNumberFormat="1" applyFont="1" applyBorder="1" applyAlignment="1">
      <alignment horizontal="center" vertical="top"/>
    </xf>
    <xf numFmtId="0" fontId="9" fillId="11" borderId="19" xfId="3" applyFont="1" applyFill="1" applyBorder="1" applyAlignment="1">
      <alignment horizontal="center" vertical="center" textRotation="90" wrapText="1"/>
    </xf>
    <xf numFmtId="49" fontId="6" fillId="0" borderId="7" xfId="3" applyNumberFormat="1" applyFont="1" applyBorder="1" applyAlignment="1">
      <alignment horizontal="center" vertical="top"/>
    </xf>
    <xf numFmtId="49" fontId="6" fillId="0" borderId="39" xfId="3" applyNumberFormat="1" applyFont="1" applyBorder="1" applyAlignment="1">
      <alignment horizontal="center" vertical="top"/>
    </xf>
    <xf numFmtId="49" fontId="6" fillId="0" borderId="17" xfId="3" applyNumberFormat="1" applyFont="1" applyBorder="1" applyAlignment="1">
      <alignment horizontal="center" vertical="top"/>
    </xf>
    <xf numFmtId="49" fontId="6" fillId="0" borderId="8" xfId="3" applyNumberFormat="1" applyFont="1" applyBorder="1" applyAlignment="1">
      <alignment horizontal="center" vertical="top"/>
    </xf>
    <xf numFmtId="0" fontId="6" fillId="0" borderId="46" xfId="3" applyFont="1" applyBorder="1" applyAlignment="1">
      <alignment horizontal="center" vertical="top"/>
    </xf>
    <xf numFmtId="164" fontId="6" fillId="3" borderId="50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6" fillId="3" borderId="65" xfId="0" applyFont="1" applyFill="1" applyBorder="1" applyAlignment="1">
      <alignment horizontal="left" vertical="center" wrapText="1"/>
    </xf>
    <xf numFmtId="2" fontId="6" fillId="0" borderId="34" xfId="0" applyNumberFormat="1" applyFont="1" applyBorder="1" applyAlignment="1">
      <alignment horizontal="center" vertical="center" wrapText="1"/>
    </xf>
    <xf numFmtId="0" fontId="6" fillId="0" borderId="36" xfId="3" applyFont="1" applyBorder="1" applyAlignment="1">
      <alignment horizontal="center" vertical="top"/>
    </xf>
    <xf numFmtId="0" fontId="6" fillId="0" borderId="64" xfId="3" applyFont="1" applyBorder="1" applyAlignment="1">
      <alignment horizontal="center" vertical="top"/>
    </xf>
    <xf numFmtId="164" fontId="9" fillId="10" borderId="19" xfId="3" applyNumberFormat="1" applyFont="1" applyFill="1" applyBorder="1" applyAlignment="1">
      <alignment horizontal="center" vertical="top"/>
    </xf>
    <xf numFmtId="0" fontId="6" fillId="0" borderId="56" xfId="0" applyFont="1" applyBorder="1" applyAlignment="1">
      <alignment horizontal="center" vertical="center" wrapText="1"/>
    </xf>
    <xf numFmtId="0" fontId="6" fillId="3" borderId="45" xfId="0" applyFont="1" applyFill="1" applyBorder="1" applyAlignment="1">
      <alignment horizontal="left" vertical="center" wrapText="1"/>
    </xf>
    <xf numFmtId="164" fontId="11" fillId="11" borderId="9" xfId="3" applyNumberFormat="1" applyFont="1" applyFill="1" applyBorder="1" applyAlignment="1">
      <alignment horizontal="center" vertical="top"/>
    </xf>
    <xf numFmtId="49" fontId="9" fillId="11" borderId="3" xfId="3" applyNumberFormat="1" applyFont="1" applyFill="1" applyBorder="1" applyAlignment="1">
      <alignment horizontal="center" vertical="top"/>
    </xf>
    <xf numFmtId="49" fontId="9" fillId="11" borderId="3" xfId="3" applyNumberFormat="1" applyFont="1" applyFill="1" applyBorder="1" applyAlignment="1">
      <alignment horizontal="center" vertical="top"/>
    </xf>
    <xf numFmtId="0" fontId="6" fillId="0" borderId="59" xfId="0" applyFont="1" applyBorder="1" applyAlignment="1">
      <alignment vertical="center" wrapText="1"/>
    </xf>
    <xf numFmtId="164" fontId="6" fillId="0" borderId="27" xfId="0" applyNumberFormat="1" applyFont="1" applyBorder="1" applyAlignment="1">
      <alignment vertical="center" wrapText="1"/>
    </xf>
    <xf numFmtId="49" fontId="9" fillId="11" borderId="0" xfId="3" applyNumberFormat="1" applyFont="1" applyFill="1" applyAlignment="1">
      <alignment horizontal="center" vertical="top"/>
    </xf>
    <xf numFmtId="49" fontId="9" fillId="11" borderId="0" xfId="3" applyNumberFormat="1" applyFont="1" applyFill="1" applyAlignment="1">
      <alignment horizontal="center" vertical="top"/>
    </xf>
    <xf numFmtId="0" fontId="6" fillId="0" borderId="51" xfId="0" applyFont="1" applyBorder="1" applyAlignment="1">
      <alignment vertical="center" wrapText="1"/>
    </xf>
    <xf numFmtId="164" fontId="6" fillId="0" borderId="58" xfId="0" applyNumberFormat="1" applyFont="1" applyBorder="1" applyAlignment="1">
      <alignment vertical="center" wrapText="1"/>
    </xf>
    <xf numFmtId="0" fontId="6" fillId="0" borderId="53" xfId="0" applyFont="1" applyBorder="1" applyAlignment="1">
      <alignment vertical="center" wrapText="1"/>
    </xf>
    <xf numFmtId="0" fontId="9" fillId="11" borderId="31" xfId="0" applyFont="1" applyFill="1" applyBorder="1" applyAlignment="1">
      <alignment horizontal="center" vertical="top"/>
    </xf>
    <xf numFmtId="49" fontId="6" fillId="0" borderId="5" xfId="0" applyNumberFormat="1" applyFont="1" applyBorder="1" applyAlignment="1">
      <alignment horizontal="center" vertical="top" wrapText="1"/>
    </xf>
    <xf numFmtId="0" fontId="6" fillId="0" borderId="48" xfId="0" applyFont="1" applyBorder="1" applyAlignment="1">
      <alignment vertical="center" wrapText="1"/>
    </xf>
    <xf numFmtId="164" fontId="6" fillId="0" borderId="50" xfId="0" applyNumberFormat="1" applyFont="1" applyBorder="1" applyAlignment="1">
      <alignment vertical="center" wrapText="1"/>
    </xf>
    <xf numFmtId="0" fontId="6" fillId="0" borderId="44" xfId="0" applyFont="1" applyBorder="1" applyAlignment="1">
      <alignment vertical="center" wrapText="1"/>
    </xf>
    <xf numFmtId="164" fontId="11" fillId="11" borderId="12" xfId="3" applyNumberFormat="1" applyFont="1" applyFill="1" applyBorder="1" applyAlignment="1">
      <alignment horizontal="center" vertical="top"/>
    </xf>
    <xf numFmtId="49" fontId="9" fillId="11" borderId="23" xfId="3" applyNumberFormat="1" applyFont="1" applyFill="1" applyBorder="1" applyAlignment="1">
      <alignment horizontal="center" vertical="top"/>
    </xf>
    <xf numFmtId="49" fontId="9" fillId="11" borderId="23" xfId="3" applyNumberFormat="1" applyFont="1" applyFill="1" applyBorder="1" applyAlignment="1">
      <alignment horizontal="center" vertical="top"/>
    </xf>
    <xf numFmtId="0" fontId="6" fillId="0" borderId="66" xfId="0" applyFont="1" applyBorder="1" applyAlignment="1">
      <alignment horizontal="center" vertical="center" wrapText="1"/>
    </xf>
    <xf numFmtId="164" fontId="6" fillId="3" borderId="69" xfId="0" applyNumberFormat="1" applyFont="1" applyFill="1" applyBorder="1" applyAlignment="1">
      <alignment horizontal="center" vertical="center" wrapText="1"/>
    </xf>
    <xf numFmtId="0" fontId="6" fillId="3" borderId="68" xfId="0" applyFont="1" applyFill="1" applyBorder="1" applyAlignment="1">
      <alignment vertical="center" wrapText="1"/>
    </xf>
    <xf numFmtId="49" fontId="9" fillId="13" borderId="11" xfId="3" applyNumberFormat="1" applyFont="1" applyFill="1" applyBorder="1" applyAlignment="1">
      <alignment horizontal="center" vertical="top"/>
    </xf>
    <xf numFmtId="0" fontId="9" fillId="7" borderId="10" xfId="0" applyFont="1" applyFill="1" applyBorder="1" applyAlignment="1">
      <alignment horizontal="left" vertical="top" wrapText="1"/>
    </xf>
    <xf numFmtId="0" fontId="9" fillId="7" borderId="11" xfId="0" applyFont="1" applyFill="1" applyBorder="1" applyAlignment="1">
      <alignment horizontal="left" vertical="top" wrapText="1"/>
    </xf>
    <xf numFmtId="0" fontId="9" fillId="7" borderId="12" xfId="0" applyFont="1" applyFill="1" applyBorder="1" applyAlignment="1">
      <alignment horizontal="left" vertical="top" wrapText="1"/>
    </xf>
    <xf numFmtId="49" fontId="9" fillId="13" borderId="10" xfId="3" applyNumberFormat="1" applyFont="1" applyFill="1" applyBorder="1" applyAlignment="1">
      <alignment horizontal="center" vertical="top"/>
    </xf>
    <xf numFmtId="49" fontId="6" fillId="0" borderId="51" xfId="11" applyNumberFormat="1" applyFont="1" applyBorder="1" applyAlignment="1">
      <alignment horizontal="center" vertical="top"/>
    </xf>
    <xf numFmtId="49" fontId="6" fillId="0" borderId="52" xfId="11" applyNumberFormat="1" applyFont="1" applyBorder="1" applyAlignment="1">
      <alignment vertical="top" wrapText="1"/>
    </xf>
    <xf numFmtId="0" fontId="6" fillId="3" borderId="58" xfId="11" applyFont="1" applyFill="1" applyBorder="1" applyAlignment="1">
      <alignment horizontal="left" vertical="top" wrapText="1"/>
    </xf>
    <xf numFmtId="49" fontId="9" fillId="0" borderId="0" xfId="3" applyNumberFormat="1" applyFont="1" applyAlignment="1">
      <alignment horizontal="center" vertical="top"/>
    </xf>
    <xf numFmtId="49" fontId="9" fillId="13" borderId="3" xfId="3" applyNumberFormat="1" applyFont="1" applyFill="1" applyBorder="1" applyAlignment="1">
      <alignment horizontal="center" vertical="top"/>
    </xf>
    <xf numFmtId="49" fontId="9" fillId="22" borderId="10" xfId="3" applyNumberFormat="1" applyFont="1" applyFill="1" applyBorder="1" applyAlignment="1">
      <alignment vertical="top"/>
    </xf>
    <xf numFmtId="49" fontId="9" fillId="22" borderId="11" xfId="3" applyNumberFormat="1" applyFont="1" applyFill="1" applyBorder="1" applyAlignment="1">
      <alignment vertical="top"/>
    </xf>
    <xf numFmtId="49" fontId="9" fillId="22" borderId="11" xfId="3" applyNumberFormat="1" applyFont="1" applyFill="1" applyBorder="1" applyAlignment="1">
      <alignment vertical="center"/>
    </xf>
    <xf numFmtId="49" fontId="9" fillId="22" borderId="12" xfId="3" applyNumberFormat="1" applyFont="1" applyFill="1" applyBorder="1" applyAlignment="1">
      <alignment vertical="top"/>
    </xf>
    <xf numFmtId="164" fontId="9" fillId="22" borderId="10" xfId="3" applyNumberFormat="1" applyFont="1" applyFill="1" applyBorder="1" applyAlignment="1">
      <alignment horizontal="center" vertical="top"/>
    </xf>
    <xf numFmtId="164" fontId="9" fillId="22" borderId="11" xfId="3" applyNumberFormat="1" applyFont="1" applyFill="1" applyBorder="1" applyAlignment="1">
      <alignment horizontal="center" vertical="top"/>
    </xf>
    <xf numFmtId="164" fontId="9" fillId="22" borderId="12" xfId="3" applyNumberFormat="1" applyFont="1" applyFill="1" applyBorder="1" applyAlignment="1">
      <alignment horizontal="center" vertical="top"/>
    </xf>
    <xf numFmtId="164" fontId="11" fillId="13" borderId="68" xfId="3" applyNumberFormat="1" applyFont="1" applyFill="1" applyBorder="1" applyAlignment="1">
      <alignment horizontal="center" vertical="top"/>
    </xf>
    <xf numFmtId="0" fontId="6" fillId="0" borderId="54" xfId="3" applyFont="1" applyBorder="1" applyAlignment="1">
      <alignment vertical="top"/>
    </xf>
    <xf numFmtId="0" fontId="6" fillId="0" borderId="6" xfId="3" applyFont="1" applyBorder="1" applyAlignment="1">
      <alignment horizontal="center"/>
    </xf>
    <xf numFmtId="0" fontId="6" fillId="11" borderId="5" xfId="0" applyFont="1" applyFill="1" applyBorder="1" applyAlignment="1">
      <alignment horizontal="center" vertical="top"/>
    </xf>
    <xf numFmtId="0" fontId="9" fillId="11" borderId="13" xfId="3" applyFont="1" applyFill="1" applyBorder="1" applyAlignment="1">
      <alignment horizontal="center" vertical="center" textRotation="90" wrapText="1"/>
    </xf>
    <xf numFmtId="0" fontId="6" fillId="12" borderId="24" xfId="0" applyFont="1" applyFill="1" applyBorder="1" applyAlignment="1">
      <alignment horizontal="left" vertical="top"/>
    </xf>
    <xf numFmtId="49" fontId="9" fillId="13" borderId="4" xfId="3" applyNumberFormat="1" applyFont="1" applyFill="1" applyBorder="1" applyAlignment="1">
      <alignment vertical="top"/>
    </xf>
    <xf numFmtId="0" fontId="6" fillId="12" borderId="13" xfId="0" applyFont="1" applyFill="1" applyBorder="1" applyAlignment="1">
      <alignment horizontal="left" vertical="top"/>
    </xf>
    <xf numFmtId="49" fontId="9" fillId="13" borderId="19" xfId="3" applyNumberFormat="1" applyFont="1" applyFill="1" applyBorder="1" applyAlignment="1">
      <alignment vertical="top"/>
    </xf>
    <xf numFmtId="0" fontId="6" fillId="12" borderId="30" xfId="0" applyFont="1" applyFill="1" applyBorder="1" applyAlignment="1">
      <alignment horizontal="left" vertical="top"/>
    </xf>
    <xf numFmtId="0" fontId="6" fillId="0" borderId="28" xfId="3" applyFont="1" applyBorder="1" applyAlignment="1">
      <alignment vertical="top" wrapText="1"/>
    </xf>
    <xf numFmtId="0" fontId="6" fillId="0" borderId="6" xfId="3" applyFont="1" applyBorder="1" applyAlignment="1">
      <alignment horizontal="center" vertical="center"/>
    </xf>
    <xf numFmtId="0" fontId="6" fillId="12" borderId="30" xfId="0" applyFont="1" applyFill="1" applyBorder="1" applyAlignment="1">
      <alignment vertical="top"/>
    </xf>
    <xf numFmtId="0" fontId="6" fillId="0" borderId="53" xfId="3" applyFont="1" applyBorder="1" applyAlignment="1">
      <alignment horizontal="left" vertical="top" wrapText="1"/>
    </xf>
    <xf numFmtId="0" fontId="6" fillId="12" borderId="0" xfId="0" applyFont="1" applyFill="1" applyAlignment="1">
      <alignment horizontal="left" vertical="top" wrapText="1"/>
    </xf>
    <xf numFmtId="0" fontId="6" fillId="0" borderId="40" xfId="3" applyFont="1" applyBorder="1" applyAlignment="1">
      <alignment horizontal="center" vertical="center"/>
    </xf>
    <xf numFmtId="0" fontId="72" fillId="0" borderId="20" xfId="0" applyFont="1" applyBorder="1" applyAlignment="1">
      <alignment horizontal="center"/>
    </xf>
    <xf numFmtId="0" fontId="6" fillId="0" borderId="27" xfId="3" applyFont="1" applyBorder="1" applyAlignment="1">
      <alignment horizontal="center"/>
    </xf>
    <xf numFmtId="0" fontId="72" fillId="0" borderId="60" xfId="0" applyFont="1" applyBorder="1" applyAlignment="1">
      <alignment horizontal="center"/>
    </xf>
    <xf numFmtId="0" fontId="6" fillId="0" borderId="64" xfId="3" applyFont="1" applyBorder="1" applyAlignment="1">
      <alignment horizontal="center"/>
    </xf>
    <xf numFmtId="0" fontId="73" fillId="0" borderId="0" xfId="0" applyFont="1"/>
    <xf numFmtId="0" fontId="6" fillId="0" borderId="41" xfId="3" applyFont="1" applyBorder="1" applyAlignment="1">
      <alignment horizontal="center"/>
    </xf>
    <xf numFmtId="168" fontId="9" fillId="0" borderId="4" xfId="3" applyNumberFormat="1" applyFont="1" applyBorder="1" applyAlignment="1">
      <alignment horizontal="center" vertical="top"/>
    </xf>
    <xf numFmtId="0" fontId="6" fillId="12" borderId="0" xfId="3" applyFont="1" applyFill="1" applyAlignment="1">
      <alignment vertical="top"/>
    </xf>
    <xf numFmtId="49" fontId="6" fillId="0" borderId="13" xfId="0" applyNumberFormat="1" applyFont="1" applyBorder="1" applyAlignment="1">
      <alignment horizontal="left" vertical="top"/>
    </xf>
    <xf numFmtId="49" fontId="6" fillId="0" borderId="30" xfId="0" applyNumberFormat="1" applyFont="1" applyBorder="1" applyAlignment="1">
      <alignment horizontal="left" vertical="top"/>
    </xf>
    <xf numFmtId="0" fontId="6" fillId="0" borderId="42" xfId="3" applyFont="1" applyBorder="1" applyAlignment="1">
      <alignment horizontal="center" vertical="center"/>
    </xf>
    <xf numFmtId="0" fontId="6" fillId="0" borderId="61" xfId="3" applyFont="1" applyBorder="1" applyAlignment="1">
      <alignment horizontal="center" vertical="center"/>
    </xf>
    <xf numFmtId="2" fontId="9" fillId="0" borderId="29" xfId="3" applyNumberFormat="1" applyFont="1" applyBorder="1" applyAlignment="1">
      <alignment horizontal="center" vertical="top"/>
    </xf>
    <xf numFmtId="0" fontId="56" fillId="0" borderId="42" xfId="3" applyFont="1" applyBorder="1" applyAlignment="1">
      <alignment horizontal="center" vertical="center"/>
    </xf>
    <xf numFmtId="0" fontId="56" fillId="0" borderId="61" xfId="3" applyFont="1" applyBorder="1" applyAlignment="1">
      <alignment horizontal="center" vertical="center"/>
    </xf>
    <xf numFmtId="0" fontId="6" fillId="0" borderId="57" xfId="3" applyFont="1" applyBorder="1" applyAlignment="1">
      <alignment horizontal="center" vertical="center"/>
    </xf>
    <xf numFmtId="0" fontId="6" fillId="0" borderId="56" xfId="3" applyFont="1" applyBorder="1" applyAlignment="1">
      <alignment horizontal="center" vertical="center"/>
    </xf>
    <xf numFmtId="0" fontId="6" fillId="0" borderId="65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6" fillId="0" borderId="61" xfId="0" applyFont="1" applyBorder="1" applyAlignment="1">
      <alignment horizontal="center" vertical="top" wrapText="1"/>
    </xf>
    <xf numFmtId="164" fontId="6" fillId="0" borderId="57" xfId="0" applyNumberFormat="1" applyFont="1" applyBorder="1" applyAlignment="1">
      <alignment horizontal="center" vertical="top" wrapText="1"/>
    </xf>
    <xf numFmtId="0" fontId="6" fillId="0" borderId="65" xfId="0" applyFont="1" applyBorder="1" applyAlignment="1">
      <alignment horizontal="left" vertical="top"/>
    </xf>
    <xf numFmtId="0" fontId="6" fillId="0" borderId="40" xfId="0" applyFont="1" applyBorder="1" applyAlignment="1">
      <alignment horizontal="center" vertical="top" wrapText="1"/>
    </xf>
    <xf numFmtId="164" fontId="6" fillId="0" borderId="32" xfId="0" applyNumberFormat="1" applyFont="1" applyBorder="1" applyAlignment="1">
      <alignment horizontal="center" vertical="top" wrapText="1"/>
    </xf>
    <xf numFmtId="0" fontId="6" fillId="0" borderId="33" xfId="0" applyFont="1" applyBorder="1" applyAlignment="1">
      <alignment horizontal="left" vertical="top"/>
    </xf>
    <xf numFmtId="0" fontId="6" fillId="0" borderId="65" xfId="0" applyFont="1" applyBorder="1" applyAlignment="1">
      <alignment vertical="center" wrapText="1"/>
    </xf>
    <xf numFmtId="0" fontId="6" fillId="0" borderId="61" xfId="0" applyFont="1" applyBorder="1" applyAlignment="1">
      <alignment horizontal="center" vertical="top" wrapText="1"/>
    </xf>
    <xf numFmtId="0" fontId="6" fillId="0" borderId="65" xfId="0" applyFont="1" applyBorder="1" applyAlignment="1">
      <alignment horizontal="left" vertical="center" wrapText="1"/>
    </xf>
    <xf numFmtId="164" fontId="9" fillId="11" borderId="12" xfId="3" applyNumberFormat="1" applyFont="1" applyFill="1" applyBorder="1" applyAlignment="1">
      <alignment vertical="top"/>
    </xf>
    <xf numFmtId="0" fontId="9" fillId="11" borderId="9" xfId="3" applyFont="1" applyFill="1" applyBorder="1" applyAlignment="1">
      <alignment horizontal="right" wrapText="1"/>
    </xf>
    <xf numFmtId="0" fontId="62" fillId="11" borderId="13" xfId="3" applyFont="1" applyFill="1" applyBorder="1" applyAlignment="1">
      <alignment horizontal="center" vertical="center" textRotation="90" wrapText="1"/>
    </xf>
    <xf numFmtId="0" fontId="74" fillId="12" borderId="24" xfId="0" applyFont="1" applyFill="1" applyBorder="1" applyAlignment="1">
      <alignment vertical="top" wrapText="1"/>
    </xf>
    <xf numFmtId="0" fontId="6" fillId="24" borderId="53" xfId="0" applyFont="1" applyFill="1" applyBorder="1" applyAlignment="1">
      <alignment horizontal="left" vertical="center" wrapText="1"/>
    </xf>
    <xf numFmtId="0" fontId="6" fillId="24" borderId="32" xfId="0" applyFont="1" applyFill="1" applyBorder="1" applyAlignment="1">
      <alignment vertical="center" wrapText="1"/>
    </xf>
    <xf numFmtId="0" fontId="6" fillId="24" borderId="44" xfId="0" applyFont="1" applyFill="1" applyBorder="1" applyAlignment="1">
      <alignment horizontal="left" vertical="center" wrapText="1"/>
    </xf>
    <xf numFmtId="0" fontId="6" fillId="0" borderId="46" xfId="3" applyFont="1" applyBorder="1" applyAlignment="1">
      <alignment vertical="top"/>
    </xf>
    <xf numFmtId="0" fontId="62" fillId="11" borderId="24" xfId="3" applyFont="1" applyFill="1" applyBorder="1" applyAlignment="1">
      <alignment horizontal="center" vertical="center" textRotation="90" wrapText="1"/>
    </xf>
    <xf numFmtId="0" fontId="62" fillId="11" borderId="30" xfId="3" applyFont="1" applyFill="1" applyBorder="1" applyAlignment="1">
      <alignment horizontal="center" vertical="center" textRotation="90" wrapText="1"/>
    </xf>
    <xf numFmtId="0" fontId="6" fillId="0" borderId="61" xfId="0" applyFont="1" applyBorder="1" applyAlignment="1">
      <alignment horizontal="center" vertical="center" wrapText="1"/>
    </xf>
    <xf numFmtId="164" fontId="6" fillId="14" borderId="57" xfId="0" applyNumberFormat="1" applyFont="1" applyFill="1" applyBorder="1" applyAlignment="1">
      <alignment horizontal="center" vertical="center" wrapText="1"/>
    </xf>
    <xf numFmtId="164" fontId="6" fillId="14" borderId="65" xfId="0" applyNumberFormat="1" applyFont="1" applyFill="1" applyBorder="1" applyAlignment="1">
      <alignment horizontal="left" vertical="top" wrapText="1"/>
    </xf>
    <xf numFmtId="164" fontId="6" fillId="14" borderId="32" xfId="0" applyNumberFormat="1" applyFont="1" applyFill="1" applyBorder="1" applyAlignment="1">
      <alignment horizontal="center" vertical="center" wrapText="1"/>
    </xf>
    <xf numFmtId="164" fontId="6" fillId="14" borderId="33" xfId="0" applyNumberFormat="1" applyFont="1" applyFill="1" applyBorder="1" applyAlignment="1">
      <alignment horizontal="left" vertical="top" wrapText="1"/>
    </xf>
    <xf numFmtId="0" fontId="6" fillId="0" borderId="61" xfId="0" applyFont="1" applyBorder="1" applyAlignment="1">
      <alignment vertical="center" wrapText="1"/>
    </xf>
    <xf numFmtId="164" fontId="6" fillId="14" borderId="57" xfId="0" applyNumberFormat="1" applyFont="1" applyFill="1" applyBorder="1" applyAlignment="1">
      <alignment vertical="center" wrapText="1"/>
    </xf>
    <xf numFmtId="164" fontId="6" fillId="14" borderId="65" xfId="0" applyNumberFormat="1" applyFont="1" applyFill="1" applyBorder="1" applyAlignment="1">
      <alignment vertical="top" wrapText="1"/>
    </xf>
    <xf numFmtId="164" fontId="6" fillId="0" borderId="32" xfId="0" applyNumberFormat="1" applyFont="1" applyBorder="1" applyAlignment="1">
      <alignment vertical="center" wrapText="1"/>
    </xf>
    <xf numFmtId="164" fontId="6" fillId="0" borderId="33" xfId="0" applyNumberFormat="1" applyFont="1" applyBorder="1" applyAlignment="1">
      <alignment vertical="top" wrapText="1"/>
    </xf>
    <xf numFmtId="164" fontId="9" fillId="0" borderId="12" xfId="3" applyNumberFormat="1" applyFont="1" applyBorder="1" applyAlignment="1">
      <alignment horizontal="center" vertical="top"/>
    </xf>
    <xf numFmtId="164" fontId="6" fillId="14" borderId="33" xfId="0" applyNumberFormat="1" applyFont="1" applyFill="1" applyBorder="1" applyAlignment="1">
      <alignment vertical="top" wrapText="1"/>
    </xf>
    <xf numFmtId="49" fontId="9" fillId="12" borderId="2" xfId="3" applyNumberFormat="1" applyFont="1" applyFill="1" applyBorder="1" applyAlignment="1">
      <alignment horizontal="center" vertical="top"/>
    </xf>
    <xf numFmtId="49" fontId="9" fillId="12" borderId="18" xfId="3" applyNumberFormat="1" applyFont="1" applyFill="1" applyBorder="1" applyAlignment="1">
      <alignment horizontal="center" vertical="top"/>
    </xf>
    <xf numFmtId="49" fontId="9" fillId="12" borderId="34" xfId="3" applyNumberFormat="1" applyFont="1" applyFill="1" applyBorder="1" applyAlignment="1">
      <alignment horizontal="center" vertical="top"/>
    </xf>
    <xf numFmtId="0" fontId="75" fillId="0" borderId="46" xfId="0" applyFont="1" applyBorder="1" applyAlignment="1">
      <alignment horizontal="center" vertical="center"/>
    </xf>
    <xf numFmtId="0" fontId="75" fillId="0" borderId="25" xfId="0" applyFont="1" applyBorder="1" applyAlignment="1">
      <alignment horizontal="center" vertical="center"/>
    </xf>
    <xf numFmtId="164" fontId="32" fillId="0" borderId="26" xfId="0" applyNumberFormat="1" applyFont="1" applyBorder="1" applyAlignment="1">
      <alignment vertical="top" wrapText="1"/>
    </xf>
    <xf numFmtId="164" fontId="6" fillId="14" borderId="27" xfId="0" applyNumberFormat="1" applyFont="1" applyFill="1" applyBorder="1" applyAlignment="1">
      <alignment horizontal="center" vertical="center" wrapText="1"/>
    </xf>
    <xf numFmtId="164" fontId="6" fillId="0" borderId="28" xfId="0" applyNumberFormat="1" applyFont="1" applyBorder="1" applyAlignment="1">
      <alignment horizontal="left" vertical="top" wrapText="1"/>
    </xf>
    <xf numFmtId="164" fontId="6" fillId="0" borderId="44" xfId="0" applyNumberFormat="1" applyFont="1" applyBorder="1" applyAlignment="1">
      <alignment horizontal="left" vertical="top" wrapText="1"/>
    </xf>
    <xf numFmtId="164" fontId="6" fillId="14" borderId="26" xfId="0" applyNumberFormat="1" applyFont="1" applyFill="1" applyBorder="1" applyAlignment="1">
      <alignment horizontal="left" vertical="top" wrapText="1"/>
    </xf>
    <xf numFmtId="164" fontId="6" fillId="14" borderId="53" xfId="0" applyNumberFormat="1" applyFont="1" applyFill="1" applyBorder="1" applyAlignment="1">
      <alignment horizontal="left" vertical="top" wrapText="1"/>
    </xf>
    <xf numFmtId="164" fontId="6" fillId="14" borderId="44" xfId="0" applyNumberFormat="1" applyFont="1" applyFill="1" applyBorder="1" applyAlignment="1">
      <alignment horizontal="left" vertical="top" wrapText="1"/>
    </xf>
    <xf numFmtId="0" fontId="24" fillId="0" borderId="24" xfId="0" applyFont="1" applyBorder="1" applyAlignment="1">
      <alignment horizontal="left" vertical="top"/>
    </xf>
    <xf numFmtId="0" fontId="24" fillId="0" borderId="13" xfId="0" applyFont="1" applyBorder="1" applyAlignment="1">
      <alignment horizontal="left" vertical="top"/>
    </xf>
    <xf numFmtId="0" fontId="6" fillId="0" borderId="57" xfId="0" applyFont="1" applyBorder="1" applyAlignment="1">
      <alignment horizontal="center" vertical="center"/>
    </xf>
    <xf numFmtId="0" fontId="6" fillId="0" borderId="65" xfId="0" applyFont="1" applyBorder="1" applyAlignment="1">
      <alignment horizontal="left" vertical="top"/>
    </xf>
    <xf numFmtId="0" fontId="6" fillId="0" borderId="15" xfId="0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top"/>
    </xf>
    <xf numFmtId="0" fontId="6" fillId="0" borderId="60" xfId="3" applyFont="1" applyBorder="1" applyAlignment="1">
      <alignment vertical="top"/>
    </xf>
    <xf numFmtId="0" fontId="6" fillId="0" borderId="70" xfId="3" applyFont="1" applyBorder="1" applyAlignment="1">
      <alignment vertical="top"/>
    </xf>
    <xf numFmtId="0" fontId="6" fillId="0" borderId="19" xfId="3" applyFont="1" applyBorder="1" applyAlignment="1">
      <alignment vertical="top"/>
    </xf>
    <xf numFmtId="164" fontId="6" fillId="14" borderId="57" xfId="0" applyNumberFormat="1" applyFont="1" applyFill="1" applyBorder="1" applyAlignment="1">
      <alignment horizontal="center" vertical="center" wrapText="1"/>
    </xf>
    <xf numFmtId="164" fontId="6" fillId="14" borderId="17" xfId="0" applyNumberFormat="1" applyFont="1" applyFill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10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/>
    </xf>
    <xf numFmtId="0" fontId="6" fillId="0" borderId="12" xfId="0" applyFont="1" applyBorder="1" applyAlignment="1">
      <alignment vertical="top" wrapText="1"/>
    </xf>
    <xf numFmtId="0" fontId="6" fillId="0" borderId="22" xfId="3" applyFont="1" applyBorder="1" applyAlignment="1">
      <alignment vertical="top"/>
    </xf>
    <xf numFmtId="0" fontId="6" fillId="0" borderId="59" xfId="0" applyFont="1" applyBorder="1" applyAlignment="1">
      <alignment horizontal="center" vertical="center" wrapText="1"/>
    </xf>
    <xf numFmtId="164" fontId="6" fillId="14" borderId="27" xfId="0" applyNumberFormat="1" applyFont="1" applyFill="1" applyBorder="1" applyAlignment="1">
      <alignment horizontal="center" vertical="center" wrapText="1"/>
    </xf>
    <xf numFmtId="164" fontId="6" fillId="14" borderId="28" xfId="0" applyNumberFormat="1" applyFont="1" applyFill="1" applyBorder="1" applyAlignment="1">
      <alignment horizontal="left" vertical="top" wrapText="1"/>
    </xf>
    <xf numFmtId="164" fontId="6" fillId="14" borderId="50" xfId="0" applyNumberFormat="1" applyFont="1" applyFill="1" applyBorder="1" applyAlignment="1">
      <alignment horizontal="center" vertical="center" wrapText="1"/>
    </xf>
    <xf numFmtId="164" fontId="11" fillId="11" borderId="4" xfId="3" applyNumberFormat="1" applyFont="1" applyFill="1" applyBorder="1" applyAlignment="1">
      <alignment horizontal="center" vertical="top"/>
    </xf>
    <xf numFmtId="49" fontId="6" fillId="0" borderId="4" xfId="0" applyNumberFormat="1" applyFont="1" applyBorder="1" applyAlignment="1">
      <alignment horizontal="left" vertical="top" wrapText="1"/>
    </xf>
    <xf numFmtId="0" fontId="62" fillId="11" borderId="2" xfId="3" applyFont="1" applyFill="1" applyBorder="1" applyAlignment="1">
      <alignment horizontal="center" vertical="center" textRotation="90" wrapText="1"/>
    </xf>
    <xf numFmtId="49" fontId="9" fillId="11" borderId="2" xfId="3" applyNumberFormat="1" applyFont="1" applyFill="1" applyBorder="1" applyAlignment="1">
      <alignment horizontal="center" vertical="top"/>
    </xf>
    <xf numFmtId="0" fontId="6" fillId="11" borderId="13" xfId="3" applyFont="1" applyFill="1" applyBorder="1" applyAlignment="1">
      <alignment horizontal="center" vertical="top"/>
    </xf>
    <xf numFmtId="49" fontId="6" fillId="0" borderId="19" xfId="0" applyNumberFormat="1" applyFont="1" applyBorder="1" applyAlignment="1">
      <alignment horizontal="left" vertical="top" wrapText="1"/>
    </xf>
    <xf numFmtId="0" fontId="62" fillId="11" borderId="18" xfId="3" applyFont="1" applyFill="1" applyBorder="1" applyAlignment="1">
      <alignment horizontal="center" vertical="center" textRotation="90" wrapText="1"/>
    </xf>
    <xf numFmtId="49" fontId="9" fillId="11" borderId="18" xfId="3" applyNumberFormat="1" applyFont="1" applyFill="1" applyBorder="1" applyAlignment="1">
      <alignment horizontal="left" vertical="top" wrapText="1"/>
    </xf>
    <xf numFmtId="2" fontId="9" fillId="11" borderId="14" xfId="3" applyNumberFormat="1" applyFont="1" applyFill="1" applyBorder="1" applyAlignment="1">
      <alignment horizontal="center" vertical="top"/>
    </xf>
    <xf numFmtId="0" fontId="6" fillId="11" borderId="5" xfId="3" applyFont="1" applyFill="1" applyBorder="1" applyAlignment="1">
      <alignment horizontal="center" vertical="top"/>
    </xf>
    <xf numFmtId="164" fontId="11" fillId="11" borderId="29" xfId="3" applyNumberFormat="1" applyFont="1" applyFill="1" applyBorder="1" applyAlignment="1">
      <alignment horizontal="center" vertical="top"/>
    </xf>
    <xf numFmtId="0" fontId="6" fillId="11" borderId="29" xfId="3" applyFont="1" applyFill="1" applyBorder="1" applyAlignment="1">
      <alignment horizontal="center" vertical="top"/>
    </xf>
    <xf numFmtId="49" fontId="6" fillId="0" borderId="35" xfId="0" applyNumberFormat="1" applyFont="1" applyBorder="1" applyAlignment="1">
      <alignment horizontal="left" vertical="top" wrapText="1"/>
    </xf>
    <xf numFmtId="0" fontId="62" fillId="11" borderId="34" xfId="3" applyFont="1" applyFill="1" applyBorder="1" applyAlignment="1">
      <alignment horizontal="center" vertical="center" textRotation="90" wrapText="1"/>
    </xf>
    <xf numFmtId="49" fontId="9" fillId="11" borderId="34" xfId="3" applyNumberFormat="1" applyFont="1" applyFill="1" applyBorder="1" applyAlignment="1">
      <alignment horizontal="left" vertical="top" wrapText="1"/>
    </xf>
    <xf numFmtId="0" fontId="9" fillId="10" borderId="9" xfId="3" applyFont="1" applyFill="1" applyBorder="1" applyAlignment="1">
      <alignment horizontal="center" wrapText="1"/>
    </xf>
    <xf numFmtId="164" fontId="9" fillId="0" borderId="19" xfId="3" applyNumberFormat="1" applyFont="1" applyBorder="1" applyAlignment="1">
      <alignment horizontal="center" vertical="top"/>
    </xf>
    <xf numFmtId="0" fontId="9" fillId="0" borderId="13" xfId="0" applyFont="1" applyBorder="1" applyAlignment="1">
      <alignment horizontal="center" vertical="top"/>
    </xf>
    <xf numFmtId="0" fontId="6" fillId="0" borderId="48" xfId="3" applyFont="1" applyBorder="1" applyAlignment="1">
      <alignment vertical="top"/>
    </xf>
    <xf numFmtId="0" fontId="6" fillId="0" borderId="49" xfId="3" applyFont="1" applyBorder="1" applyAlignment="1">
      <alignment vertical="top"/>
    </xf>
    <xf numFmtId="0" fontId="6" fillId="0" borderId="44" xfId="3" applyFont="1" applyBorder="1" applyAlignment="1">
      <alignment vertical="top"/>
    </xf>
    <xf numFmtId="164" fontId="44" fillId="0" borderId="29" xfId="3" applyNumberFormat="1" applyFont="1" applyBorder="1" applyAlignment="1">
      <alignment horizontal="center" vertical="top"/>
    </xf>
    <xf numFmtId="164" fontId="9" fillId="11" borderId="19" xfId="3" applyNumberFormat="1" applyFont="1" applyFill="1" applyBorder="1" applyAlignment="1">
      <alignment horizontal="center" vertical="top"/>
    </xf>
    <xf numFmtId="0" fontId="27" fillId="0" borderId="6" xfId="0" applyFont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top" wrapText="1"/>
    </xf>
    <xf numFmtId="164" fontId="11" fillId="11" borderId="8" xfId="3" applyNumberFormat="1" applyFont="1" applyFill="1" applyBorder="1" applyAlignment="1">
      <alignment horizontal="center" vertical="top"/>
    </xf>
    <xf numFmtId="0" fontId="6" fillId="0" borderId="42" xfId="0" applyFont="1" applyBorder="1" applyAlignment="1">
      <alignment horizontal="center" vertical="top" wrapText="1"/>
    </xf>
    <xf numFmtId="0" fontId="6" fillId="0" borderId="56" xfId="0" applyFont="1" applyBorder="1" applyAlignment="1">
      <alignment horizontal="center" vertical="top" wrapText="1"/>
    </xf>
    <xf numFmtId="0" fontId="6" fillId="0" borderId="45" xfId="0" applyFont="1" applyBorder="1" applyAlignment="1">
      <alignment vertical="top" wrapText="1"/>
    </xf>
    <xf numFmtId="49" fontId="9" fillId="0" borderId="3" xfId="3" applyNumberFormat="1" applyFont="1" applyBorder="1" applyAlignment="1">
      <alignment horizontal="center" vertical="top"/>
    </xf>
    <xf numFmtId="0" fontId="44" fillId="0" borderId="0" xfId="3" applyFont="1" applyAlignment="1">
      <alignment horizontal="center" vertical="top"/>
    </xf>
    <xf numFmtId="0" fontId="6" fillId="0" borderId="27" xfId="0" applyFont="1" applyBorder="1" applyAlignment="1">
      <alignment horizontal="center" vertical="top" wrapText="1"/>
    </xf>
    <xf numFmtId="0" fontId="6" fillId="0" borderId="28" xfId="0" applyFont="1" applyBorder="1" applyAlignment="1">
      <alignment vertical="top" wrapText="1"/>
    </xf>
    <xf numFmtId="0" fontId="14" fillId="7" borderId="10" xfId="0" applyFont="1" applyFill="1" applyBorder="1" applyAlignment="1">
      <alignment vertical="top" wrapText="1"/>
    </xf>
    <xf numFmtId="0" fontId="14" fillId="7" borderId="11" xfId="0" applyFont="1" applyFill="1" applyBorder="1" applyAlignment="1">
      <alignment vertical="top" wrapText="1"/>
    </xf>
    <xf numFmtId="0" fontId="9" fillId="7" borderId="11" xfId="0" applyFont="1" applyFill="1" applyBorder="1" applyAlignment="1">
      <alignment vertical="top" wrapText="1"/>
    </xf>
    <xf numFmtId="0" fontId="9" fillId="7" borderId="11" xfId="0" applyFont="1" applyFill="1" applyBorder="1" applyAlignment="1">
      <alignment vertical="center" wrapText="1"/>
    </xf>
    <xf numFmtId="49" fontId="9" fillId="13" borderId="10" xfId="3" applyNumberFormat="1" applyFont="1" applyFill="1" applyBorder="1" applyAlignment="1">
      <alignment vertical="top"/>
    </xf>
    <xf numFmtId="49" fontId="9" fillId="22" borderId="9" xfId="3" applyNumberFormat="1" applyFont="1" applyFill="1" applyBorder="1" applyAlignment="1">
      <alignment vertical="top"/>
    </xf>
    <xf numFmtId="164" fontId="9" fillId="13" borderId="68" xfId="3" applyNumberFormat="1" applyFont="1" applyFill="1" applyBorder="1" applyAlignment="1">
      <alignment horizontal="center" vertical="top"/>
    </xf>
    <xf numFmtId="49" fontId="6" fillId="12" borderId="3" xfId="3" applyNumberFormat="1" applyFont="1" applyFill="1" applyBorder="1" applyAlignment="1">
      <alignment horizontal="left" vertical="top" wrapText="1"/>
    </xf>
    <xf numFmtId="49" fontId="6" fillId="12" borderId="0" xfId="3" applyNumberFormat="1" applyFont="1" applyFill="1" applyAlignment="1">
      <alignment horizontal="left" vertical="top" wrapText="1"/>
    </xf>
    <xf numFmtId="0" fontId="6" fillId="0" borderId="22" xfId="3" applyFont="1" applyBorder="1" applyAlignment="1">
      <alignment horizontal="center" vertical="top"/>
    </xf>
    <xf numFmtId="49" fontId="6" fillId="12" borderId="23" xfId="3" applyNumberFormat="1" applyFont="1" applyFill="1" applyBorder="1" applyAlignment="1">
      <alignment horizontal="left" vertical="top" wrapText="1"/>
    </xf>
    <xf numFmtId="49" fontId="9" fillId="7" borderId="3" xfId="3" applyNumberFormat="1" applyFont="1" applyFill="1" applyBorder="1" applyAlignment="1">
      <alignment vertical="top"/>
    </xf>
    <xf numFmtId="0" fontId="32" fillId="0" borderId="15" xfId="0" applyFont="1" applyBorder="1" applyAlignment="1">
      <alignment horizontal="center" vertical="top"/>
    </xf>
    <xf numFmtId="164" fontId="32" fillId="14" borderId="57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top" wrapText="1"/>
    </xf>
    <xf numFmtId="164" fontId="6" fillId="11" borderId="1" xfId="3" applyNumberFormat="1" applyFont="1" applyFill="1" applyBorder="1" applyAlignment="1">
      <alignment horizontal="center" vertical="top"/>
    </xf>
    <xf numFmtId="0" fontId="6" fillId="11" borderId="4" xfId="3" applyFont="1" applyFill="1" applyBorder="1" applyAlignment="1">
      <alignment horizontal="center" vertical="top"/>
    </xf>
    <xf numFmtId="49" fontId="9" fillId="7" borderId="0" xfId="3" applyNumberFormat="1" applyFont="1" applyFill="1" applyAlignment="1">
      <alignment vertical="top"/>
    </xf>
    <xf numFmtId="0" fontId="6" fillId="0" borderId="59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justify" vertical="center"/>
    </xf>
    <xf numFmtId="164" fontId="6" fillId="11" borderId="31" xfId="3" applyNumberFormat="1" applyFont="1" applyFill="1" applyBorder="1" applyAlignment="1">
      <alignment horizontal="center" vertical="top"/>
    </xf>
    <xf numFmtId="0" fontId="6" fillId="11" borderId="22" xfId="3" applyFont="1" applyFill="1" applyBorder="1" applyAlignment="1">
      <alignment horizontal="center" vertical="top"/>
    </xf>
    <xf numFmtId="0" fontId="6" fillId="0" borderId="61" xfId="0" applyFont="1" applyBorder="1" applyAlignment="1">
      <alignment horizontal="center" vertical="center"/>
    </xf>
    <xf numFmtId="0" fontId="6" fillId="0" borderId="17" xfId="0" applyFont="1" applyBorder="1" applyAlignment="1">
      <alignment wrapText="1"/>
    </xf>
    <xf numFmtId="0" fontId="32" fillId="0" borderId="40" xfId="0" applyFont="1" applyBorder="1" applyAlignment="1">
      <alignment horizontal="left" vertical="top" wrapText="1"/>
    </xf>
    <xf numFmtId="164" fontId="32" fillId="14" borderId="32" xfId="0" applyNumberFormat="1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justify" vertical="center"/>
    </xf>
    <xf numFmtId="164" fontId="6" fillId="11" borderId="30" xfId="3" applyNumberFormat="1" applyFont="1" applyFill="1" applyBorder="1" applyAlignment="1">
      <alignment horizontal="center" vertical="top"/>
    </xf>
    <xf numFmtId="0" fontId="6" fillId="11" borderId="8" xfId="3" applyFont="1" applyFill="1" applyBorder="1" applyAlignment="1">
      <alignment horizontal="center" vertical="top"/>
    </xf>
    <xf numFmtId="49" fontId="9" fillId="7" borderId="23" xfId="3" applyNumberFormat="1" applyFont="1" applyFill="1" applyBorder="1" applyAlignment="1">
      <alignment vertical="top"/>
    </xf>
    <xf numFmtId="164" fontId="6" fillId="10" borderId="9" xfId="3" applyNumberFormat="1" applyFont="1" applyFill="1" applyBorder="1" applyAlignment="1">
      <alignment horizontal="center" vertical="top"/>
    </xf>
    <xf numFmtId="0" fontId="31" fillId="10" borderId="9" xfId="0" applyFont="1" applyFill="1" applyBorder="1" applyAlignment="1">
      <alignment horizontal="center" vertical="top"/>
    </xf>
    <xf numFmtId="49" fontId="9" fillId="11" borderId="80" xfId="3" applyNumberFormat="1" applyFont="1" applyFill="1" applyBorder="1" applyAlignment="1">
      <alignment vertical="top"/>
    </xf>
    <xf numFmtId="49" fontId="9" fillId="7" borderId="47" xfId="3" applyNumberFormat="1" applyFont="1" applyFill="1" applyBorder="1" applyAlignment="1">
      <alignment vertical="top"/>
    </xf>
    <xf numFmtId="164" fontId="6" fillId="0" borderId="13" xfId="3" applyNumberFormat="1" applyFont="1" applyBorder="1" applyAlignment="1">
      <alignment horizontal="center" vertical="top"/>
    </xf>
    <xf numFmtId="49" fontId="9" fillId="11" borderId="78" xfId="3" applyNumberFormat="1" applyFont="1" applyFill="1" applyBorder="1" applyAlignment="1">
      <alignment vertical="top"/>
    </xf>
    <xf numFmtId="49" fontId="9" fillId="7" borderId="52" xfId="3" applyNumberFormat="1" applyFont="1" applyFill="1" applyBorder="1" applyAlignment="1">
      <alignment vertical="top"/>
    </xf>
    <xf numFmtId="164" fontId="6" fillId="0" borderId="57" xfId="0" applyNumberFormat="1" applyFont="1" applyBorder="1" applyAlignment="1">
      <alignment vertical="center" wrapText="1"/>
    </xf>
    <xf numFmtId="164" fontId="6" fillId="0" borderId="5" xfId="3" applyNumberFormat="1" applyFont="1" applyBorder="1" applyAlignment="1">
      <alignment horizontal="center" vertical="top"/>
    </xf>
    <xf numFmtId="164" fontId="32" fillId="3" borderId="32" xfId="0" applyNumberFormat="1" applyFont="1" applyFill="1" applyBorder="1" applyAlignment="1">
      <alignment vertical="center" wrapText="1"/>
    </xf>
    <xf numFmtId="0" fontId="32" fillId="3" borderId="33" xfId="0" applyFont="1" applyFill="1" applyBorder="1" applyAlignment="1">
      <alignment wrapText="1"/>
    </xf>
    <xf numFmtId="0" fontId="6" fillId="0" borderId="8" xfId="3" applyFont="1" applyBorder="1" applyAlignment="1">
      <alignment horizontal="center" vertical="top"/>
    </xf>
    <xf numFmtId="49" fontId="9" fillId="11" borderId="82" xfId="3" applyNumberFormat="1" applyFont="1" applyFill="1" applyBorder="1" applyAlignment="1">
      <alignment vertical="top"/>
    </xf>
    <xf numFmtId="49" fontId="9" fillId="7" borderId="49" xfId="3" applyNumberFormat="1" applyFont="1" applyFill="1" applyBorder="1" applyAlignment="1">
      <alignment vertical="top"/>
    </xf>
    <xf numFmtId="164" fontId="32" fillId="3" borderId="56" xfId="0" applyNumberFormat="1" applyFont="1" applyFill="1" applyBorder="1" applyAlignment="1">
      <alignment vertical="center" wrapText="1"/>
    </xf>
    <xf numFmtId="0" fontId="6" fillId="3" borderId="45" xfId="0" applyFont="1" applyFill="1" applyBorder="1" applyAlignment="1">
      <alignment wrapText="1"/>
    </xf>
    <xf numFmtId="164" fontId="6" fillId="11" borderId="24" xfId="3" applyNumberFormat="1" applyFont="1" applyFill="1" applyBorder="1" applyAlignment="1">
      <alignment horizontal="center" vertical="top"/>
    </xf>
    <xf numFmtId="0" fontId="31" fillId="11" borderId="4" xfId="0" applyFont="1" applyFill="1" applyBorder="1" applyAlignment="1">
      <alignment horizontal="center" vertical="top"/>
    </xf>
    <xf numFmtId="49" fontId="9" fillId="11" borderId="2" xfId="3" applyNumberFormat="1" applyFont="1" applyFill="1" applyBorder="1" applyAlignment="1">
      <alignment horizontal="left" vertical="top" wrapText="1"/>
    </xf>
    <xf numFmtId="49" fontId="9" fillId="11" borderId="3" xfId="3" applyNumberFormat="1" applyFont="1" applyFill="1" applyBorder="1" applyAlignment="1">
      <alignment horizontal="left" vertical="top" wrapText="1"/>
    </xf>
    <xf numFmtId="49" fontId="9" fillId="11" borderId="4" xfId="3" applyNumberFormat="1" applyFont="1" applyFill="1" applyBorder="1" applyAlignment="1">
      <alignment horizontal="left" vertical="top" wrapText="1"/>
    </xf>
    <xf numFmtId="164" fontId="32" fillId="3" borderId="27" xfId="0" applyNumberFormat="1" applyFont="1" applyFill="1" applyBorder="1" applyAlignment="1">
      <alignment vertical="center" wrapText="1"/>
    </xf>
    <xf numFmtId="0" fontId="6" fillId="3" borderId="28" xfId="0" applyFont="1" applyFill="1" applyBorder="1" applyAlignment="1">
      <alignment wrapText="1"/>
    </xf>
    <xf numFmtId="164" fontId="6" fillId="11" borderId="29" xfId="3" applyNumberFormat="1" applyFont="1" applyFill="1" applyBorder="1" applyAlignment="1">
      <alignment horizontal="center" vertical="top"/>
    </xf>
    <xf numFmtId="49" fontId="9" fillId="11" borderId="0" xfId="3" applyNumberFormat="1" applyFont="1" applyFill="1" applyAlignment="1">
      <alignment horizontal="left" vertical="top" wrapText="1"/>
    </xf>
    <xf numFmtId="49" fontId="9" fillId="11" borderId="19" xfId="3" applyNumberFormat="1" applyFont="1" applyFill="1" applyBorder="1" applyAlignment="1">
      <alignment horizontal="left" vertical="top" wrapText="1"/>
    </xf>
    <xf numFmtId="164" fontId="32" fillId="3" borderId="57" xfId="0" applyNumberFormat="1" applyFont="1" applyFill="1" applyBorder="1" applyAlignment="1">
      <alignment vertical="center" wrapText="1"/>
    </xf>
    <xf numFmtId="0" fontId="6" fillId="3" borderId="65" xfId="0" applyFont="1" applyFill="1" applyBorder="1" applyAlignment="1">
      <alignment wrapText="1"/>
    </xf>
    <xf numFmtId="164" fontId="6" fillId="11" borderId="13" xfId="3" applyNumberFormat="1" applyFont="1" applyFill="1" applyBorder="1" applyAlignment="1">
      <alignment horizontal="center" vertical="top"/>
    </xf>
    <xf numFmtId="0" fontId="6" fillId="11" borderId="19" xfId="3" applyFont="1" applyFill="1" applyBorder="1" applyAlignment="1">
      <alignment horizontal="center" vertical="top"/>
    </xf>
    <xf numFmtId="0" fontId="6" fillId="0" borderId="35" xfId="0" applyFont="1" applyBorder="1" applyAlignment="1">
      <alignment vertical="top" wrapText="1"/>
    </xf>
    <xf numFmtId="49" fontId="9" fillId="11" borderId="23" xfId="3" applyNumberFormat="1" applyFont="1" applyFill="1" applyBorder="1" applyAlignment="1">
      <alignment horizontal="left" vertical="top" wrapText="1"/>
    </xf>
    <xf numFmtId="49" fontId="9" fillId="11" borderId="35" xfId="3" applyNumberFormat="1" applyFont="1" applyFill="1" applyBorder="1" applyAlignment="1">
      <alignment horizontal="left" vertical="top" wrapText="1"/>
    </xf>
    <xf numFmtId="164" fontId="6" fillId="10" borderId="11" xfId="3" applyNumberFormat="1" applyFont="1" applyFill="1" applyBorder="1" applyAlignment="1">
      <alignment horizontal="center" vertical="top"/>
    </xf>
    <xf numFmtId="49" fontId="6" fillId="0" borderId="4" xfId="3" applyNumberFormat="1" applyFont="1" applyBorder="1" applyAlignment="1">
      <alignment horizontal="center" vertical="top"/>
    </xf>
    <xf numFmtId="49" fontId="9" fillId="11" borderId="2" xfId="3" applyNumberFormat="1" applyFont="1" applyFill="1" applyBorder="1" applyAlignment="1">
      <alignment horizontal="center" vertical="center" textRotation="90"/>
    </xf>
    <xf numFmtId="49" fontId="9" fillId="13" borderId="47" xfId="3" applyNumberFormat="1" applyFont="1" applyFill="1" applyBorder="1" applyAlignment="1">
      <alignment vertical="top"/>
    </xf>
    <xf numFmtId="164" fontId="6" fillId="0" borderId="0" xfId="3" applyNumberFormat="1" applyFont="1" applyAlignment="1">
      <alignment horizontal="center" vertical="top"/>
    </xf>
    <xf numFmtId="49" fontId="6" fillId="0" borderId="13" xfId="3" applyNumberFormat="1" applyFont="1" applyBorder="1" applyAlignment="1">
      <alignment horizontal="center" vertical="top"/>
    </xf>
    <xf numFmtId="49" fontId="6" fillId="0" borderId="19" xfId="3" applyNumberFormat="1" applyFont="1" applyBorder="1" applyAlignment="1">
      <alignment horizontal="center" vertical="top"/>
    </xf>
    <xf numFmtId="49" fontId="9" fillId="11" borderId="18" xfId="3" applyNumberFormat="1" applyFont="1" applyFill="1" applyBorder="1" applyAlignment="1">
      <alignment horizontal="center" vertical="center" textRotation="90"/>
    </xf>
    <xf numFmtId="49" fontId="9" fillId="13" borderId="52" xfId="3" applyNumberFormat="1" applyFont="1" applyFill="1" applyBorder="1" applyAlignment="1">
      <alignment vertical="top"/>
    </xf>
    <xf numFmtId="0" fontId="9" fillId="0" borderId="59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/>
    </xf>
    <xf numFmtId="0" fontId="6" fillId="0" borderId="14" xfId="3" applyFont="1" applyBorder="1" applyAlignment="1">
      <alignment horizontal="center" vertical="top"/>
    </xf>
    <xf numFmtId="0" fontId="32" fillId="0" borderId="15" xfId="0" applyFont="1" applyBorder="1" applyAlignment="1">
      <alignment horizontal="center" vertical="center" wrapText="1"/>
    </xf>
    <xf numFmtId="0" fontId="33" fillId="0" borderId="57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49" fontId="9" fillId="11" borderId="34" xfId="3" applyNumberFormat="1" applyFont="1" applyFill="1" applyBorder="1" applyAlignment="1">
      <alignment horizontal="center" vertical="center" textRotation="90"/>
    </xf>
    <xf numFmtId="49" fontId="9" fillId="13" borderId="49" xfId="3" applyNumberFormat="1" applyFont="1" applyFill="1" applyBorder="1" applyAlignment="1">
      <alignment vertical="top"/>
    </xf>
    <xf numFmtId="0" fontId="32" fillId="0" borderId="46" xfId="0" applyFont="1" applyBorder="1" applyAlignment="1">
      <alignment horizontal="center" vertical="center" wrapText="1"/>
    </xf>
    <xf numFmtId="164" fontId="32" fillId="14" borderId="25" xfId="0" applyNumberFormat="1" applyFont="1" applyFill="1" applyBorder="1" applyAlignment="1">
      <alignment horizontal="center" vertical="center" wrapText="1"/>
    </xf>
    <xf numFmtId="164" fontId="6" fillId="14" borderId="26" xfId="0" applyNumberFormat="1" applyFont="1" applyFill="1" applyBorder="1" applyAlignment="1">
      <alignment horizontal="left" vertical="center" wrapText="1"/>
    </xf>
    <xf numFmtId="164" fontId="6" fillId="11" borderId="2" xfId="3" applyNumberFormat="1" applyFont="1" applyFill="1" applyBorder="1" applyAlignment="1">
      <alignment horizontal="center" vertical="top"/>
    </xf>
    <xf numFmtId="0" fontId="31" fillId="11" borderId="24" xfId="0" applyFont="1" applyFill="1" applyBorder="1" applyAlignment="1">
      <alignment horizontal="center" vertical="top"/>
    </xf>
    <xf numFmtId="49" fontId="6" fillId="0" borderId="5" xfId="0" applyNumberFormat="1" applyFont="1" applyBorder="1" applyAlignment="1">
      <alignment horizontal="center" vertical="top" wrapText="1"/>
    </xf>
    <xf numFmtId="49" fontId="6" fillId="11" borderId="3" xfId="3" applyNumberFormat="1" applyFont="1" applyFill="1" applyBorder="1" applyAlignment="1">
      <alignment horizontal="center" vertical="top"/>
    </xf>
    <xf numFmtId="49" fontId="6" fillId="11" borderId="4" xfId="3" applyNumberFormat="1" applyFont="1" applyFill="1" applyBorder="1" applyAlignment="1">
      <alignment vertical="top"/>
    </xf>
    <xf numFmtId="0" fontId="32" fillId="0" borderId="61" xfId="0" applyFont="1" applyBorder="1" applyAlignment="1">
      <alignment horizontal="center" vertical="center" wrapText="1"/>
    </xf>
    <xf numFmtId="164" fontId="6" fillId="14" borderId="65" xfId="0" applyNumberFormat="1" applyFont="1" applyFill="1" applyBorder="1" applyAlignment="1">
      <alignment horizontal="left" vertical="center" wrapText="1"/>
    </xf>
    <xf numFmtId="164" fontId="6" fillId="11" borderId="16" xfId="3" applyNumberFormat="1" applyFont="1" applyFill="1" applyBorder="1" applyAlignment="1">
      <alignment horizontal="center" vertical="top"/>
    </xf>
    <xf numFmtId="49" fontId="6" fillId="11" borderId="14" xfId="3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center" vertical="top" wrapText="1"/>
    </xf>
    <xf numFmtId="49" fontId="6" fillId="11" borderId="0" xfId="3" applyNumberFormat="1" applyFont="1" applyFill="1" applyAlignment="1">
      <alignment horizontal="center" vertical="top"/>
    </xf>
    <xf numFmtId="49" fontId="6" fillId="11" borderId="19" xfId="3" applyNumberFormat="1" applyFont="1" applyFill="1" applyBorder="1" applyAlignment="1">
      <alignment vertical="top"/>
    </xf>
    <xf numFmtId="0" fontId="6" fillId="11" borderId="14" xfId="3" applyFont="1" applyFill="1" applyBorder="1" applyAlignment="1">
      <alignment horizontal="center" vertical="top"/>
    </xf>
    <xf numFmtId="0" fontId="32" fillId="0" borderId="40" xfId="0" applyFont="1" applyBorder="1" applyAlignment="1">
      <alignment horizontal="center" vertical="center" wrapText="1"/>
    </xf>
    <xf numFmtId="164" fontId="6" fillId="11" borderId="7" xfId="3" applyNumberFormat="1" applyFont="1" applyFill="1" applyBorder="1" applyAlignment="1">
      <alignment horizontal="center" vertical="top"/>
    </xf>
    <xf numFmtId="49" fontId="6" fillId="11" borderId="23" xfId="3" applyNumberFormat="1" applyFont="1" applyFill="1" applyBorder="1" applyAlignment="1">
      <alignment horizontal="center" vertical="top"/>
    </xf>
    <xf numFmtId="49" fontId="6" fillId="11" borderId="35" xfId="3" applyNumberFormat="1" applyFont="1" applyFill="1" applyBorder="1" applyAlignment="1">
      <alignment vertical="top"/>
    </xf>
    <xf numFmtId="49" fontId="6" fillId="0" borderId="24" xfId="0" applyNumberFormat="1" applyFont="1" applyBorder="1" applyAlignment="1">
      <alignment vertical="top" wrapText="1"/>
    </xf>
    <xf numFmtId="49" fontId="6" fillId="0" borderId="24" xfId="3" applyNumberFormat="1" applyFont="1" applyBorder="1" applyAlignment="1">
      <alignment horizontal="center" vertical="top"/>
    </xf>
    <xf numFmtId="49" fontId="6" fillId="12" borderId="24" xfId="3" applyNumberFormat="1" applyFont="1" applyFill="1" applyBorder="1" applyAlignment="1">
      <alignment horizontal="center" vertical="top"/>
    </xf>
    <xf numFmtId="49" fontId="9" fillId="11" borderId="3" xfId="3" applyNumberFormat="1" applyFont="1" applyFill="1" applyBorder="1" applyAlignment="1">
      <alignment vertical="top"/>
    </xf>
    <xf numFmtId="164" fontId="6" fillId="0" borderId="30" xfId="3" applyNumberFormat="1" applyFont="1" applyBorder="1" applyAlignment="1">
      <alignment horizontal="center" vertical="top"/>
    </xf>
    <xf numFmtId="49" fontId="6" fillId="0" borderId="13" xfId="0" applyNumberFormat="1" applyFont="1" applyBorder="1" applyAlignment="1">
      <alignment vertical="top" wrapText="1"/>
    </xf>
    <xf numFmtId="49" fontId="6" fillId="0" borderId="30" xfId="3" applyNumberFormat="1" applyFont="1" applyBorder="1" applyAlignment="1">
      <alignment horizontal="center" vertical="top"/>
    </xf>
    <xf numFmtId="49" fontId="9" fillId="11" borderId="23" xfId="3" applyNumberFormat="1" applyFont="1" applyFill="1" applyBorder="1" applyAlignment="1">
      <alignment vertical="top"/>
    </xf>
    <xf numFmtId="49" fontId="9" fillId="13" borderId="23" xfId="3" applyNumberFormat="1" applyFont="1" applyFill="1" applyBorder="1" applyAlignment="1">
      <alignment horizontal="center" vertical="top"/>
    </xf>
    <xf numFmtId="0" fontId="6" fillId="0" borderId="61" xfId="0" applyFont="1" applyBorder="1" applyAlignment="1">
      <alignment horizontal="center" vertical="top"/>
    </xf>
    <xf numFmtId="0" fontId="6" fillId="0" borderId="57" xfId="0" applyFont="1" applyBorder="1" applyAlignment="1">
      <alignment horizontal="center" vertical="top" wrapText="1"/>
    </xf>
    <xf numFmtId="164" fontId="6" fillId="11" borderId="19" xfId="3" applyNumberFormat="1" applyFont="1" applyFill="1" applyBorder="1" applyAlignment="1">
      <alignment horizontal="center" vertical="top"/>
    </xf>
    <xf numFmtId="164" fontId="6" fillId="11" borderId="17" xfId="3" applyNumberFormat="1" applyFont="1" applyFill="1" applyBorder="1" applyAlignment="1">
      <alignment horizontal="center" vertical="top"/>
    </xf>
    <xf numFmtId="0" fontId="6" fillId="0" borderId="40" xfId="0" applyFont="1" applyBorder="1" applyAlignment="1">
      <alignment horizontal="center" vertical="top"/>
    </xf>
    <xf numFmtId="0" fontId="6" fillId="3" borderId="32" xfId="0" applyFont="1" applyFill="1" applyBorder="1" applyAlignment="1">
      <alignment horizontal="center" vertical="center" wrapText="1"/>
    </xf>
    <xf numFmtId="164" fontId="6" fillId="11" borderId="35" xfId="3" applyNumberFormat="1" applyFont="1" applyFill="1" applyBorder="1" applyAlignment="1">
      <alignment horizontal="center" vertical="top"/>
    </xf>
    <xf numFmtId="49" fontId="6" fillId="0" borderId="30" xfId="0" applyNumberFormat="1" applyFont="1" applyBorder="1" applyAlignment="1">
      <alignment vertical="top" wrapText="1"/>
    </xf>
    <xf numFmtId="0" fontId="6" fillId="0" borderId="6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center" wrapText="1"/>
    </xf>
    <xf numFmtId="0" fontId="6" fillId="3" borderId="68" xfId="0" applyFont="1" applyFill="1" applyBorder="1" applyAlignment="1">
      <alignment horizontal="left" vertical="top" wrapText="1"/>
    </xf>
    <xf numFmtId="49" fontId="9" fillId="0" borderId="10" xfId="3" applyNumberFormat="1" applyFont="1" applyBorder="1" applyAlignment="1">
      <alignment vertical="top"/>
    </xf>
    <xf numFmtId="49" fontId="9" fillId="0" borderId="11" xfId="3" applyNumberFormat="1" applyFont="1" applyBorder="1" applyAlignment="1">
      <alignment vertical="top"/>
    </xf>
    <xf numFmtId="49" fontId="9" fillId="0" borderId="11" xfId="3" applyNumberFormat="1" applyFont="1" applyBorder="1" applyAlignment="1">
      <alignment vertical="center"/>
    </xf>
    <xf numFmtId="49" fontId="9" fillId="0" borderId="12" xfId="3" applyNumberFormat="1" applyFont="1" applyBorder="1" applyAlignment="1">
      <alignment vertical="top"/>
    </xf>
    <xf numFmtId="49" fontId="9" fillId="13" borderId="11" xfId="3" applyNumberFormat="1" applyFont="1" applyFill="1" applyBorder="1" applyAlignment="1">
      <alignment vertical="top"/>
    </xf>
    <xf numFmtId="49" fontId="9" fillId="13" borderId="11" xfId="3" applyNumberFormat="1" applyFont="1" applyFill="1" applyBorder="1" applyAlignment="1">
      <alignment vertical="center"/>
    </xf>
    <xf numFmtId="49" fontId="14" fillId="13" borderId="11" xfId="3" applyNumberFormat="1" applyFont="1" applyFill="1" applyBorder="1" applyAlignment="1">
      <alignment vertical="top"/>
    </xf>
    <xf numFmtId="49" fontId="9" fillId="13" borderId="12" xfId="3" applyNumberFormat="1" applyFont="1" applyFill="1" applyBorder="1" applyAlignment="1">
      <alignment vertical="top"/>
    </xf>
    <xf numFmtId="0" fontId="6" fillId="3" borderId="66" xfId="0" applyFont="1" applyFill="1" applyBorder="1" applyAlignment="1">
      <alignment horizontal="center" vertical="center"/>
    </xf>
    <xf numFmtId="0" fontId="6" fillId="0" borderId="68" xfId="0" applyFont="1" applyBorder="1" applyAlignment="1">
      <alignment vertical="top"/>
    </xf>
    <xf numFmtId="0" fontId="14" fillId="0" borderId="10" xfId="3" applyFont="1" applyBorder="1" applyAlignment="1">
      <alignment horizontal="center" vertical="top" wrapText="1"/>
    </xf>
    <xf numFmtId="0" fontId="14" fillId="0" borderId="11" xfId="3" applyFont="1" applyBorder="1" applyAlignment="1">
      <alignment horizontal="center" vertical="top" wrapText="1"/>
    </xf>
    <xf numFmtId="0" fontId="14" fillId="0" borderId="12" xfId="3" applyFont="1" applyBorder="1" applyAlignment="1">
      <alignment horizontal="center" vertical="top" wrapText="1"/>
    </xf>
    <xf numFmtId="49" fontId="9" fillId="22" borderId="9" xfId="3" applyNumberFormat="1" applyFont="1" applyFill="1" applyBorder="1" applyAlignment="1">
      <alignment horizontal="center" vertical="top" wrapText="1"/>
    </xf>
    <xf numFmtId="0" fontId="9" fillId="22" borderId="10" xfId="3" applyFont="1" applyFill="1" applyBorder="1" applyAlignment="1">
      <alignment horizontal="left" vertical="top" wrapText="1"/>
    </xf>
    <xf numFmtId="0" fontId="9" fillId="22" borderId="11" xfId="3" applyFont="1" applyFill="1" applyBorder="1" applyAlignment="1">
      <alignment horizontal="left" vertical="top" wrapText="1"/>
    </xf>
    <xf numFmtId="0" fontId="9" fillId="22" borderId="12" xfId="3" applyFont="1" applyFill="1" applyBorder="1" applyAlignment="1">
      <alignment horizontal="left" vertical="top" wrapText="1"/>
    </xf>
    <xf numFmtId="0" fontId="6" fillId="0" borderId="10" xfId="3" applyFont="1" applyBorder="1" applyAlignment="1">
      <alignment vertical="top"/>
    </xf>
    <xf numFmtId="0" fontId="6" fillId="0" borderId="69" xfId="3" applyFont="1" applyBorder="1" applyAlignment="1">
      <alignment vertical="top"/>
    </xf>
    <xf numFmtId="164" fontId="6" fillId="0" borderId="12" xfId="3" applyNumberFormat="1" applyFont="1" applyBorder="1" applyAlignment="1">
      <alignment horizontal="center" vertical="top"/>
    </xf>
    <xf numFmtId="49" fontId="9" fillId="11" borderId="2" xfId="3" applyNumberFormat="1" applyFont="1" applyFill="1" applyBorder="1" applyAlignment="1">
      <alignment vertical="top"/>
    </xf>
    <xf numFmtId="0" fontId="32" fillId="0" borderId="15" xfId="0" applyFont="1" applyBorder="1" applyAlignment="1">
      <alignment horizontal="left" vertical="top" wrapText="1"/>
    </xf>
    <xf numFmtId="0" fontId="6" fillId="0" borderId="28" xfId="0" applyFont="1" applyBorder="1" applyAlignment="1">
      <alignment horizontal="left" vertical="top"/>
    </xf>
    <xf numFmtId="164" fontId="9" fillId="11" borderId="31" xfId="3" applyNumberFormat="1" applyFont="1" applyFill="1" applyBorder="1" applyAlignment="1">
      <alignment horizontal="center" vertical="top"/>
    </xf>
    <xf numFmtId="0" fontId="6" fillId="11" borderId="60" xfId="0" applyFont="1" applyFill="1" applyBorder="1" applyAlignment="1">
      <alignment horizontal="center" vertical="top"/>
    </xf>
    <xf numFmtId="49" fontId="9" fillId="11" borderId="18" xfId="3" applyNumberFormat="1" applyFont="1" applyFill="1" applyBorder="1" applyAlignment="1">
      <alignment vertical="top"/>
    </xf>
    <xf numFmtId="0" fontId="6" fillId="0" borderId="6" xfId="0" applyFont="1" applyBorder="1" applyAlignment="1">
      <alignment horizontal="left" vertical="top" wrapText="1"/>
    </xf>
    <xf numFmtId="0" fontId="6" fillId="11" borderId="6" xfId="0" applyFont="1" applyFill="1" applyBorder="1" applyAlignment="1">
      <alignment horizontal="center" vertical="top"/>
    </xf>
    <xf numFmtId="0" fontId="9" fillId="10" borderId="9" xfId="3" applyFont="1" applyFill="1" applyBorder="1" applyAlignment="1">
      <alignment horizontal="center" vertical="top" wrapText="1"/>
    </xf>
    <xf numFmtId="49" fontId="6" fillId="0" borderId="24" xfId="0" applyNumberFormat="1" applyFont="1" applyBorder="1" applyAlignment="1">
      <alignment horizontal="left" vertical="top" wrapText="1"/>
    </xf>
    <xf numFmtId="49" fontId="9" fillId="12" borderId="3" xfId="3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9" fillId="12" borderId="0" xfId="3" applyNumberFormat="1" applyFont="1" applyFill="1" applyAlignment="1">
      <alignment horizontal="center" vertical="top"/>
    </xf>
    <xf numFmtId="49" fontId="9" fillId="11" borderId="18" xfId="3" applyNumberFormat="1" applyFont="1" applyFill="1" applyBorder="1" applyAlignment="1">
      <alignment horizontal="center" vertical="top"/>
    </xf>
    <xf numFmtId="0" fontId="8" fillId="0" borderId="2" xfId="0" applyFont="1" applyBorder="1" applyAlignment="1">
      <alignment horizontal="center" vertical="center" wrapText="1"/>
    </xf>
    <xf numFmtId="0" fontId="8" fillId="0" borderId="25" xfId="0" applyFont="1" applyBorder="1" applyAlignment="1">
      <alignment vertical="center" wrapText="1"/>
    </xf>
    <xf numFmtId="0" fontId="8" fillId="0" borderId="26" xfId="0" applyFont="1" applyBorder="1" applyAlignment="1">
      <alignment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44" xfId="0" applyFont="1" applyBorder="1" applyAlignment="1">
      <alignment vertical="center" wrapText="1"/>
    </xf>
    <xf numFmtId="164" fontId="9" fillId="0" borderId="9" xfId="3" applyNumberFormat="1" applyFont="1" applyBorder="1" applyAlignment="1">
      <alignment horizontal="center" vertical="top"/>
    </xf>
    <xf numFmtId="49" fontId="6" fillId="0" borderId="30" xfId="0" applyNumberFormat="1" applyFont="1" applyBorder="1" applyAlignment="1">
      <alignment horizontal="left" vertical="top" wrapText="1"/>
    </xf>
    <xf numFmtId="49" fontId="9" fillId="12" borderId="23" xfId="3" applyNumberFormat="1" applyFont="1" applyFill="1" applyBorder="1" applyAlignment="1">
      <alignment horizontal="center" vertical="top"/>
    </xf>
    <xf numFmtId="49" fontId="9" fillId="11" borderId="34" xfId="3" applyNumberFormat="1" applyFont="1" applyFill="1" applyBorder="1" applyAlignment="1">
      <alignment vertical="top"/>
    </xf>
    <xf numFmtId="49" fontId="9" fillId="12" borderId="2" xfId="3" applyNumberFormat="1" applyFont="1" applyFill="1" applyBorder="1" applyAlignment="1">
      <alignment horizontal="center" vertical="top"/>
    </xf>
    <xf numFmtId="49" fontId="9" fillId="12" borderId="18" xfId="3" applyNumberFormat="1" applyFont="1" applyFill="1" applyBorder="1" applyAlignment="1">
      <alignment horizontal="center" vertical="top"/>
    </xf>
    <xf numFmtId="164" fontId="6" fillId="14" borderId="32" xfId="0" applyNumberFormat="1" applyFont="1" applyFill="1" applyBorder="1" applyAlignment="1">
      <alignment horizontal="center" vertical="top" wrapText="1"/>
    </xf>
    <xf numFmtId="0" fontId="6" fillId="3" borderId="10" xfId="0" applyFont="1" applyFill="1" applyBorder="1" applyAlignment="1">
      <alignment horizontal="center" vertical="center"/>
    </xf>
    <xf numFmtId="164" fontId="6" fillId="14" borderId="69" xfId="0" applyNumberFormat="1" applyFont="1" applyFill="1" applyBorder="1" applyAlignment="1">
      <alignment horizontal="center" vertical="center" wrapText="1"/>
    </xf>
    <xf numFmtId="0" fontId="6" fillId="0" borderId="68" xfId="0" applyFont="1" applyBorder="1" applyAlignment="1">
      <alignment horizontal="left" vertical="top" wrapText="1"/>
    </xf>
    <xf numFmtId="49" fontId="6" fillId="3" borderId="10" xfId="0" applyNumberFormat="1" applyFont="1" applyFill="1" applyBorder="1" applyAlignment="1">
      <alignment horizontal="center" vertical="center" wrapText="1"/>
    </xf>
    <xf numFmtId="0" fontId="6" fillId="0" borderId="68" xfId="0" applyFont="1" applyBorder="1" applyAlignment="1">
      <alignment vertical="top" wrapText="1"/>
    </xf>
    <xf numFmtId="49" fontId="9" fillId="0" borderId="23" xfId="3" applyNumberFormat="1" applyFont="1" applyBorder="1" applyAlignment="1">
      <alignment horizontal="center" vertical="top"/>
    </xf>
    <xf numFmtId="0" fontId="6" fillId="7" borderId="10" xfId="3" applyFont="1" applyFill="1" applyBorder="1" applyAlignment="1">
      <alignment vertical="top"/>
    </xf>
    <xf numFmtId="0" fontId="6" fillId="7" borderId="11" xfId="3" applyFont="1" applyFill="1" applyBorder="1" applyAlignment="1">
      <alignment vertical="top"/>
    </xf>
    <xf numFmtId="49" fontId="31" fillId="7" borderId="11" xfId="0" applyNumberFormat="1" applyFont="1" applyFill="1" applyBorder="1" applyAlignment="1">
      <alignment vertical="top" wrapText="1"/>
    </xf>
    <xf numFmtId="49" fontId="31" fillId="7" borderId="11" xfId="0" applyNumberFormat="1" applyFont="1" applyFill="1" applyBorder="1" applyAlignment="1">
      <alignment vertical="center" wrapText="1"/>
    </xf>
    <xf numFmtId="49" fontId="9" fillId="13" borderId="67" xfId="3" applyNumberFormat="1" applyFont="1" applyFill="1" applyBorder="1" applyAlignment="1">
      <alignment horizontal="center" vertical="top"/>
    </xf>
    <xf numFmtId="0" fontId="6" fillId="0" borderId="3" xfId="3" applyFont="1" applyBorder="1" applyAlignment="1">
      <alignment vertical="top"/>
    </xf>
    <xf numFmtId="49" fontId="6" fillId="0" borderId="2" xfId="3" applyNumberFormat="1" applyFont="1" applyBorder="1" applyAlignment="1">
      <alignment horizontal="center" vertical="center" textRotation="90"/>
    </xf>
    <xf numFmtId="49" fontId="6" fillId="0" borderId="18" xfId="3" applyNumberFormat="1" applyFont="1" applyBorder="1" applyAlignment="1">
      <alignment horizontal="center" vertical="center" textRotation="90"/>
    </xf>
    <xf numFmtId="49" fontId="6" fillId="0" borderId="34" xfId="3" applyNumberFormat="1" applyFont="1" applyBorder="1" applyAlignment="1">
      <alignment horizontal="center" vertical="center" textRotation="90"/>
    </xf>
    <xf numFmtId="49" fontId="6" fillId="0" borderId="2" xfId="0" applyNumberFormat="1" applyFont="1" applyBorder="1" applyAlignment="1">
      <alignment horizontal="center" vertical="top" wrapText="1"/>
    </xf>
    <xf numFmtId="49" fontId="6" fillId="0" borderId="55" xfId="0" applyNumberFormat="1" applyFont="1" applyBorder="1" applyAlignment="1">
      <alignment horizontal="center" vertical="top" wrapText="1"/>
    </xf>
    <xf numFmtId="49" fontId="6" fillId="0" borderId="56" xfId="0" applyNumberFormat="1" applyFont="1" applyBorder="1" applyAlignment="1">
      <alignment horizontal="center" vertical="center" wrapText="1"/>
    </xf>
    <xf numFmtId="0" fontId="6" fillId="0" borderId="45" xfId="0" applyFont="1" applyBorder="1" applyAlignment="1">
      <alignment horizontal="left" vertical="top" wrapText="1"/>
    </xf>
    <xf numFmtId="0" fontId="6" fillId="0" borderId="69" xfId="0" applyFont="1" applyBorder="1" applyAlignment="1">
      <alignment horizontal="center" vertical="center" wrapText="1"/>
    </xf>
    <xf numFmtId="49" fontId="31" fillId="7" borderId="10" xfId="0" applyNumberFormat="1" applyFont="1" applyFill="1" applyBorder="1" applyAlignment="1">
      <alignment vertical="top" wrapText="1"/>
    </xf>
    <xf numFmtId="49" fontId="14" fillId="7" borderId="11" xfId="0" applyNumberFormat="1" applyFont="1" applyFill="1" applyBorder="1" applyAlignment="1">
      <alignment vertical="top" wrapText="1"/>
    </xf>
    <xf numFmtId="49" fontId="14" fillId="7" borderId="11" xfId="0" applyNumberFormat="1" applyFont="1" applyFill="1" applyBorder="1" applyAlignment="1">
      <alignment vertical="center" wrapText="1"/>
    </xf>
    <xf numFmtId="0" fontId="9" fillId="7" borderId="12" xfId="0" applyFont="1" applyFill="1" applyBorder="1" applyAlignment="1">
      <alignment vertical="center"/>
    </xf>
    <xf numFmtId="49" fontId="14" fillId="13" borderId="10" xfId="0" applyNumberFormat="1" applyFont="1" applyFill="1" applyBorder="1" applyAlignment="1">
      <alignment horizontal="center" vertical="top"/>
    </xf>
    <xf numFmtId="49" fontId="14" fillId="22" borderId="9" xfId="0" applyNumberFormat="1" applyFont="1" applyFill="1" applyBorder="1" applyAlignment="1">
      <alignment horizontal="center" vertical="top"/>
    </xf>
    <xf numFmtId="164" fontId="44" fillId="0" borderId="4" xfId="3" applyNumberFormat="1" applyFont="1" applyBorder="1" applyAlignment="1">
      <alignment horizontal="center" vertical="top"/>
    </xf>
    <xf numFmtId="0" fontId="6" fillId="0" borderId="8" xfId="3" applyFont="1" applyBorder="1" applyAlignment="1">
      <alignment horizontal="center" vertical="center"/>
    </xf>
    <xf numFmtId="164" fontId="6" fillId="0" borderId="63" xfId="0" applyNumberFormat="1" applyFont="1" applyBorder="1" applyAlignment="1">
      <alignment horizontal="center" vertical="center" wrapText="1"/>
    </xf>
    <xf numFmtId="0" fontId="6" fillId="0" borderId="38" xfId="0" applyFont="1" applyBorder="1" applyAlignment="1">
      <alignment horizontal="left" vertical="top" wrapText="1"/>
    </xf>
    <xf numFmtId="0" fontId="6" fillId="11" borderId="22" xfId="3" applyFont="1" applyFill="1" applyBorder="1" applyAlignment="1">
      <alignment horizontal="center" vertical="center"/>
    </xf>
    <xf numFmtId="0" fontId="6" fillId="11" borderId="8" xfId="3" applyFont="1" applyFill="1" applyBorder="1" applyAlignment="1">
      <alignment horizontal="center" vertical="center"/>
    </xf>
    <xf numFmtId="0" fontId="6" fillId="0" borderId="10" xfId="3" applyFont="1" applyBorder="1" applyAlignment="1">
      <alignment horizontal="center" vertical="top"/>
    </xf>
    <xf numFmtId="164" fontId="6" fillId="14" borderId="67" xfId="0" applyNumberFormat="1" applyFont="1" applyFill="1" applyBorder="1" applyAlignment="1">
      <alignment horizontal="center" vertical="center" wrapText="1"/>
    </xf>
    <xf numFmtId="0" fontId="78" fillId="7" borderId="10" xfId="0" applyFont="1" applyFill="1" applyBorder="1" applyAlignment="1">
      <alignment vertical="top" wrapText="1"/>
    </xf>
    <xf numFmtId="0" fontId="78" fillId="7" borderId="11" xfId="0" applyFont="1" applyFill="1" applyBorder="1" applyAlignment="1">
      <alignment vertical="top" wrapText="1"/>
    </xf>
    <xf numFmtId="0" fontId="52" fillId="7" borderId="11" xfId="0" applyFont="1" applyFill="1" applyBorder="1" applyAlignment="1">
      <alignment vertical="top" wrapText="1"/>
    </xf>
    <xf numFmtId="0" fontId="52" fillId="7" borderId="11" xfId="0" applyFont="1" applyFill="1" applyBorder="1" applyAlignment="1">
      <alignment vertical="center" wrapText="1"/>
    </xf>
    <xf numFmtId="49" fontId="9" fillId="13" borderId="81" xfId="3" applyNumberFormat="1" applyFont="1" applyFill="1" applyBorder="1" applyAlignment="1">
      <alignment horizontal="right" vertical="top"/>
    </xf>
    <xf numFmtId="0" fontId="31" fillId="11" borderId="9" xfId="0" applyFont="1" applyFill="1" applyBorder="1" applyAlignment="1">
      <alignment horizontal="center" vertical="top"/>
    </xf>
    <xf numFmtId="49" fontId="9" fillId="12" borderId="18" xfId="3" applyNumberFormat="1" applyFont="1" applyFill="1" applyBorder="1" applyAlignment="1">
      <alignment vertical="top"/>
    </xf>
    <xf numFmtId="0" fontId="6" fillId="0" borderId="35" xfId="3" applyFont="1" applyBorder="1" applyAlignment="1">
      <alignment horizontal="center" vertical="center"/>
    </xf>
    <xf numFmtId="164" fontId="9" fillId="11" borderId="30" xfId="3" applyNumberFormat="1" applyFont="1" applyFill="1" applyBorder="1" applyAlignment="1">
      <alignment horizontal="center" vertical="top"/>
    </xf>
    <xf numFmtId="0" fontId="9" fillId="11" borderId="30" xfId="3" applyFont="1" applyFill="1" applyBorder="1" applyAlignment="1">
      <alignment horizontal="center" vertical="top" wrapText="1"/>
    </xf>
    <xf numFmtId="49" fontId="9" fillId="7" borderId="4" xfId="3" applyNumberFormat="1" applyFont="1" applyFill="1" applyBorder="1" applyAlignment="1">
      <alignment horizontal="center" vertical="top"/>
    </xf>
    <xf numFmtId="0" fontId="32" fillId="0" borderId="46" xfId="0" applyFont="1" applyBorder="1" applyAlignment="1">
      <alignment horizontal="center" vertical="top"/>
    </xf>
    <xf numFmtId="164" fontId="6" fillId="14" borderId="56" xfId="0" applyNumberFormat="1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left" vertical="top" wrapText="1"/>
    </xf>
    <xf numFmtId="164" fontId="6" fillId="11" borderId="70" xfId="3" applyNumberFormat="1" applyFont="1" applyFill="1" applyBorder="1" applyAlignment="1">
      <alignment horizontal="center" vertical="top"/>
    </xf>
    <xf numFmtId="49" fontId="9" fillId="7" borderId="19" xfId="3" applyNumberFormat="1" applyFont="1" applyFill="1" applyBorder="1" applyAlignment="1">
      <alignment horizontal="center" vertical="top"/>
    </xf>
    <xf numFmtId="0" fontId="32" fillId="0" borderId="59" xfId="0" applyFont="1" applyBorder="1" applyAlignment="1">
      <alignment horizontal="left" vertical="top" wrapText="1"/>
    </xf>
    <xf numFmtId="164" fontId="6" fillId="14" borderId="27" xfId="0" applyNumberFormat="1" applyFont="1" applyFill="1" applyBorder="1" applyAlignment="1">
      <alignment horizontal="center" vertical="top" wrapText="1"/>
    </xf>
    <xf numFmtId="0" fontId="6" fillId="0" borderId="22" xfId="0" applyFont="1" applyBorder="1" applyAlignment="1">
      <alignment horizontal="justify" vertical="center"/>
    </xf>
    <xf numFmtId="164" fontId="6" fillId="14" borderId="69" xfId="0" applyNumberFormat="1" applyFont="1" applyFill="1" applyBorder="1" applyAlignment="1">
      <alignment horizontal="center" vertical="top" wrapText="1"/>
    </xf>
    <xf numFmtId="0" fontId="6" fillId="0" borderId="12" xfId="0" applyFont="1" applyBorder="1" applyAlignment="1">
      <alignment horizontal="justify" vertical="center"/>
    </xf>
    <xf numFmtId="164" fontId="6" fillId="11" borderId="12" xfId="3" applyNumberFormat="1" applyFont="1" applyFill="1" applyBorder="1" applyAlignment="1">
      <alignment horizontal="center" vertical="top"/>
    </xf>
    <xf numFmtId="0" fontId="6" fillId="11" borderId="12" xfId="3" applyFont="1" applyFill="1" applyBorder="1" applyAlignment="1">
      <alignment horizontal="center" vertical="top"/>
    </xf>
    <xf numFmtId="49" fontId="9" fillId="7" borderId="35" xfId="3" applyNumberFormat="1" applyFont="1" applyFill="1" applyBorder="1" applyAlignment="1">
      <alignment horizontal="center" vertical="top"/>
    </xf>
    <xf numFmtId="49" fontId="9" fillId="11" borderId="4" xfId="3" applyNumberFormat="1" applyFont="1" applyFill="1" applyBorder="1" applyAlignment="1">
      <alignment vertical="top"/>
    </xf>
    <xf numFmtId="49" fontId="9" fillId="7" borderId="2" xfId="3" applyNumberFormat="1" applyFont="1" applyFill="1" applyBorder="1" applyAlignment="1">
      <alignment vertical="top"/>
    </xf>
    <xf numFmtId="0" fontId="9" fillId="11" borderId="12" xfId="0" applyFont="1" applyFill="1" applyBorder="1" applyAlignment="1">
      <alignment horizontal="center" vertical="top"/>
    </xf>
    <xf numFmtId="49" fontId="9" fillId="11" borderId="19" xfId="3" applyNumberFormat="1" applyFont="1" applyFill="1" applyBorder="1" applyAlignment="1">
      <alignment vertical="top"/>
    </xf>
    <xf numFmtId="49" fontId="9" fillId="7" borderId="18" xfId="3" applyNumberFormat="1" applyFont="1" applyFill="1" applyBorder="1" applyAlignment="1">
      <alignment vertical="top"/>
    </xf>
    <xf numFmtId="49" fontId="9" fillId="11" borderId="35" xfId="3" applyNumberFormat="1" applyFont="1" applyFill="1" applyBorder="1" applyAlignment="1">
      <alignment vertical="top"/>
    </xf>
    <xf numFmtId="49" fontId="9" fillId="7" borderId="34" xfId="3" applyNumberFormat="1" applyFont="1" applyFill="1" applyBorder="1" applyAlignment="1">
      <alignment vertical="top"/>
    </xf>
    <xf numFmtId="0" fontId="31" fillId="10" borderId="12" xfId="0" applyFont="1" applyFill="1" applyBorder="1" applyAlignment="1">
      <alignment horizontal="center" vertical="top"/>
    </xf>
    <xf numFmtId="0" fontId="9" fillId="12" borderId="24" xfId="8" applyFont="1" applyFill="1" applyBorder="1" applyAlignment="1">
      <alignment horizontal="left" vertical="top" wrapText="1"/>
    </xf>
    <xf numFmtId="164" fontId="6" fillId="0" borderId="24" xfId="3" applyNumberFormat="1" applyFont="1" applyBorder="1" applyAlignment="1">
      <alignment horizontal="center" vertical="top"/>
    </xf>
    <xf numFmtId="0" fontId="9" fillId="12" borderId="13" xfId="8" applyFont="1" applyFill="1" applyBorder="1" applyAlignment="1">
      <alignment horizontal="left" vertical="top" wrapText="1"/>
    </xf>
    <xf numFmtId="0" fontId="6" fillId="0" borderId="57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1" xfId="3" applyFont="1" applyBorder="1" applyAlignment="1">
      <alignment horizontal="center" vertical="top"/>
    </xf>
    <xf numFmtId="0" fontId="6" fillId="0" borderId="32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left" vertical="center" wrapText="1"/>
    </xf>
    <xf numFmtId="49" fontId="6" fillId="0" borderId="30" xfId="0" applyNumberFormat="1" applyFont="1" applyBorder="1" applyAlignment="1">
      <alignment vertical="top"/>
    </xf>
    <xf numFmtId="0" fontId="9" fillId="12" borderId="30" xfId="8" applyFont="1" applyFill="1" applyBorder="1" applyAlignment="1">
      <alignment horizontal="left" vertical="top" wrapText="1"/>
    </xf>
    <xf numFmtId="164" fontId="6" fillId="0" borderId="19" xfId="3" applyNumberFormat="1" applyFont="1" applyBorder="1" applyAlignment="1">
      <alignment horizontal="center" vertical="top"/>
    </xf>
    <xf numFmtId="0" fontId="6" fillId="0" borderId="27" xfId="0" applyFont="1" applyBorder="1" applyAlignment="1">
      <alignment horizontal="center" vertical="center" wrapText="1"/>
    </xf>
    <xf numFmtId="49" fontId="6" fillId="0" borderId="19" xfId="3" applyNumberFormat="1" applyFont="1" applyBorder="1" applyAlignment="1">
      <alignment vertical="top"/>
    </xf>
    <xf numFmtId="0" fontId="6" fillId="12" borderId="18" xfId="0" applyFont="1" applyFill="1" applyBorder="1" applyAlignment="1">
      <alignment vertical="top" wrapText="1"/>
    </xf>
    <xf numFmtId="49" fontId="6" fillId="0" borderId="5" xfId="3" applyNumberFormat="1" applyFont="1" applyBorder="1" applyAlignment="1">
      <alignment vertical="top"/>
    </xf>
    <xf numFmtId="0" fontId="6" fillId="24" borderId="57" xfId="0" applyFont="1" applyFill="1" applyBorder="1" applyAlignment="1">
      <alignment horizontal="center" vertical="center" wrapText="1"/>
    </xf>
    <xf numFmtId="0" fontId="6" fillId="24" borderId="21" xfId="0" applyFont="1" applyFill="1" applyBorder="1" applyAlignment="1">
      <alignment horizontal="left" vertical="center" wrapText="1"/>
    </xf>
    <xf numFmtId="0" fontId="6" fillId="24" borderId="32" xfId="0" applyFont="1" applyFill="1" applyBorder="1" applyAlignment="1">
      <alignment horizontal="center" vertical="center" wrapText="1"/>
    </xf>
    <xf numFmtId="0" fontId="6" fillId="24" borderId="23" xfId="0" applyFont="1" applyFill="1" applyBorder="1" applyAlignment="1">
      <alignment horizontal="left" vertical="center" wrapText="1"/>
    </xf>
    <xf numFmtId="0" fontId="6" fillId="0" borderId="7" xfId="3" applyFont="1" applyBorder="1" applyAlignment="1">
      <alignment horizontal="center" vertical="top"/>
    </xf>
    <xf numFmtId="0" fontId="6" fillId="12" borderId="34" xfId="0" applyFont="1" applyFill="1" applyBorder="1" applyAlignment="1">
      <alignment vertical="top" wrapText="1"/>
    </xf>
    <xf numFmtId="164" fontId="6" fillId="14" borderId="28" xfId="0" applyNumberFormat="1" applyFont="1" applyFill="1" applyBorder="1" applyAlignment="1">
      <alignment horizontal="left" vertical="center" wrapText="1"/>
    </xf>
    <xf numFmtId="164" fontId="6" fillId="0" borderId="22" xfId="3" applyNumberFormat="1" applyFont="1" applyBorder="1" applyAlignment="1">
      <alignment horizontal="center" vertical="top"/>
    </xf>
    <xf numFmtId="164" fontId="6" fillId="14" borderId="44" xfId="0" applyNumberFormat="1" applyFont="1" applyFill="1" applyBorder="1" applyAlignment="1">
      <alignment horizontal="left" vertical="center" wrapText="1"/>
    </xf>
    <xf numFmtId="164" fontId="6" fillId="0" borderId="8" xfId="3" applyNumberFormat="1" applyFont="1" applyBorder="1" applyAlignment="1">
      <alignment horizontal="center" vertical="top"/>
    </xf>
    <xf numFmtId="0" fontId="6" fillId="0" borderId="66" xfId="3" applyFont="1" applyBorder="1" applyAlignment="1">
      <alignment vertical="top"/>
    </xf>
    <xf numFmtId="164" fontId="6" fillId="10" borderId="12" xfId="3" applyNumberFormat="1" applyFont="1" applyFill="1" applyBorder="1" applyAlignment="1">
      <alignment horizontal="center" vertical="top"/>
    </xf>
    <xf numFmtId="0" fontId="32" fillId="12" borderId="2" xfId="3" applyFont="1" applyFill="1" applyBorder="1" applyAlignment="1">
      <alignment vertical="top" wrapText="1"/>
    </xf>
    <xf numFmtId="0" fontId="6" fillId="0" borderId="39" xfId="3" applyFont="1" applyBorder="1" applyAlignment="1">
      <alignment horizontal="left" vertical="top"/>
    </xf>
    <xf numFmtId="0" fontId="6" fillId="0" borderId="59" xfId="13" applyFont="1" applyFill="1" applyBorder="1" applyAlignment="1">
      <alignment horizontal="center" vertical="top"/>
    </xf>
    <xf numFmtId="0" fontId="6" fillId="3" borderId="27" xfId="13" applyFont="1" applyFill="1" applyBorder="1" applyAlignment="1">
      <alignment horizontal="center" vertical="top"/>
    </xf>
    <xf numFmtId="0" fontId="6" fillId="3" borderId="28" xfId="13" applyFont="1" applyFill="1" applyBorder="1" applyAlignment="1">
      <alignment vertical="top" wrapText="1"/>
    </xf>
    <xf numFmtId="0" fontId="6" fillId="0" borderId="32" xfId="0" applyFont="1" applyBorder="1" applyAlignment="1">
      <alignment horizontal="center" vertical="top" wrapText="1"/>
    </xf>
    <xf numFmtId="0" fontId="6" fillId="0" borderId="46" xfId="0" applyFont="1" applyBorder="1" applyAlignment="1">
      <alignment horizontal="center" vertical="top"/>
    </xf>
    <xf numFmtId="0" fontId="6" fillId="0" borderId="25" xfId="0" applyFont="1" applyBorder="1" applyAlignment="1">
      <alignment horizontal="center" vertical="top" wrapText="1"/>
    </xf>
    <xf numFmtId="0" fontId="24" fillId="0" borderId="24" xfId="0" applyFont="1" applyBorder="1" applyAlignment="1">
      <alignment vertical="top"/>
    </xf>
    <xf numFmtId="0" fontId="44" fillId="12" borderId="24" xfId="8" applyFont="1" applyFill="1" applyBorder="1" applyAlignment="1">
      <alignment horizontal="left" vertical="top" wrapText="1"/>
    </xf>
    <xf numFmtId="0" fontId="6" fillId="0" borderId="59" xfId="0" applyFont="1" applyBorder="1" applyAlignment="1">
      <alignment horizontal="center" vertical="top"/>
    </xf>
    <xf numFmtId="0" fontId="24" fillId="0" borderId="13" xfId="0" applyFont="1" applyBorder="1" applyAlignment="1">
      <alignment vertical="top"/>
    </xf>
    <xf numFmtId="0" fontId="44" fillId="12" borderId="13" xfId="8" applyFont="1" applyFill="1" applyBorder="1" applyAlignment="1">
      <alignment horizontal="left" vertical="top" wrapText="1"/>
    </xf>
    <xf numFmtId="164" fontId="6" fillId="3" borderId="14" xfId="3" applyNumberFormat="1" applyFont="1" applyFill="1" applyBorder="1" applyAlignment="1">
      <alignment horizontal="center" vertical="top"/>
    </xf>
    <xf numFmtId="0" fontId="6" fillId="0" borderId="17" xfId="3" applyFont="1" applyBorder="1" applyAlignment="1">
      <alignment horizontal="center" vertical="top"/>
    </xf>
    <xf numFmtId="49" fontId="6" fillId="0" borderId="13" xfId="0" applyNumberFormat="1" applyFont="1" applyBorder="1" applyAlignment="1">
      <alignment vertical="top"/>
    </xf>
    <xf numFmtId="0" fontId="44" fillId="12" borderId="30" xfId="8" applyFont="1" applyFill="1" applyBorder="1" applyAlignment="1">
      <alignment horizontal="left" vertical="top" wrapText="1"/>
    </xf>
    <xf numFmtId="0" fontId="6" fillId="0" borderId="18" xfId="0" applyFont="1" applyBorder="1" applyAlignment="1">
      <alignment horizontal="center" vertical="top"/>
    </xf>
    <xf numFmtId="0" fontId="6" fillId="0" borderId="19" xfId="0" applyFont="1" applyBorder="1" applyAlignment="1">
      <alignment vertical="top" wrapText="1"/>
    </xf>
    <xf numFmtId="164" fontId="6" fillId="10" borderId="5" xfId="3" applyNumberFormat="1" applyFont="1" applyFill="1" applyBorder="1" applyAlignment="1">
      <alignment horizontal="center"/>
    </xf>
    <xf numFmtId="0" fontId="9" fillId="12" borderId="2" xfId="8" applyFont="1" applyFill="1" applyBorder="1" applyAlignment="1">
      <alignment horizontal="left" vertical="top" wrapText="1"/>
    </xf>
    <xf numFmtId="0" fontId="6" fillId="0" borderId="15" xfId="0" applyFont="1" applyBorder="1" applyAlignment="1">
      <alignment horizontal="center" vertical="top"/>
    </xf>
    <xf numFmtId="0" fontId="6" fillId="0" borderId="17" xfId="0" applyFont="1" applyBorder="1" applyAlignment="1">
      <alignment vertical="top" wrapText="1"/>
    </xf>
    <xf numFmtId="164" fontId="6" fillId="0" borderId="14" xfId="3" applyNumberFormat="1" applyFont="1" applyBorder="1" applyAlignment="1">
      <alignment horizontal="center"/>
    </xf>
    <xf numFmtId="0" fontId="9" fillId="12" borderId="18" xfId="8" applyFont="1" applyFill="1" applyBorder="1" applyAlignment="1">
      <alignment horizontal="left" vertical="top" wrapText="1"/>
    </xf>
    <xf numFmtId="164" fontId="6" fillId="3" borderId="14" xfId="3" applyNumberFormat="1" applyFont="1" applyFill="1" applyBorder="1" applyAlignment="1">
      <alignment horizontal="center"/>
    </xf>
    <xf numFmtId="0" fontId="11" fillId="0" borderId="0" xfId="3" applyFont="1" applyAlignment="1">
      <alignment vertical="top"/>
    </xf>
    <xf numFmtId="164" fontId="6" fillId="0" borderId="29" xfId="3" applyNumberFormat="1" applyFont="1" applyBorder="1" applyAlignment="1">
      <alignment horizontal="center"/>
    </xf>
    <xf numFmtId="0" fontId="9" fillId="12" borderId="34" xfId="8" applyFont="1" applyFill="1" applyBorder="1" applyAlignment="1">
      <alignment horizontal="left" vertical="top" wrapText="1"/>
    </xf>
    <xf numFmtId="164" fontId="6" fillId="0" borderId="29" xfId="3" applyNumberFormat="1" applyFont="1" applyBorder="1" applyAlignment="1">
      <alignment vertical="top"/>
    </xf>
    <xf numFmtId="49" fontId="9" fillId="0" borderId="30" xfId="3" applyNumberFormat="1" applyFont="1" applyBorder="1" applyAlignment="1">
      <alignment horizontal="center" vertical="top" wrapText="1"/>
    </xf>
    <xf numFmtId="49" fontId="9" fillId="11" borderId="10" xfId="3" applyNumberFormat="1" applyFont="1" applyFill="1" applyBorder="1" applyAlignment="1">
      <alignment vertical="top" wrapText="1"/>
    </xf>
    <xf numFmtId="49" fontId="9" fillId="11" borderId="11" xfId="3" applyNumberFormat="1" applyFont="1" applyFill="1" applyBorder="1" applyAlignment="1">
      <alignment vertical="top" wrapText="1"/>
    </xf>
    <xf numFmtId="49" fontId="9" fillId="11" borderId="12" xfId="3" applyNumberFormat="1" applyFont="1" applyFill="1" applyBorder="1" applyAlignment="1">
      <alignment vertical="top" wrapText="1"/>
    </xf>
    <xf numFmtId="0" fontId="27" fillId="0" borderId="56" xfId="0" applyFont="1" applyBorder="1" applyAlignment="1">
      <alignment horizontal="center" vertical="center" wrapText="1"/>
    </xf>
    <xf numFmtId="0" fontId="6" fillId="3" borderId="45" xfId="0" applyFont="1" applyFill="1" applyBorder="1" applyAlignment="1">
      <alignment horizontal="left" vertical="top" wrapText="1"/>
    </xf>
    <xf numFmtId="0" fontId="6" fillId="0" borderId="69" xfId="0" applyFont="1" applyBorder="1" applyAlignment="1">
      <alignment horizontal="center" vertical="top" wrapText="1"/>
    </xf>
    <xf numFmtId="0" fontId="6" fillId="0" borderId="68" xfId="0" applyFont="1" applyBorder="1" applyAlignment="1">
      <alignment horizontal="justify" vertical="center"/>
    </xf>
    <xf numFmtId="166" fontId="9" fillId="13" borderId="11" xfId="3" applyNumberFormat="1" applyFont="1" applyFill="1" applyBorder="1" applyAlignment="1">
      <alignment vertical="top"/>
    </xf>
    <xf numFmtId="164" fontId="11" fillId="13" borderId="12" xfId="3" applyNumberFormat="1" applyFont="1" applyFill="1" applyBorder="1" applyAlignment="1">
      <alignment horizontal="center" vertical="top"/>
    </xf>
    <xf numFmtId="0" fontId="9" fillId="11" borderId="12" xfId="3" applyFont="1" applyFill="1" applyBorder="1" applyAlignment="1">
      <alignment horizontal="right" wrapText="1"/>
    </xf>
    <xf numFmtId="49" fontId="9" fillId="7" borderId="0" xfId="3" applyNumberFormat="1" applyFont="1" applyFill="1" applyAlignment="1">
      <alignment horizontal="center" vertical="top"/>
    </xf>
    <xf numFmtId="167" fontId="11" fillId="11" borderId="12" xfId="1" applyNumberFormat="1" applyFont="1" applyFill="1" applyBorder="1" applyAlignment="1">
      <alignment horizontal="center" vertical="top"/>
    </xf>
    <xf numFmtId="0" fontId="6" fillId="0" borderId="66" xfId="3" applyFont="1" applyBorder="1" applyAlignment="1">
      <alignment horizontal="center" vertical="top"/>
    </xf>
    <xf numFmtId="164" fontId="9" fillId="10" borderId="12" xfId="3" applyNumberFormat="1" applyFont="1" applyFill="1" applyBorder="1" applyAlignment="1">
      <alignment horizontal="center" vertical="top"/>
    </xf>
    <xf numFmtId="49" fontId="6" fillId="0" borderId="2" xfId="3" applyNumberFormat="1" applyFont="1" applyBorder="1" applyAlignment="1">
      <alignment horizontal="center" vertical="top"/>
    </xf>
    <xf numFmtId="49" fontId="6" fillId="0" borderId="0" xfId="3" applyNumberFormat="1" applyFont="1" applyAlignment="1">
      <alignment horizontal="center" vertical="center" textRotation="90"/>
    </xf>
    <xf numFmtId="0" fontId="62" fillId="11" borderId="24" xfId="3" applyFont="1" applyFill="1" applyBorder="1" applyAlignment="1">
      <alignment horizontal="center" vertical="center" textRotation="90" wrapText="1"/>
    </xf>
    <xf numFmtId="0" fontId="79" fillId="0" borderId="0" xfId="3" applyFont="1" applyAlignment="1">
      <alignment vertical="top"/>
    </xf>
    <xf numFmtId="49" fontId="6" fillId="0" borderId="18" xfId="3" applyNumberFormat="1" applyFont="1" applyBorder="1" applyAlignment="1">
      <alignment horizontal="center" vertical="top"/>
    </xf>
    <xf numFmtId="0" fontId="62" fillId="11" borderId="13" xfId="3" applyFont="1" applyFill="1" applyBorder="1" applyAlignment="1">
      <alignment horizontal="center" vertical="center" textRotation="90" wrapText="1"/>
    </xf>
    <xf numFmtId="0" fontId="6" fillId="0" borderId="8" xfId="3" applyFont="1" applyBorder="1" applyAlignment="1">
      <alignment vertical="top" wrapText="1"/>
    </xf>
    <xf numFmtId="0" fontId="6" fillId="0" borderId="48" xfId="3" applyFont="1" applyBorder="1" applyAlignment="1">
      <alignment horizontal="center" vertical="top"/>
    </xf>
    <xf numFmtId="164" fontId="9" fillId="10" borderId="35" xfId="3" applyNumberFormat="1" applyFont="1" applyFill="1" applyBorder="1" applyAlignment="1">
      <alignment horizontal="center" vertical="top"/>
    </xf>
    <xf numFmtId="49" fontId="6" fillId="0" borderId="20" xfId="3" applyNumberFormat="1" applyFont="1" applyBorder="1" applyAlignment="1">
      <alignment horizontal="left" vertical="top"/>
    </xf>
    <xf numFmtId="49" fontId="9" fillId="0" borderId="5" xfId="3" applyNumberFormat="1" applyFont="1" applyBorder="1" applyAlignment="1">
      <alignment horizontal="center" vertical="top"/>
    </xf>
    <xf numFmtId="49" fontId="6" fillId="0" borderId="20" xfId="3" applyNumberFormat="1" applyFont="1" applyBorder="1" applyAlignment="1">
      <alignment horizontal="center" vertical="center" textRotation="90"/>
    </xf>
    <xf numFmtId="0" fontId="62" fillId="11" borderId="5" xfId="3" applyFont="1" applyFill="1" applyBorder="1" applyAlignment="1">
      <alignment horizontal="center" vertical="center" textRotation="90" wrapText="1"/>
    </xf>
    <xf numFmtId="0" fontId="6" fillId="0" borderId="51" xfId="3" applyFont="1" applyBorder="1" applyAlignment="1">
      <alignment horizontal="center" vertical="top"/>
    </xf>
    <xf numFmtId="49" fontId="6" fillId="0" borderId="18" xfId="3" applyNumberFormat="1" applyFont="1" applyBorder="1" applyAlignment="1">
      <alignment horizontal="left" vertical="top"/>
    </xf>
    <xf numFmtId="164" fontId="9" fillId="0" borderId="35" xfId="3" applyNumberFormat="1" applyFont="1" applyBorder="1" applyAlignment="1">
      <alignment horizontal="center" vertical="top"/>
    </xf>
    <xf numFmtId="164" fontId="11" fillId="10" borderId="11" xfId="3" applyNumberFormat="1" applyFont="1" applyFill="1" applyBorder="1" applyAlignment="1">
      <alignment horizontal="center" vertical="top"/>
    </xf>
    <xf numFmtId="49" fontId="6" fillId="0" borderId="24" xfId="3" applyNumberFormat="1" applyFont="1" applyBorder="1" applyAlignment="1">
      <alignment horizontal="left" vertical="top"/>
    </xf>
    <xf numFmtId="164" fontId="9" fillId="0" borderId="3" xfId="3" applyNumberFormat="1" applyFont="1" applyBorder="1" applyAlignment="1">
      <alignment horizontal="center" vertical="top"/>
    </xf>
    <xf numFmtId="0" fontId="6" fillId="0" borderId="13" xfId="3" applyFont="1" applyBorder="1" applyAlignment="1">
      <alignment horizontal="center" vertical="top"/>
    </xf>
    <xf numFmtId="49" fontId="6" fillId="0" borderId="13" xfId="3" applyNumberFormat="1" applyFont="1" applyBorder="1" applyAlignment="1">
      <alignment horizontal="left" vertical="top"/>
    </xf>
    <xf numFmtId="164" fontId="9" fillId="0" borderId="16" xfId="3" applyNumberFormat="1" applyFont="1" applyBorder="1" applyAlignment="1">
      <alignment horizontal="center" vertical="top"/>
    </xf>
    <xf numFmtId="164" fontId="11" fillId="0" borderId="7" xfId="3" applyNumberFormat="1" applyFont="1" applyBorder="1" applyAlignment="1">
      <alignment horizontal="center" vertical="top"/>
    </xf>
    <xf numFmtId="2" fontId="6" fillId="0" borderId="19" xfId="3" applyNumberFormat="1" applyFont="1" applyBorder="1" applyAlignment="1">
      <alignment horizontal="center" vertical="top"/>
    </xf>
    <xf numFmtId="0" fontId="6" fillId="0" borderId="59" xfId="0" applyFont="1" applyBorder="1" applyAlignment="1">
      <alignment horizontal="center" vertical="center"/>
    </xf>
    <xf numFmtId="9" fontId="6" fillId="0" borderId="19" xfId="2" applyFont="1" applyBorder="1" applyAlignment="1">
      <alignment horizontal="center" vertical="top"/>
    </xf>
    <xf numFmtId="0" fontId="27" fillId="0" borderId="57" xfId="0" applyFont="1" applyBorder="1" applyAlignment="1">
      <alignment horizontal="center" vertical="center" wrapText="1"/>
    </xf>
    <xf numFmtId="0" fontId="6" fillId="3" borderId="65" xfId="0" applyFont="1" applyFill="1" applyBorder="1" applyAlignment="1">
      <alignment horizontal="left" vertical="top" wrapText="1"/>
    </xf>
    <xf numFmtId="164" fontId="6" fillId="0" borderId="17" xfId="3" applyNumberFormat="1" applyFont="1" applyBorder="1" applyAlignment="1">
      <alignment horizontal="center" vertical="top"/>
    </xf>
    <xf numFmtId="0" fontId="6" fillId="0" borderId="0" xfId="3" quotePrefix="1" applyFont="1" applyAlignment="1">
      <alignment horizontal="center" vertical="top"/>
    </xf>
    <xf numFmtId="0" fontId="44" fillId="0" borderId="0" xfId="3" quotePrefix="1" applyFont="1" applyAlignment="1">
      <alignment horizontal="center" vertical="top"/>
    </xf>
    <xf numFmtId="0" fontId="6" fillId="0" borderId="17" xfId="3" applyFont="1" applyBorder="1" applyAlignment="1">
      <alignment vertical="top" wrapText="1"/>
    </xf>
    <xf numFmtId="164" fontId="9" fillId="0" borderId="22" xfId="3" applyNumberFormat="1" applyFont="1" applyBorder="1" applyAlignment="1">
      <alignment horizontal="center" vertical="top"/>
    </xf>
    <xf numFmtId="164" fontId="6" fillId="0" borderId="8" xfId="3" applyNumberFormat="1" applyFont="1" applyBorder="1" applyAlignment="1">
      <alignment vertical="top"/>
    </xf>
    <xf numFmtId="49" fontId="6" fillId="0" borderId="29" xfId="0" applyNumberFormat="1" applyFont="1" applyBorder="1" applyAlignment="1">
      <alignment vertical="top" wrapText="1"/>
    </xf>
    <xf numFmtId="49" fontId="9" fillId="11" borderId="10" xfId="3" applyNumberFormat="1" applyFont="1" applyFill="1" applyBorder="1" applyAlignment="1">
      <alignment horizontal="left" vertical="top" wrapText="1"/>
    </xf>
    <xf numFmtId="49" fontId="9" fillId="11" borderId="11" xfId="3" applyNumberFormat="1" applyFont="1" applyFill="1" applyBorder="1" applyAlignment="1">
      <alignment horizontal="left" vertical="top" wrapText="1"/>
    </xf>
    <xf numFmtId="49" fontId="9" fillId="11" borderId="12" xfId="3" applyNumberFormat="1" applyFont="1" applyFill="1" applyBorder="1" applyAlignment="1">
      <alignment horizontal="left" vertical="top" wrapText="1"/>
    </xf>
    <xf numFmtId="49" fontId="9" fillId="7" borderId="23" xfId="3" applyNumberFormat="1" applyFont="1" applyFill="1" applyBorder="1" applyAlignment="1">
      <alignment horizontal="center" vertical="top"/>
    </xf>
    <xf numFmtId="0" fontId="6" fillId="0" borderId="51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0" borderId="19" xfId="0" applyFont="1" applyBorder="1" applyAlignment="1">
      <alignment vertical="center" wrapText="1"/>
    </xf>
    <xf numFmtId="0" fontId="9" fillId="0" borderId="2" xfId="3" applyFont="1" applyBorder="1" applyAlignment="1">
      <alignment horizontal="center" vertical="top" wrapText="1"/>
    </xf>
    <xf numFmtId="0" fontId="9" fillId="0" borderId="3" xfId="3" applyFont="1" applyBorder="1" applyAlignment="1">
      <alignment horizontal="center" vertical="top" wrapText="1"/>
    </xf>
    <xf numFmtId="0" fontId="9" fillId="0" borderId="4" xfId="3" applyFont="1" applyBorder="1" applyAlignment="1">
      <alignment horizontal="center" vertical="top" wrapText="1"/>
    </xf>
    <xf numFmtId="0" fontId="6" fillId="0" borderId="46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9" fillId="0" borderId="34" xfId="3" applyFont="1" applyBorder="1" applyAlignment="1">
      <alignment horizontal="center" vertical="top" wrapText="1"/>
    </xf>
    <xf numFmtId="0" fontId="9" fillId="0" borderId="23" xfId="3" applyFont="1" applyBorder="1" applyAlignment="1">
      <alignment horizontal="center" vertical="top" wrapText="1"/>
    </xf>
    <xf numFmtId="0" fontId="9" fillId="0" borderId="35" xfId="3" applyFont="1" applyBorder="1" applyAlignment="1">
      <alignment horizontal="center" vertical="top" wrapText="1"/>
    </xf>
    <xf numFmtId="0" fontId="9" fillId="7" borderId="10" xfId="3" applyFont="1" applyFill="1" applyBorder="1" applyAlignment="1">
      <alignment horizontal="left" vertical="top" wrapText="1"/>
    </xf>
    <xf numFmtId="0" fontId="9" fillId="7" borderId="11" xfId="3" applyFont="1" applyFill="1" applyBorder="1" applyAlignment="1">
      <alignment horizontal="left" vertical="top" wrapText="1"/>
    </xf>
    <xf numFmtId="0" fontId="9" fillId="7" borderId="12" xfId="3" applyFont="1" applyFill="1" applyBorder="1" applyAlignment="1">
      <alignment horizontal="left" vertical="top" wrapText="1"/>
    </xf>
    <xf numFmtId="0" fontId="6" fillId="0" borderId="11" xfId="0" applyFont="1" applyBorder="1" applyAlignment="1">
      <alignment horizontal="center" vertical="center"/>
    </xf>
    <xf numFmtId="0" fontId="6" fillId="0" borderId="67" xfId="0" applyFont="1" applyBorder="1" applyAlignment="1">
      <alignment vertical="center" wrapText="1"/>
    </xf>
    <xf numFmtId="0" fontId="9" fillId="0" borderId="10" xfId="3" applyFont="1" applyBorder="1" applyAlignment="1">
      <alignment horizontal="center" vertical="top" wrapText="1"/>
    </xf>
    <xf numFmtId="0" fontId="9" fillId="0" borderId="11" xfId="3" applyFont="1" applyBorder="1" applyAlignment="1">
      <alignment horizontal="center" vertical="top" wrapText="1"/>
    </xf>
    <xf numFmtId="0" fontId="9" fillId="0" borderId="12" xfId="3" applyFont="1" applyBorder="1" applyAlignment="1">
      <alignment horizontal="center" vertical="top" wrapText="1"/>
    </xf>
    <xf numFmtId="49" fontId="9" fillId="22" borderId="24" xfId="3" applyNumberFormat="1" applyFont="1" applyFill="1" applyBorder="1" applyAlignment="1">
      <alignment horizontal="center" vertical="top" wrapText="1"/>
    </xf>
    <xf numFmtId="0" fontId="6" fillId="0" borderId="18" xfId="3" applyFont="1" applyBorder="1" applyAlignment="1">
      <alignment horizontal="center" vertical="center" textRotation="90"/>
    </xf>
    <xf numFmtId="0" fontId="6" fillId="0" borderId="24" xfId="3" applyFont="1" applyBorder="1" applyAlignment="1">
      <alignment horizontal="center" vertical="center" textRotation="90"/>
    </xf>
    <xf numFmtId="0" fontId="6" fillId="0" borderId="0" xfId="3" applyFont="1" applyAlignment="1">
      <alignment horizontal="center" vertical="center"/>
    </xf>
    <xf numFmtId="0" fontId="6" fillId="0" borderId="24" xfId="3" applyFont="1" applyBorder="1" applyAlignment="1">
      <alignment horizontal="center" vertical="center" textRotation="90" wrapText="1"/>
    </xf>
    <xf numFmtId="0" fontId="6" fillId="0" borderId="13" xfId="3" applyFont="1" applyBorder="1" applyAlignment="1">
      <alignment horizontal="center" vertical="center" textRotation="90" wrapText="1"/>
    </xf>
    <xf numFmtId="0" fontId="6" fillId="0" borderId="18" xfId="3" applyFont="1" applyBorder="1" applyAlignment="1">
      <alignment horizontal="center" vertical="center" textRotation="90" wrapText="1"/>
    </xf>
    <xf numFmtId="0" fontId="8" fillId="11" borderId="24" xfId="3" applyFont="1" applyFill="1" applyBorder="1" applyAlignment="1">
      <alignment horizontal="center" vertical="center" textRotation="90" wrapText="1"/>
    </xf>
    <xf numFmtId="0" fontId="6" fillId="0" borderId="0" xfId="3" applyFont="1" applyAlignment="1">
      <alignment horizontal="center" vertical="center" wrapText="1"/>
    </xf>
    <xf numFmtId="0" fontId="6" fillId="12" borderId="24" xfId="3" applyFont="1" applyFill="1" applyBorder="1" applyAlignment="1">
      <alignment horizontal="center" vertical="center" textRotation="90" wrapText="1"/>
    </xf>
    <xf numFmtId="0" fontId="6" fillId="11" borderId="0" xfId="3" applyFont="1" applyFill="1" applyAlignment="1">
      <alignment horizontal="center" vertical="center" textRotation="90" wrapText="1"/>
    </xf>
    <xf numFmtId="0" fontId="6" fillId="7" borderId="2" xfId="3" applyFont="1" applyFill="1" applyBorder="1" applyAlignment="1">
      <alignment horizontal="center" vertical="center" textRotation="90" wrapText="1"/>
    </xf>
    <xf numFmtId="0" fontId="6" fillId="22" borderId="24" xfId="3" applyFont="1" applyFill="1" applyBorder="1" applyAlignment="1">
      <alignment horizontal="center" vertical="center" textRotation="90" wrapText="1"/>
    </xf>
    <xf numFmtId="0" fontId="6" fillId="0" borderId="10" xfId="3" applyFont="1" applyBorder="1" applyAlignment="1">
      <alignment horizontal="center" vertical="center"/>
    </xf>
    <xf numFmtId="0" fontId="6" fillId="0" borderId="11" xfId="3" applyFont="1" applyBorder="1" applyAlignment="1">
      <alignment horizontal="center" vertical="center"/>
    </xf>
    <xf numFmtId="0" fontId="6" fillId="0" borderId="12" xfId="3" applyFont="1" applyBorder="1" applyAlignment="1">
      <alignment horizontal="center" vertical="center"/>
    </xf>
    <xf numFmtId="0" fontId="6" fillId="0" borderId="30" xfId="3" applyFont="1" applyBorder="1" applyAlignment="1">
      <alignment horizontal="center" vertical="center" textRotation="90" wrapText="1"/>
    </xf>
    <xf numFmtId="0" fontId="6" fillId="0" borderId="34" xfId="3" applyFont="1" applyBorder="1" applyAlignment="1">
      <alignment horizontal="center" vertical="center" textRotation="90" wrapText="1"/>
    </xf>
    <xf numFmtId="0" fontId="8" fillId="11" borderId="30" xfId="3" applyFont="1" applyFill="1" applyBorder="1" applyAlignment="1">
      <alignment horizontal="center" vertical="center" textRotation="90" wrapText="1"/>
    </xf>
    <xf numFmtId="0" fontId="6" fillId="0" borderId="23" xfId="3" applyFont="1" applyBorder="1" applyAlignment="1">
      <alignment horizontal="center" vertical="center" wrapText="1"/>
    </xf>
    <xf numFmtId="0" fontId="6" fillId="12" borderId="30" xfId="3" applyFont="1" applyFill="1" applyBorder="1" applyAlignment="1">
      <alignment horizontal="center" vertical="center" textRotation="90" wrapText="1"/>
    </xf>
    <xf numFmtId="0" fontId="6" fillId="11" borderId="23" xfId="3" applyFont="1" applyFill="1" applyBorder="1" applyAlignment="1">
      <alignment horizontal="center" vertical="center" textRotation="90" wrapText="1"/>
    </xf>
    <xf numFmtId="0" fontId="6" fillId="7" borderId="34" xfId="3" applyFont="1" applyFill="1" applyBorder="1" applyAlignment="1">
      <alignment horizontal="center" vertical="center" textRotation="90" wrapText="1"/>
    </xf>
    <xf numFmtId="0" fontId="6" fillId="22" borderId="30" xfId="3" applyFont="1" applyFill="1" applyBorder="1" applyAlignment="1">
      <alignment horizontal="center" vertical="center" textRotation="90" wrapText="1"/>
    </xf>
    <xf numFmtId="0" fontId="6" fillId="0" borderId="0" xfId="3" applyFont="1" applyAlignment="1">
      <alignment horizontal="center" vertical="top" wrapText="1"/>
    </xf>
    <xf numFmtId="0" fontId="6" fillId="0" borderId="0" xfId="3" applyFont="1" applyAlignment="1">
      <alignment vertical="center"/>
    </xf>
    <xf numFmtId="0" fontId="9" fillId="0" borderId="0" xfId="3" applyFont="1" applyAlignment="1">
      <alignment horizontal="center" vertical="center" wrapText="1"/>
    </xf>
    <xf numFmtId="0" fontId="59" fillId="0" borderId="0" xfId="3" applyFont="1" applyAlignment="1">
      <alignment vertical="top"/>
    </xf>
    <xf numFmtId="0" fontId="59" fillId="0" borderId="0" xfId="3" applyFont="1" applyAlignment="1">
      <alignment vertical="top" wrapText="1"/>
    </xf>
    <xf numFmtId="0" fontId="4" fillId="0" borderId="0" xfId="8" applyAlignment="1">
      <alignment vertical="center"/>
    </xf>
    <xf numFmtId="0" fontId="4" fillId="0" borderId="0" xfId="8" applyAlignment="1">
      <alignment horizontal="center" vertical="top"/>
    </xf>
    <xf numFmtId="0" fontId="52" fillId="0" borderId="0" xfId="8" applyFont="1"/>
    <xf numFmtId="0" fontId="66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9" fillId="2" borderId="10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49" fontId="5" fillId="0" borderId="0" xfId="8" applyNumberFormat="1" applyFont="1" applyAlignment="1">
      <alignment horizontal="right" vertical="top"/>
    </xf>
    <xf numFmtId="0" fontId="26" fillId="0" borderId="0" xfId="8" applyFont="1"/>
    <xf numFmtId="49" fontId="14" fillId="0" borderId="0" xfId="3" applyNumberFormat="1" applyFont="1" applyAlignment="1">
      <alignment horizontal="center" vertical="top" wrapText="1"/>
    </xf>
    <xf numFmtId="0" fontId="44" fillId="0" borderId="0" xfId="8" applyFont="1" applyAlignment="1">
      <alignment horizontal="center" vertical="top"/>
    </xf>
    <xf numFmtId="49" fontId="6" fillId="0" borderId="0" xfId="8" applyNumberFormat="1" applyFont="1" applyAlignment="1">
      <alignment vertical="center"/>
    </xf>
    <xf numFmtId="49" fontId="6" fillId="0" borderId="0" xfId="8" applyNumberFormat="1" applyFont="1" applyAlignment="1">
      <alignment horizontal="center" vertical="top"/>
    </xf>
    <xf numFmtId="49" fontId="6" fillId="0" borderId="0" xfId="8" applyNumberFormat="1" applyFont="1" applyAlignment="1">
      <alignment vertical="top" textRotation="90"/>
    </xf>
    <xf numFmtId="0" fontId="44" fillId="0" borderId="0" xfId="0" applyFont="1" applyAlignment="1">
      <alignment horizontal="center" vertical="top"/>
    </xf>
    <xf numFmtId="0" fontId="6" fillId="4" borderId="10" xfId="8" applyFont="1" applyFill="1" applyBorder="1" applyAlignment="1">
      <alignment vertical="top"/>
    </xf>
    <xf numFmtId="0" fontId="6" fillId="4" borderId="11" xfId="8" applyFont="1" applyFill="1" applyBorder="1" applyAlignment="1">
      <alignment vertical="top"/>
    </xf>
    <xf numFmtId="0" fontId="6" fillId="4" borderId="12" xfId="8" applyFont="1" applyFill="1" applyBorder="1" applyAlignment="1">
      <alignment vertical="top"/>
    </xf>
    <xf numFmtId="164" fontId="11" fillId="4" borderId="9" xfId="8" applyNumberFormat="1" applyFont="1" applyFill="1" applyBorder="1" applyAlignment="1">
      <alignment horizontal="center" vertical="center"/>
    </xf>
    <xf numFmtId="49" fontId="9" fillId="9" borderId="10" xfId="11" applyNumberFormat="1" applyFont="1" applyFill="1" applyBorder="1" applyAlignment="1">
      <alignment vertical="top"/>
    </xf>
    <xf numFmtId="49" fontId="9" fillId="9" borderId="11" xfId="11" applyNumberFormat="1" applyFont="1" applyFill="1" applyBorder="1" applyAlignment="1">
      <alignment vertical="top"/>
    </xf>
    <xf numFmtId="49" fontId="9" fillId="9" borderId="12" xfId="11" applyNumberFormat="1" applyFont="1" applyFill="1" applyBorder="1" applyAlignment="1">
      <alignment vertical="top"/>
    </xf>
    <xf numFmtId="164" fontId="9" fillId="9" borderId="9" xfId="11" applyNumberFormat="1" applyFont="1" applyFill="1" applyBorder="1" applyAlignment="1">
      <alignment horizontal="center" vertical="center"/>
    </xf>
    <xf numFmtId="49" fontId="9" fillId="9" borderId="10" xfId="11" applyNumberFormat="1" applyFont="1" applyFill="1" applyBorder="1" applyAlignment="1">
      <alignment horizontal="right" vertical="top"/>
    </xf>
    <xf numFmtId="49" fontId="9" fillId="9" borderId="11" xfId="11" applyNumberFormat="1" applyFont="1" applyFill="1" applyBorder="1" applyAlignment="1">
      <alignment horizontal="right" vertical="top"/>
    </xf>
    <xf numFmtId="49" fontId="9" fillId="9" borderId="12" xfId="11" applyNumberFormat="1" applyFont="1" applyFill="1" applyBorder="1" applyAlignment="1">
      <alignment horizontal="right" vertical="top"/>
    </xf>
    <xf numFmtId="49" fontId="9" fillId="8" borderId="68" xfId="8" applyNumberFormat="1" applyFont="1" applyFill="1" applyBorder="1" applyAlignment="1">
      <alignment horizontal="center" vertical="top" wrapText="1"/>
    </xf>
    <xf numFmtId="0" fontId="6" fillId="7" borderId="10" xfId="8" applyFont="1" applyFill="1" applyBorder="1" applyAlignment="1">
      <alignment vertical="top" wrapText="1"/>
    </xf>
    <xf numFmtId="0" fontId="6" fillId="7" borderId="11" xfId="8" applyFont="1" applyFill="1" applyBorder="1" applyAlignment="1">
      <alignment vertical="top" wrapText="1"/>
    </xf>
    <xf numFmtId="0" fontId="6" fillId="7" borderId="12" xfId="8" applyFont="1" applyFill="1" applyBorder="1" applyAlignment="1">
      <alignment vertical="top" wrapText="1"/>
    </xf>
    <xf numFmtId="164" fontId="9" fillId="7" borderId="24" xfId="8" applyNumberFormat="1" applyFont="1" applyFill="1" applyBorder="1" applyAlignment="1">
      <alignment horizontal="center" vertical="top"/>
    </xf>
    <xf numFmtId="0" fontId="9" fillId="7" borderId="24" xfId="8" applyFont="1" applyFill="1" applyBorder="1" applyAlignment="1">
      <alignment horizontal="center" vertical="top"/>
    </xf>
    <xf numFmtId="9" fontId="6" fillId="0" borderId="42" xfId="8" applyNumberFormat="1" applyFont="1" applyBorder="1" applyAlignment="1">
      <alignment horizontal="center" vertical="top" wrapText="1"/>
    </xf>
    <xf numFmtId="0" fontId="6" fillId="0" borderId="56" xfId="8" applyFont="1" applyBorder="1" applyAlignment="1">
      <alignment horizontal="center" vertical="top" wrapText="1"/>
    </xf>
    <xf numFmtId="0" fontId="6" fillId="0" borderId="39" xfId="8" applyFont="1" applyBorder="1" applyAlignment="1">
      <alignment horizontal="left" vertical="top" wrapText="1"/>
    </xf>
    <xf numFmtId="164" fontId="9" fillId="23" borderId="1" xfId="8" applyNumberFormat="1" applyFont="1" applyFill="1" applyBorder="1" applyAlignment="1">
      <alignment horizontal="center" vertical="center"/>
    </xf>
    <xf numFmtId="0" fontId="9" fillId="23" borderId="9" xfId="8" applyFont="1" applyFill="1" applyBorder="1" applyAlignment="1">
      <alignment horizontal="center" vertical="center"/>
    </xf>
    <xf numFmtId="49" fontId="6" fillId="0" borderId="24" xfId="8" applyNumberFormat="1" applyFont="1" applyBorder="1" applyAlignment="1">
      <alignment horizontal="center" vertical="center"/>
    </xf>
    <xf numFmtId="49" fontId="6" fillId="0" borderId="24" xfId="8" applyNumberFormat="1" applyFont="1" applyBorder="1" applyAlignment="1">
      <alignment horizontal="center" vertical="top"/>
    </xf>
    <xf numFmtId="49" fontId="6" fillId="0" borderId="1" xfId="8" applyNumberFormat="1" applyFont="1" applyBorder="1" applyAlignment="1">
      <alignment horizontal="center" vertical="center" textRotation="90"/>
    </xf>
    <xf numFmtId="0" fontId="6" fillId="12" borderId="24" xfId="8" applyFont="1" applyFill="1" applyBorder="1" applyAlignment="1">
      <alignment horizontal="left" vertical="center" wrapText="1"/>
    </xf>
    <xf numFmtId="0" fontId="4" fillId="12" borderId="3" xfId="8" applyFill="1" applyBorder="1" applyAlignment="1">
      <alignment horizontal="center" vertical="top" wrapText="1"/>
    </xf>
    <xf numFmtId="0" fontId="4" fillId="11" borderId="24" xfId="8" applyFill="1" applyBorder="1" applyAlignment="1">
      <alignment vertical="top" wrapText="1"/>
    </xf>
    <xf numFmtId="0" fontId="6" fillId="0" borderId="36" xfId="8" applyFont="1" applyBorder="1" applyAlignment="1">
      <alignment horizontal="center" vertical="top" wrapText="1"/>
    </xf>
    <xf numFmtId="0" fontId="6" fillId="0" borderId="64" xfId="8" applyFont="1" applyBorder="1" applyAlignment="1">
      <alignment horizontal="center" vertical="center" wrapText="1"/>
    </xf>
    <xf numFmtId="0" fontId="6" fillId="0" borderId="19" xfId="8" applyFont="1" applyBorder="1" applyAlignment="1">
      <alignment vertical="top" wrapText="1"/>
    </xf>
    <xf numFmtId="164" fontId="6" fillId="0" borderId="13" xfId="8" applyNumberFormat="1" applyFont="1" applyBorder="1" applyAlignment="1">
      <alignment horizontal="center" vertical="center"/>
    </xf>
    <xf numFmtId="0" fontId="9" fillId="0" borderId="24" xfId="8" applyFont="1" applyBorder="1" applyAlignment="1">
      <alignment horizontal="center" vertical="center"/>
    </xf>
    <xf numFmtId="49" fontId="6" fillId="0" borderId="13" xfId="8" applyNumberFormat="1" applyFont="1" applyBorder="1" applyAlignment="1">
      <alignment horizontal="center" vertical="center"/>
    </xf>
    <xf numFmtId="49" fontId="6" fillId="0" borderId="13" xfId="8" applyNumberFormat="1" applyFont="1" applyBorder="1" applyAlignment="1">
      <alignment horizontal="center" vertical="top"/>
    </xf>
    <xf numFmtId="0" fontId="6" fillId="12" borderId="13" xfId="8" applyFont="1" applyFill="1" applyBorder="1" applyAlignment="1">
      <alignment horizontal="left" vertical="center" wrapText="1"/>
    </xf>
    <xf numFmtId="49" fontId="9" fillId="12" borderId="0" xfId="8" applyNumberFormat="1" applyFont="1" applyFill="1" applyAlignment="1">
      <alignment horizontal="center" vertical="top" wrapText="1"/>
    </xf>
    <xf numFmtId="49" fontId="9" fillId="11" borderId="13" xfId="8" applyNumberFormat="1" applyFont="1" applyFill="1" applyBorder="1" applyAlignment="1">
      <alignment vertical="top" wrapText="1"/>
    </xf>
    <xf numFmtId="0" fontId="6" fillId="0" borderId="57" xfId="8" applyFont="1" applyBorder="1" applyAlignment="1">
      <alignment horizontal="center" vertical="center" wrapText="1"/>
    </xf>
    <xf numFmtId="164" fontId="6" fillId="11" borderId="9" xfId="8" applyNumberFormat="1" applyFont="1" applyFill="1" applyBorder="1" applyAlignment="1">
      <alignment horizontal="center" vertical="center"/>
    </xf>
    <xf numFmtId="0" fontId="9" fillId="11" borderId="9" xfId="8" applyFont="1" applyFill="1" applyBorder="1" applyAlignment="1">
      <alignment horizontal="center" vertical="center"/>
    </xf>
    <xf numFmtId="0" fontId="6" fillId="0" borderId="61" xfId="8" applyFont="1" applyBorder="1" applyAlignment="1">
      <alignment horizontal="center" vertical="center" wrapText="1"/>
    </xf>
    <xf numFmtId="0" fontId="6" fillId="0" borderId="38" xfId="8" applyFont="1" applyBorder="1" applyAlignment="1">
      <alignment horizontal="left" vertical="top" wrapText="1"/>
    </xf>
    <xf numFmtId="0" fontId="6" fillId="11" borderId="9" xfId="8" applyFont="1" applyFill="1" applyBorder="1" applyAlignment="1">
      <alignment horizontal="center" vertical="center"/>
    </xf>
    <xf numFmtId="0" fontId="6" fillId="0" borderId="6" xfId="8" applyFont="1" applyBorder="1" applyAlignment="1">
      <alignment vertical="top" wrapText="1"/>
    </xf>
    <xf numFmtId="164" fontId="6" fillId="11" borderId="30" xfId="8" applyNumberFormat="1" applyFont="1" applyFill="1" applyBorder="1" applyAlignment="1">
      <alignment horizontal="center" vertical="center"/>
    </xf>
    <xf numFmtId="0" fontId="9" fillId="11" borderId="13" xfId="8" applyFont="1" applyFill="1" applyBorder="1" applyAlignment="1">
      <alignment horizontal="center" vertical="center"/>
    </xf>
    <xf numFmtId="0" fontId="6" fillId="0" borderId="30" xfId="6" applyFont="1" applyBorder="1" applyAlignment="1">
      <alignment vertical="center" wrapText="1"/>
    </xf>
    <xf numFmtId="49" fontId="6" fillId="0" borderId="30" xfId="8" applyNumberFormat="1" applyFont="1" applyBorder="1" applyAlignment="1">
      <alignment horizontal="center" vertical="top"/>
    </xf>
    <xf numFmtId="49" fontId="6" fillId="0" borderId="29" xfId="8" applyNumberFormat="1" applyFont="1" applyBorder="1" applyAlignment="1">
      <alignment horizontal="center" vertical="center" textRotation="90"/>
    </xf>
    <xf numFmtId="9" fontId="6" fillId="0" borderId="18" xfId="8" applyNumberFormat="1" applyFont="1" applyBorder="1" applyAlignment="1">
      <alignment horizontal="center" vertical="top" wrapText="1"/>
    </xf>
    <xf numFmtId="0" fontId="6" fillId="0" borderId="52" xfId="8" applyFont="1" applyBorder="1" applyAlignment="1">
      <alignment horizontal="center" vertical="top" wrapText="1"/>
    </xf>
    <xf numFmtId="0" fontId="6" fillId="0" borderId="53" xfId="8" applyFont="1" applyBorder="1" applyAlignment="1">
      <alignment horizontal="left" vertical="top" wrapText="1"/>
    </xf>
    <xf numFmtId="164" fontId="9" fillId="23" borderId="9" xfId="8" applyNumberFormat="1" applyFont="1" applyFill="1" applyBorder="1" applyAlignment="1">
      <alignment horizontal="center" vertical="center"/>
    </xf>
    <xf numFmtId="0" fontId="9" fillId="23" borderId="1" xfId="8" applyFont="1" applyFill="1" applyBorder="1" applyAlignment="1">
      <alignment horizontal="center" vertical="center"/>
    </xf>
    <xf numFmtId="49" fontId="9" fillId="12" borderId="3" xfId="8" applyNumberFormat="1" applyFont="1" applyFill="1" applyBorder="1" applyAlignment="1">
      <alignment horizontal="center" vertical="top" wrapText="1"/>
    </xf>
    <xf numFmtId="164" fontId="9" fillId="0" borderId="13" xfId="8" applyNumberFormat="1" applyFont="1" applyBorder="1" applyAlignment="1">
      <alignment horizontal="center" vertical="center"/>
    </xf>
    <xf numFmtId="0" fontId="4" fillId="3" borderId="13" xfId="8" applyFill="1" applyBorder="1" applyAlignment="1">
      <alignment horizontal="center" vertical="top" wrapText="1"/>
    </xf>
    <xf numFmtId="164" fontId="9" fillId="0" borderId="9" xfId="8" applyNumberFormat="1" applyFont="1" applyBorder="1" applyAlignment="1">
      <alignment horizontal="center" vertical="center"/>
    </xf>
    <xf numFmtId="0" fontId="6" fillId="12" borderId="30" xfId="8" applyFont="1" applyFill="1" applyBorder="1" applyAlignment="1">
      <alignment horizontal="left" vertical="center" wrapText="1"/>
    </xf>
    <xf numFmtId="0" fontId="6" fillId="0" borderId="43" xfId="8" applyFont="1" applyBorder="1" applyAlignment="1">
      <alignment horizontal="center" vertical="top" wrapText="1"/>
    </xf>
    <xf numFmtId="164" fontId="9" fillId="11" borderId="24" xfId="8" applyNumberFormat="1" applyFont="1" applyFill="1" applyBorder="1" applyAlignment="1">
      <alignment horizontal="center" vertical="center"/>
    </xf>
    <xf numFmtId="0" fontId="9" fillId="11" borderId="24" xfId="8" applyFont="1" applyFill="1" applyBorder="1" applyAlignment="1">
      <alignment horizontal="center" vertical="center"/>
    </xf>
    <xf numFmtId="0" fontId="9" fillId="11" borderId="2" xfId="8" applyFont="1" applyFill="1" applyBorder="1" applyAlignment="1">
      <alignment horizontal="center" vertical="center" wrapText="1"/>
    </xf>
    <xf numFmtId="0" fontId="9" fillId="11" borderId="3" xfId="8" applyFont="1" applyFill="1" applyBorder="1" applyAlignment="1">
      <alignment horizontal="center" vertical="center" wrapText="1"/>
    </xf>
    <xf numFmtId="0" fontId="9" fillId="11" borderId="4" xfId="8" applyFont="1" applyFill="1" applyBorder="1" applyAlignment="1">
      <alignment horizontal="center" vertical="center" wrapText="1"/>
    </xf>
    <xf numFmtId="0" fontId="6" fillId="0" borderId="59" xfId="8" applyFont="1" applyBorder="1" applyAlignment="1">
      <alignment horizontal="center" wrapText="1"/>
    </xf>
    <xf numFmtId="0" fontId="6" fillId="0" borderId="27" xfId="8" applyFont="1" applyBorder="1" applyAlignment="1">
      <alignment horizontal="center" wrapText="1"/>
    </xf>
    <xf numFmtId="0" fontId="6" fillId="0" borderId="65" xfId="8" applyFont="1" applyBorder="1" applyAlignment="1">
      <alignment vertical="top" wrapText="1"/>
    </xf>
    <xf numFmtId="0" fontId="9" fillId="11" borderId="18" xfId="8" applyFont="1" applyFill="1" applyBorder="1" applyAlignment="1">
      <alignment horizontal="center" vertical="center" wrapText="1"/>
    </xf>
    <xf numFmtId="0" fontId="9" fillId="11" borderId="0" xfId="8" applyFont="1" applyFill="1" applyAlignment="1">
      <alignment horizontal="center" vertical="center" wrapText="1"/>
    </xf>
    <xf numFmtId="0" fontId="9" fillId="11" borderId="19" xfId="8" applyFont="1" applyFill="1" applyBorder="1" applyAlignment="1">
      <alignment horizontal="center" vertical="center" wrapText="1"/>
    </xf>
    <xf numFmtId="0" fontId="6" fillId="0" borderId="40" xfId="8" applyFont="1" applyBorder="1" applyAlignment="1">
      <alignment horizontal="center" wrapText="1"/>
    </xf>
    <xf numFmtId="0" fontId="6" fillId="0" borderId="32" xfId="8" applyFont="1" applyBorder="1" applyAlignment="1">
      <alignment horizontal="center" wrapText="1"/>
    </xf>
    <xf numFmtId="0" fontId="9" fillId="11" borderId="30" xfId="8" applyFont="1" applyFill="1" applyBorder="1" applyAlignment="1">
      <alignment horizontal="center" vertical="center"/>
    </xf>
    <xf numFmtId="0" fontId="9" fillId="11" borderId="34" xfId="8" applyFont="1" applyFill="1" applyBorder="1" applyAlignment="1">
      <alignment horizontal="center" vertical="center" wrapText="1"/>
    </xf>
    <xf numFmtId="0" fontId="9" fillId="11" borderId="23" xfId="8" applyFont="1" applyFill="1" applyBorder="1" applyAlignment="1">
      <alignment horizontal="center" vertical="center" wrapText="1"/>
    </xf>
    <xf numFmtId="0" fontId="9" fillId="11" borderId="35" xfId="8" applyFont="1" applyFill="1" applyBorder="1" applyAlignment="1">
      <alignment horizontal="center" vertical="center" wrapText="1"/>
    </xf>
    <xf numFmtId="0" fontId="40" fillId="0" borderId="0" xfId="8" applyFont="1" applyAlignment="1">
      <alignment horizontal="center" vertical="center"/>
    </xf>
    <xf numFmtId="0" fontId="6" fillId="0" borderId="40" xfId="8" applyFont="1" applyBorder="1" applyAlignment="1">
      <alignment horizontal="center" vertical="center" wrapText="1"/>
    </xf>
    <xf numFmtId="0" fontId="9" fillId="0" borderId="34" xfId="8" applyFont="1" applyBorder="1" applyAlignment="1">
      <alignment horizontal="center" vertical="top"/>
    </xf>
    <xf numFmtId="0" fontId="9" fillId="0" borderId="23" xfId="8" applyFont="1" applyBorder="1" applyAlignment="1">
      <alignment horizontal="center" vertical="top"/>
    </xf>
    <xf numFmtId="0" fontId="9" fillId="0" borderId="35" xfId="8" applyFont="1" applyBorder="1" applyAlignment="1">
      <alignment horizontal="center" vertical="top"/>
    </xf>
    <xf numFmtId="49" fontId="9" fillId="7" borderId="13" xfId="8" applyNumberFormat="1" applyFont="1" applyFill="1" applyBorder="1" applyAlignment="1">
      <alignment horizontal="center" vertical="top"/>
    </xf>
    <xf numFmtId="0" fontId="9" fillId="7" borderId="10" xfId="8" applyFont="1" applyFill="1" applyBorder="1" applyAlignment="1">
      <alignment horizontal="center" wrapText="1"/>
    </xf>
    <xf numFmtId="0" fontId="9" fillId="7" borderId="11" xfId="8" applyFont="1" applyFill="1" applyBorder="1" applyAlignment="1">
      <alignment horizontal="center" wrapText="1"/>
    </xf>
    <xf numFmtId="0" fontId="9" fillId="7" borderId="11" xfId="8" applyFont="1" applyFill="1" applyBorder="1" applyAlignment="1">
      <alignment vertical="center" wrapText="1"/>
    </xf>
    <xf numFmtId="0" fontId="9" fillId="7" borderId="11" xfId="8" applyFont="1" applyFill="1" applyBorder="1" applyAlignment="1">
      <alignment horizontal="center" vertical="top" wrapText="1"/>
    </xf>
    <xf numFmtId="0" fontId="9" fillId="7" borderId="11" xfId="8" applyFont="1" applyFill="1" applyBorder="1" applyAlignment="1">
      <alignment vertical="top" textRotation="90" wrapText="1"/>
    </xf>
    <xf numFmtId="0" fontId="9" fillId="7" borderId="11" xfId="8" applyFont="1" applyFill="1" applyBorder="1" applyAlignment="1">
      <alignment vertical="top" wrapText="1"/>
    </xf>
    <xf numFmtId="49" fontId="9" fillId="7" borderId="30" xfId="8" applyNumberFormat="1" applyFont="1" applyFill="1" applyBorder="1" applyAlignment="1">
      <alignment horizontal="center" vertical="top"/>
    </xf>
    <xf numFmtId="2" fontId="32" fillId="0" borderId="0" xfId="0" applyNumberFormat="1" applyFont="1" applyAlignment="1">
      <alignment horizontal="center" vertical="center" wrapText="1"/>
    </xf>
    <xf numFmtId="2" fontId="27" fillId="0" borderId="2" xfId="0" quotePrefix="1" applyNumberFormat="1" applyFont="1" applyBorder="1" applyAlignment="1">
      <alignment horizontal="center" vertical="center"/>
    </xf>
    <xf numFmtId="0" fontId="27" fillId="0" borderId="47" xfId="0" applyFont="1" applyBorder="1" applyAlignment="1">
      <alignment horizontal="center" vertical="center" wrapText="1"/>
    </xf>
    <xf numFmtId="0" fontId="27" fillId="0" borderId="26" xfId="0" applyFont="1" applyBorder="1" applyAlignment="1">
      <alignment vertical="top" wrapText="1"/>
    </xf>
    <xf numFmtId="0" fontId="9" fillId="0" borderId="3" xfId="8" applyFont="1" applyBorder="1" applyAlignment="1">
      <alignment horizontal="center" vertical="top"/>
    </xf>
    <xf numFmtId="0" fontId="9" fillId="0" borderId="4" xfId="8" applyFont="1" applyBorder="1" applyAlignment="1">
      <alignment horizontal="center" vertical="top"/>
    </xf>
    <xf numFmtId="49" fontId="9" fillId="9" borderId="24" xfId="8" applyNumberFormat="1" applyFont="1" applyFill="1" applyBorder="1" applyAlignment="1">
      <alignment horizontal="center" vertical="top"/>
    </xf>
    <xf numFmtId="2" fontId="27" fillId="0" borderId="15" xfId="0" quotePrefix="1" applyNumberFormat="1" applyFont="1" applyBorder="1" applyAlignment="1">
      <alignment horizontal="center" vertical="center"/>
    </xf>
    <xf numFmtId="0" fontId="27" fillId="0" borderId="63" xfId="0" applyFont="1" applyBorder="1" applyAlignment="1">
      <alignment horizontal="center" vertical="center" wrapText="1"/>
    </xf>
    <xf numFmtId="0" fontId="27" fillId="0" borderId="65" xfId="0" applyFont="1" applyBorder="1" applyAlignment="1">
      <alignment vertical="top" wrapText="1"/>
    </xf>
    <xf numFmtId="0" fontId="9" fillId="0" borderId="0" xfId="8" applyFont="1" applyAlignment="1">
      <alignment horizontal="center" vertical="top"/>
    </xf>
    <xf numFmtId="0" fontId="9" fillId="0" borderId="19" xfId="8" applyFont="1" applyBorder="1" applyAlignment="1">
      <alignment horizontal="center" vertical="top"/>
    </xf>
    <xf numFmtId="49" fontId="9" fillId="9" borderId="13" xfId="8" applyNumberFormat="1" applyFont="1" applyFill="1" applyBorder="1" applyAlignment="1">
      <alignment horizontal="center" vertical="top"/>
    </xf>
    <xf numFmtId="164" fontId="6" fillId="0" borderId="6" xfId="8" applyNumberFormat="1" applyFont="1" applyBorder="1" applyAlignment="1">
      <alignment horizontal="center" vertical="center"/>
    </xf>
    <xf numFmtId="0" fontId="6" fillId="0" borderId="41" xfId="8" applyFont="1" applyBorder="1" applyAlignment="1">
      <alignment horizontal="center" vertical="center"/>
    </xf>
    <xf numFmtId="0" fontId="9" fillId="9" borderId="11" xfId="8" applyFont="1" applyFill="1" applyBorder="1" applyAlignment="1">
      <alignment vertical="center"/>
    </xf>
    <xf numFmtId="0" fontId="9" fillId="9" borderId="11" xfId="8" applyFont="1" applyFill="1" applyBorder="1" applyAlignment="1">
      <alignment horizontal="center" vertical="top"/>
    </xf>
    <xf numFmtId="0" fontId="9" fillId="9" borderId="11" xfId="8" applyFont="1" applyFill="1" applyBorder="1" applyAlignment="1">
      <alignment vertical="top" textRotation="90"/>
    </xf>
    <xf numFmtId="0" fontId="26" fillId="9" borderId="11" xfId="8" applyFont="1" applyFill="1" applyBorder="1" applyAlignment="1">
      <alignment vertical="top"/>
    </xf>
    <xf numFmtId="49" fontId="9" fillId="9" borderId="30" xfId="8" applyNumberFormat="1" applyFont="1" applyFill="1" applyBorder="1" applyAlignment="1">
      <alignment horizontal="center" vertical="top"/>
    </xf>
    <xf numFmtId="49" fontId="9" fillId="8" borderId="9" xfId="8" applyNumberFormat="1" applyFont="1" applyFill="1" applyBorder="1" applyAlignment="1">
      <alignment horizontal="center" vertical="top" wrapText="1"/>
    </xf>
    <xf numFmtId="0" fontId="6" fillId="7" borderId="10" xfId="8" applyFont="1" applyFill="1" applyBorder="1" applyAlignment="1">
      <alignment vertical="top"/>
    </xf>
    <xf numFmtId="0" fontId="6" fillId="7" borderId="11" xfId="8" applyFont="1" applyFill="1" applyBorder="1" applyAlignment="1">
      <alignment vertical="top"/>
    </xf>
    <xf numFmtId="0" fontId="6" fillId="7" borderId="4" xfId="8" applyFont="1" applyFill="1" applyBorder="1" applyAlignment="1">
      <alignment vertical="top"/>
    </xf>
    <xf numFmtId="164" fontId="9" fillId="7" borderId="9" xfId="8" applyNumberFormat="1" applyFont="1" applyFill="1" applyBorder="1" applyAlignment="1">
      <alignment horizontal="center" vertical="center"/>
    </xf>
    <xf numFmtId="0" fontId="9" fillId="7" borderId="24" xfId="8" applyFont="1" applyFill="1" applyBorder="1" applyAlignment="1">
      <alignment horizontal="center" vertical="center"/>
    </xf>
    <xf numFmtId="49" fontId="9" fillId="13" borderId="9" xfId="8" applyNumberFormat="1" applyFont="1" applyFill="1" applyBorder="1" applyAlignment="1">
      <alignment horizontal="center" vertical="top"/>
    </xf>
    <xf numFmtId="0" fontId="6" fillId="0" borderId="2" xfId="8" applyFont="1" applyBorder="1" applyAlignment="1">
      <alignment horizontal="center" vertical="center"/>
    </xf>
    <xf numFmtId="0" fontId="6" fillId="0" borderId="25" xfId="8" applyFont="1" applyBorder="1" applyAlignment="1">
      <alignment horizontal="center" vertical="center"/>
    </xf>
    <xf numFmtId="0" fontId="6" fillId="0" borderId="26" xfId="8" applyFont="1" applyBorder="1" applyAlignment="1">
      <alignment horizontal="left" vertical="top" wrapText="1"/>
    </xf>
    <xf numFmtId="164" fontId="9" fillId="10" borderId="12" xfId="8" applyNumberFormat="1" applyFont="1" applyFill="1" applyBorder="1" applyAlignment="1">
      <alignment horizontal="center" vertical="center"/>
    </xf>
    <xf numFmtId="0" fontId="6" fillId="3" borderId="24" xfId="6" applyFont="1" applyFill="1" applyBorder="1" applyAlignment="1">
      <alignment horizontal="left" vertical="top" wrapText="1"/>
    </xf>
    <xf numFmtId="49" fontId="6" fillId="0" borderId="2" xfId="8" applyNumberFormat="1" applyFont="1" applyBorder="1" applyAlignment="1">
      <alignment horizontal="center" vertical="top"/>
    </xf>
    <xf numFmtId="0" fontId="6" fillId="0" borderId="15" xfId="8" applyFont="1" applyBorder="1" applyAlignment="1">
      <alignment horizontal="center" vertical="center"/>
    </xf>
    <xf numFmtId="0" fontId="6" fillId="0" borderId="57" xfId="8" applyFont="1" applyBorder="1" applyAlignment="1">
      <alignment horizontal="center" vertical="center"/>
    </xf>
    <xf numFmtId="164" fontId="9" fillId="0" borderId="12" xfId="8" applyNumberFormat="1" applyFont="1" applyBorder="1" applyAlignment="1">
      <alignment horizontal="center" vertical="center"/>
    </xf>
    <xf numFmtId="0" fontId="6" fillId="3" borderId="13" xfId="6" applyFont="1" applyFill="1" applyBorder="1" applyAlignment="1">
      <alignment horizontal="left" vertical="top" wrapText="1"/>
    </xf>
    <xf numFmtId="49" fontId="6" fillId="0" borderId="18" xfId="8" applyNumberFormat="1" applyFont="1" applyBorder="1" applyAlignment="1">
      <alignment horizontal="center" vertical="top"/>
    </xf>
    <xf numFmtId="0" fontId="6" fillId="0" borderId="6" xfId="8" applyFont="1" applyBorder="1" applyAlignment="1">
      <alignment horizontal="center" vertical="center"/>
    </xf>
    <xf numFmtId="0" fontId="6" fillId="0" borderId="32" xfId="8" applyFont="1" applyBorder="1" applyAlignment="1">
      <alignment horizontal="center" vertical="center"/>
    </xf>
    <xf numFmtId="0" fontId="6" fillId="3" borderId="30" xfId="6" applyFont="1" applyFill="1" applyBorder="1" applyAlignment="1">
      <alignment horizontal="left" vertical="top" wrapText="1"/>
    </xf>
    <xf numFmtId="49" fontId="6" fillId="0" borderId="34" xfId="8" applyNumberFormat="1" applyFont="1" applyBorder="1" applyAlignment="1">
      <alignment horizontal="center" vertical="top"/>
    </xf>
    <xf numFmtId="49" fontId="9" fillId="11" borderId="35" xfId="8" applyNumberFormat="1" applyFont="1" applyFill="1" applyBorder="1" applyAlignment="1">
      <alignment vertical="top" wrapText="1"/>
    </xf>
    <xf numFmtId="164" fontId="9" fillId="0" borderId="4" xfId="8" applyNumberFormat="1" applyFont="1" applyBorder="1" applyAlignment="1">
      <alignment horizontal="center" vertical="center"/>
    </xf>
    <xf numFmtId="0" fontId="6" fillId="0" borderId="20" xfId="8" applyFont="1" applyBorder="1" applyAlignment="1">
      <alignment horizontal="center" vertical="center"/>
    </xf>
    <xf numFmtId="0" fontId="6" fillId="0" borderId="27" xfId="8" applyFont="1" applyBorder="1" applyAlignment="1">
      <alignment horizontal="center" vertical="center"/>
    </xf>
    <xf numFmtId="164" fontId="9" fillId="0" borderId="29" xfId="8" applyNumberFormat="1" applyFont="1" applyBorder="1" applyAlignment="1">
      <alignment horizontal="center" vertical="center"/>
    </xf>
    <xf numFmtId="0" fontId="9" fillId="0" borderId="29" xfId="8" applyFont="1" applyBorder="1" applyAlignment="1">
      <alignment horizontal="center" vertical="center"/>
    </xf>
    <xf numFmtId="0" fontId="6" fillId="0" borderId="47" xfId="8" applyFont="1" applyBorder="1" applyAlignment="1">
      <alignment horizontal="center" vertical="center"/>
    </xf>
    <xf numFmtId="49" fontId="6" fillId="3" borderId="2" xfId="8" applyNumberFormat="1" applyFont="1" applyFill="1" applyBorder="1" applyAlignment="1">
      <alignment horizontal="center" vertical="center"/>
    </xf>
    <xf numFmtId="0" fontId="6" fillId="3" borderId="18" xfId="6" applyFont="1" applyFill="1" applyBorder="1" applyAlignment="1">
      <alignment vertical="center" wrapText="1"/>
    </xf>
    <xf numFmtId="0" fontId="9" fillId="0" borderId="9" xfId="8" applyFont="1" applyBorder="1" applyAlignment="1">
      <alignment horizontal="center" vertical="center"/>
    </xf>
    <xf numFmtId="0" fontId="6" fillId="3" borderId="30" xfId="6" applyFont="1" applyFill="1" applyBorder="1" applyAlignment="1">
      <alignment horizontal="left" vertical="top" wrapText="1"/>
    </xf>
    <xf numFmtId="0" fontId="6" fillId="0" borderId="52" xfId="8" applyFont="1" applyBorder="1" applyAlignment="1">
      <alignment horizontal="center" vertical="center"/>
    </xf>
    <xf numFmtId="164" fontId="9" fillId="25" borderId="12" xfId="8" applyNumberFormat="1" applyFont="1" applyFill="1" applyBorder="1" applyAlignment="1">
      <alignment horizontal="center" vertical="center"/>
    </xf>
    <xf numFmtId="9" fontId="6" fillId="0" borderId="2" xfId="8" applyNumberFormat="1" applyFont="1" applyBorder="1" applyAlignment="1">
      <alignment horizontal="center" vertical="center"/>
    </xf>
    <xf numFmtId="0" fontId="6" fillId="3" borderId="18" xfId="6" applyFont="1" applyFill="1" applyBorder="1" applyAlignment="1">
      <alignment horizontal="left" vertical="center" wrapText="1"/>
    </xf>
    <xf numFmtId="0" fontId="6" fillId="12" borderId="24" xfId="8" applyFont="1" applyFill="1" applyBorder="1" applyAlignment="1">
      <alignment horizontal="left" vertical="top"/>
    </xf>
    <xf numFmtId="1" fontId="6" fillId="0" borderId="34" xfId="8" applyNumberFormat="1" applyFont="1" applyBorder="1" applyAlignment="1">
      <alignment horizontal="center" vertical="center"/>
    </xf>
    <xf numFmtId="0" fontId="6" fillId="0" borderId="49" xfId="8" applyFont="1" applyBorder="1" applyAlignment="1">
      <alignment horizontal="center" vertical="center"/>
    </xf>
    <xf numFmtId="0" fontId="6" fillId="0" borderId="44" xfId="8" applyFont="1" applyBorder="1" applyAlignment="1">
      <alignment horizontal="left" vertical="top" wrapText="1"/>
    </xf>
    <xf numFmtId="0" fontId="6" fillId="0" borderId="4" xfId="8" applyFont="1" applyBorder="1" applyAlignment="1">
      <alignment horizontal="left" vertical="top" wrapText="1"/>
    </xf>
    <xf numFmtId="49" fontId="6" fillId="3" borderId="24" xfId="8" applyNumberFormat="1" applyFont="1" applyFill="1" applyBorder="1" applyAlignment="1">
      <alignment horizontal="center" vertical="center"/>
    </xf>
    <xf numFmtId="0" fontId="6" fillId="12" borderId="2" xfId="8" applyFont="1" applyFill="1" applyBorder="1" applyAlignment="1">
      <alignment horizontal="left" vertical="top"/>
    </xf>
    <xf numFmtId="49" fontId="9" fillId="12" borderId="24" xfId="8" applyNumberFormat="1" applyFont="1" applyFill="1" applyBorder="1" applyAlignment="1">
      <alignment horizontal="left" vertical="top" wrapText="1"/>
    </xf>
    <xf numFmtId="1" fontId="6" fillId="0" borderId="6" xfId="8" applyNumberFormat="1" applyFont="1" applyBorder="1" applyAlignment="1">
      <alignment horizontal="center" vertical="center"/>
    </xf>
    <xf numFmtId="0" fontId="6" fillId="0" borderId="8" xfId="8" applyFont="1" applyBorder="1" applyAlignment="1">
      <alignment horizontal="left" vertical="top" wrapText="1"/>
    </xf>
    <xf numFmtId="164" fontId="9" fillId="0" borderId="23" xfId="8" applyNumberFormat="1" applyFont="1" applyBorder="1" applyAlignment="1">
      <alignment horizontal="center" vertical="center"/>
    </xf>
    <xf numFmtId="0" fontId="6" fillId="3" borderId="30" xfId="6" applyFont="1" applyFill="1" applyBorder="1" applyAlignment="1">
      <alignment vertical="center" wrapText="1"/>
    </xf>
    <xf numFmtId="0" fontId="6" fillId="12" borderId="34" xfId="8" applyFont="1" applyFill="1" applyBorder="1" applyAlignment="1">
      <alignment horizontal="left" vertical="top"/>
    </xf>
    <xf numFmtId="0" fontId="4" fillId="3" borderId="30" xfId="8" applyFill="1" applyBorder="1" applyAlignment="1">
      <alignment horizontal="center" vertical="top" wrapText="1"/>
    </xf>
    <xf numFmtId="49" fontId="9" fillId="12" borderId="30" xfId="8" applyNumberFormat="1" applyFont="1" applyFill="1" applyBorder="1" applyAlignment="1">
      <alignment horizontal="left" vertical="top" wrapText="1"/>
    </xf>
    <xf numFmtId="9" fontId="6" fillId="0" borderId="15" xfId="8" applyNumberFormat="1" applyFont="1" applyBorder="1" applyAlignment="1">
      <alignment horizontal="center" vertical="center"/>
    </xf>
    <xf numFmtId="164" fontId="9" fillId="0" borderId="0" xfId="8" applyNumberFormat="1" applyFont="1" applyAlignment="1">
      <alignment horizontal="center" vertical="center"/>
    </xf>
    <xf numFmtId="0" fontId="6" fillId="3" borderId="13" xfId="6" applyFont="1" applyFill="1" applyBorder="1" applyAlignment="1">
      <alignment horizontal="left" vertical="center" wrapText="1"/>
    </xf>
    <xf numFmtId="0" fontId="6" fillId="12" borderId="13" xfId="6" applyFont="1" applyFill="1" applyBorder="1" applyAlignment="1">
      <alignment vertical="top" wrapText="1"/>
    </xf>
    <xf numFmtId="0" fontId="6" fillId="3" borderId="30" xfId="6" applyFont="1" applyFill="1" applyBorder="1" applyAlignment="1">
      <alignment horizontal="left" vertical="center" wrapText="1"/>
    </xf>
    <xf numFmtId="0" fontId="6" fillId="12" borderId="30" xfId="6" applyFont="1" applyFill="1" applyBorder="1" applyAlignment="1">
      <alignment vertical="top" wrapText="1"/>
    </xf>
    <xf numFmtId="164" fontId="9" fillId="25" borderId="9" xfId="8" applyNumberFormat="1" applyFont="1" applyFill="1" applyBorder="1" applyAlignment="1">
      <alignment horizontal="center" vertical="center"/>
    </xf>
    <xf numFmtId="49" fontId="6" fillId="0" borderId="0" xfId="8" applyNumberFormat="1" applyFont="1" applyAlignment="1">
      <alignment horizontal="center" vertical="center" textRotation="90"/>
    </xf>
    <xf numFmtId="0" fontId="6" fillId="12" borderId="2" xfId="8" applyFont="1" applyFill="1" applyBorder="1" applyAlignment="1">
      <alignment horizontal="left" vertical="top" wrapText="1"/>
    </xf>
    <xf numFmtId="0" fontId="6" fillId="0" borderId="33" xfId="17" applyBorder="1" applyAlignment="1">
      <alignment horizontal="left" vertical="top" wrapText="1"/>
    </xf>
    <xf numFmtId="0" fontId="6" fillId="3" borderId="29" xfId="6" applyFont="1" applyFill="1" applyBorder="1" applyAlignment="1">
      <alignment vertical="center" wrapText="1"/>
    </xf>
    <xf numFmtId="0" fontId="6" fillId="12" borderId="34" xfId="8" applyFont="1" applyFill="1" applyBorder="1" applyAlignment="1">
      <alignment vertical="top" wrapText="1"/>
    </xf>
    <xf numFmtId="0" fontId="9" fillId="25" borderId="1" xfId="8" applyFont="1" applyFill="1" applyBorder="1" applyAlignment="1">
      <alignment horizontal="center" vertical="center"/>
    </xf>
    <xf numFmtId="0" fontId="6" fillId="3" borderId="8" xfId="8" applyFont="1" applyFill="1" applyBorder="1" applyAlignment="1">
      <alignment horizontal="left" vertical="top" wrapText="1"/>
    </xf>
    <xf numFmtId="9" fontId="6" fillId="0" borderId="55" xfId="8" applyNumberFormat="1" applyFont="1" applyBorder="1" applyAlignment="1">
      <alignment horizontal="center" vertical="top"/>
    </xf>
    <xf numFmtId="0" fontId="6" fillId="0" borderId="56" xfId="8" applyFont="1" applyBorder="1" applyAlignment="1">
      <alignment horizontal="center" vertical="top"/>
    </xf>
    <xf numFmtId="0" fontId="6" fillId="3" borderId="39" xfId="8" applyFont="1" applyFill="1" applyBorder="1" applyAlignment="1">
      <alignment horizontal="left" vertical="top" wrapText="1"/>
    </xf>
    <xf numFmtId="49" fontId="6" fillId="3" borderId="1" xfId="8" applyNumberFormat="1" applyFont="1" applyFill="1" applyBorder="1" applyAlignment="1">
      <alignment horizontal="center" vertical="center"/>
    </xf>
    <xf numFmtId="0" fontId="6" fillId="12" borderId="2" xfId="6" applyFont="1" applyFill="1" applyBorder="1" applyAlignment="1">
      <alignment horizontal="left" vertical="top" wrapText="1"/>
    </xf>
    <xf numFmtId="0" fontId="6" fillId="0" borderId="29" xfId="8" applyFont="1" applyBorder="1" applyAlignment="1">
      <alignment horizontal="center" vertical="center"/>
    </xf>
    <xf numFmtId="0" fontId="6" fillId="12" borderId="34" xfId="6" applyFont="1" applyFill="1" applyBorder="1" applyAlignment="1">
      <alignment horizontal="left" vertical="top" wrapText="1"/>
    </xf>
    <xf numFmtId="9" fontId="6" fillId="0" borderId="42" xfId="8" applyNumberFormat="1" applyFont="1" applyBorder="1" applyAlignment="1">
      <alignment horizontal="center" vertical="center"/>
    </xf>
    <xf numFmtId="0" fontId="6" fillId="0" borderId="56" xfId="8" applyFont="1" applyBorder="1" applyAlignment="1">
      <alignment horizontal="center" vertical="center"/>
    </xf>
    <xf numFmtId="164" fontId="9" fillId="25" borderId="79" xfId="8" applyNumberFormat="1" applyFont="1" applyFill="1" applyBorder="1" applyAlignment="1">
      <alignment horizontal="center" vertical="center"/>
    </xf>
    <xf numFmtId="0" fontId="9" fillId="25" borderId="39" xfId="8" applyFont="1" applyFill="1" applyBorder="1" applyAlignment="1">
      <alignment horizontal="center" vertical="center"/>
    </xf>
    <xf numFmtId="0" fontId="6" fillId="12" borderId="24" xfId="6" applyFont="1" applyFill="1" applyBorder="1" applyAlignment="1">
      <alignment horizontal="left" vertical="top" wrapText="1"/>
    </xf>
    <xf numFmtId="49" fontId="9" fillId="11" borderId="24" xfId="8" applyNumberFormat="1" applyFont="1" applyFill="1" applyBorder="1" applyAlignment="1">
      <alignment horizontal="center" vertical="top" wrapText="1"/>
    </xf>
    <xf numFmtId="1" fontId="6" fillId="3" borderId="40" xfId="8" applyNumberFormat="1" applyFont="1" applyFill="1" applyBorder="1" applyAlignment="1">
      <alignment horizontal="center" vertical="center"/>
    </xf>
    <xf numFmtId="164" fontId="9" fillId="0" borderId="83" xfId="8" applyNumberFormat="1" applyFont="1" applyBorder="1" applyAlignment="1">
      <alignment horizontal="center" vertical="center"/>
    </xf>
    <xf numFmtId="0" fontId="6" fillId="12" borderId="30" xfId="6" applyFont="1" applyFill="1" applyBorder="1" applyAlignment="1">
      <alignment horizontal="left" vertical="top" wrapText="1"/>
    </xf>
    <xf numFmtId="0" fontId="6" fillId="0" borderId="56" xfId="8" applyFont="1" applyBorder="1" applyAlignment="1">
      <alignment horizontal="left" vertical="center"/>
    </xf>
    <xf numFmtId="0" fontId="6" fillId="0" borderId="40" xfId="8" applyFont="1" applyBorder="1" applyAlignment="1">
      <alignment horizontal="left" vertical="center" wrapText="1"/>
    </xf>
    <xf numFmtId="0" fontId="6" fillId="0" borderId="40" xfId="8" applyFont="1" applyBorder="1" applyAlignment="1">
      <alignment horizontal="center" vertical="center"/>
    </xf>
    <xf numFmtId="9" fontId="6" fillId="0" borderId="61" xfId="8" applyNumberFormat="1" applyFont="1" applyBorder="1" applyAlignment="1">
      <alignment horizontal="center" vertical="center"/>
    </xf>
    <xf numFmtId="0" fontId="6" fillId="0" borderId="57" xfId="8" applyFont="1" applyBorder="1" applyAlignment="1">
      <alignment horizontal="left" vertical="center"/>
    </xf>
    <xf numFmtId="0" fontId="6" fillId="3" borderId="28" xfId="8" applyFont="1" applyFill="1" applyBorder="1" applyAlignment="1">
      <alignment vertical="top" wrapText="1"/>
    </xf>
    <xf numFmtId="164" fontId="9" fillId="0" borderId="73" xfId="8" applyNumberFormat="1" applyFont="1" applyBorder="1" applyAlignment="1">
      <alignment horizontal="center" vertical="center"/>
    </xf>
    <xf numFmtId="0" fontId="6" fillId="0" borderId="14" xfId="8" applyFont="1" applyBorder="1" applyAlignment="1">
      <alignment horizontal="center" vertical="center"/>
    </xf>
    <xf numFmtId="0" fontId="6" fillId="12" borderId="13" xfId="6" applyFont="1" applyFill="1" applyBorder="1" applyAlignment="1">
      <alignment horizontal="left" vertical="top" wrapText="1"/>
    </xf>
    <xf numFmtId="164" fontId="9" fillId="0" borderId="79" xfId="8" applyNumberFormat="1" applyFont="1" applyBorder="1" applyAlignment="1">
      <alignment horizontal="center" vertical="center"/>
    </xf>
    <xf numFmtId="0" fontId="9" fillId="23" borderId="39" xfId="8" applyFont="1" applyFill="1" applyBorder="1" applyAlignment="1">
      <alignment horizontal="center" vertical="center"/>
    </xf>
    <xf numFmtId="0" fontId="6" fillId="3" borderId="24" xfId="6" applyFont="1" applyFill="1" applyBorder="1" applyAlignment="1">
      <alignment horizontal="left" vertical="center" wrapText="1"/>
    </xf>
    <xf numFmtId="0" fontId="4" fillId="0" borderId="0" xfId="8" applyAlignment="1">
      <alignment vertical="top"/>
    </xf>
    <xf numFmtId="0" fontId="6" fillId="0" borderId="56" xfId="8" applyFont="1" applyBorder="1" applyAlignment="1">
      <alignment horizontal="left" vertical="top"/>
    </xf>
    <xf numFmtId="164" fontId="9" fillId="25" borderId="66" xfId="8" applyNumberFormat="1" applyFont="1" applyFill="1" applyBorder="1" applyAlignment="1">
      <alignment horizontal="center" vertical="center"/>
    </xf>
    <xf numFmtId="0" fontId="9" fillId="23" borderId="12" xfId="8" applyFont="1" applyFill="1" applyBorder="1" applyAlignment="1">
      <alignment horizontal="center" vertical="center"/>
    </xf>
    <xf numFmtId="0" fontId="4" fillId="3" borderId="4" xfId="8" applyFill="1" applyBorder="1" applyAlignment="1">
      <alignment horizontal="center" vertical="top" wrapText="1"/>
    </xf>
    <xf numFmtId="164" fontId="9" fillId="0" borderId="82" xfId="8" applyNumberFormat="1" applyFont="1" applyBorder="1" applyAlignment="1">
      <alignment horizontal="center" vertical="center"/>
    </xf>
    <xf numFmtId="0" fontId="6" fillId="0" borderId="30" xfId="8" applyFont="1" applyBorder="1" applyAlignment="1">
      <alignment horizontal="center" vertical="center"/>
    </xf>
    <xf numFmtId="0" fontId="4" fillId="3" borderId="35" xfId="8" applyFill="1" applyBorder="1" applyAlignment="1">
      <alignment horizontal="center" vertical="top" wrapText="1"/>
    </xf>
    <xf numFmtId="9" fontId="6" fillId="0" borderId="36" xfId="8" applyNumberFormat="1" applyFont="1" applyBorder="1" applyAlignment="1">
      <alignment horizontal="center" vertical="center"/>
    </xf>
    <xf numFmtId="0" fontId="6" fillId="0" borderId="64" xfId="8" applyFont="1" applyBorder="1" applyAlignment="1">
      <alignment horizontal="left" vertical="center"/>
    </xf>
    <xf numFmtId="0" fontId="44" fillId="3" borderId="38" xfId="8" applyFont="1" applyFill="1" applyBorder="1" applyAlignment="1">
      <alignment horizontal="left" vertical="top" wrapText="1"/>
    </xf>
    <xf numFmtId="164" fontId="9" fillId="0" borderId="72" xfId="8" applyNumberFormat="1" applyFont="1" applyBorder="1" applyAlignment="1">
      <alignment horizontal="center" vertical="center"/>
    </xf>
    <xf numFmtId="0" fontId="6" fillId="0" borderId="70" xfId="8" applyFont="1" applyBorder="1" applyAlignment="1">
      <alignment horizontal="center" vertical="center"/>
    </xf>
    <xf numFmtId="0" fontId="6" fillId="3" borderId="40" xfId="8" applyFont="1" applyFill="1" applyBorder="1" applyAlignment="1">
      <alignment horizontal="center" vertical="center"/>
    </xf>
    <xf numFmtId="2" fontId="9" fillId="0" borderId="83" xfId="8" applyNumberFormat="1" applyFont="1" applyBorder="1" applyAlignment="1">
      <alignment horizontal="center" vertical="center"/>
    </xf>
    <xf numFmtId="9" fontId="44" fillId="0" borderId="42" xfId="8" applyNumberFormat="1" applyFont="1" applyBorder="1" applyAlignment="1">
      <alignment horizontal="center" vertical="center"/>
    </xf>
    <xf numFmtId="9" fontId="44" fillId="0" borderId="61" xfId="8" applyNumberFormat="1" applyFont="1" applyBorder="1" applyAlignment="1">
      <alignment horizontal="center" vertical="center"/>
    </xf>
    <xf numFmtId="0" fontId="6" fillId="0" borderId="5" xfId="8" applyFont="1" applyBorder="1" applyAlignment="1">
      <alignment horizontal="center" vertical="center"/>
    </xf>
    <xf numFmtId="164" fontId="9" fillId="25" borderId="62" xfId="8" applyNumberFormat="1" applyFont="1" applyFill="1" applyBorder="1" applyAlignment="1">
      <alignment horizontal="center" vertical="center"/>
    </xf>
    <xf numFmtId="164" fontId="9" fillId="0" borderId="71" xfId="8" applyNumberFormat="1" applyFont="1" applyBorder="1" applyAlignment="1">
      <alignment horizontal="center" vertical="center"/>
    </xf>
    <xf numFmtId="0" fontId="6" fillId="0" borderId="31" xfId="8" applyFont="1" applyBorder="1" applyAlignment="1">
      <alignment horizontal="center" vertical="center"/>
    </xf>
    <xf numFmtId="164" fontId="9" fillId="0" borderId="16" xfId="8" applyNumberFormat="1" applyFont="1" applyBorder="1" applyAlignment="1">
      <alignment horizontal="center" vertical="center"/>
    </xf>
    <xf numFmtId="0" fontId="6" fillId="0" borderId="8" xfId="8" applyFont="1" applyBorder="1" applyAlignment="1">
      <alignment wrapText="1"/>
    </xf>
    <xf numFmtId="164" fontId="9" fillId="0" borderId="7" xfId="8" applyNumberFormat="1" applyFont="1" applyBorder="1" applyAlignment="1">
      <alignment horizontal="center" vertical="center"/>
    </xf>
    <xf numFmtId="0" fontId="9" fillId="25" borderId="12" xfId="8" applyFont="1" applyFill="1" applyBorder="1" applyAlignment="1">
      <alignment horizontal="center" vertical="center"/>
    </xf>
    <xf numFmtId="49" fontId="6" fillId="0" borderId="24" xfId="8" applyNumberFormat="1" applyFont="1" applyBorder="1" applyAlignment="1">
      <alignment horizontal="center" vertical="top"/>
    </xf>
    <xf numFmtId="49" fontId="6" fillId="0" borderId="30" xfId="8" applyNumberFormat="1" applyFont="1" applyBorder="1" applyAlignment="1">
      <alignment horizontal="center" vertical="top"/>
    </xf>
    <xf numFmtId="9" fontId="6" fillId="0" borderId="46" xfId="8" applyNumberFormat="1" applyFont="1" applyBorder="1" applyAlignment="1">
      <alignment horizontal="center" vertical="top"/>
    </xf>
    <xf numFmtId="0" fontId="6" fillId="0" borderId="47" xfId="8" applyFont="1" applyBorder="1" applyAlignment="1">
      <alignment horizontal="left" vertical="top"/>
    </xf>
    <xf numFmtId="164" fontId="9" fillId="11" borderId="1" xfId="8" applyNumberFormat="1" applyFont="1" applyFill="1" applyBorder="1" applyAlignment="1">
      <alignment horizontal="center" vertical="center"/>
    </xf>
    <xf numFmtId="0" fontId="9" fillId="11" borderId="39" xfId="8" applyFont="1" applyFill="1" applyBorder="1" applyAlignment="1">
      <alignment horizontal="center" vertical="center"/>
    </xf>
    <xf numFmtId="0" fontId="6" fillId="0" borderId="15" xfId="8" applyFont="1" applyBorder="1" applyAlignment="1">
      <alignment horizontal="center" vertical="top"/>
    </xf>
    <xf numFmtId="164" fontId="9" fillId="11" borderId="14" xfId="8" applyNumberFormat="1" applyFont="1" applyFill="1" applyBorder="1" applyAlignment="1">
      <alignment horizontal="center" vertical="center"/>
    </xf>
    <xf numFmtId="0" fontId="9" fillId="11" borderId="14" xfId="8" applyFont="1" applyFill="1" applyBorder="1" applyAlignment="1">
      <alignment horizontal="center" vertical="center"/>
    </xf>
    <xf numFmtId="0" fontId="4" fillId="0" borderId="58" xfId="8" applyBorder="1"/>
    <xf numFmtId="0" fontId="4" fillId="0" borderId="19" xfId="8" applyBorder="1"/>
    <xf numFmtId="164" fontId="6" fillId="11" borderId="14" xfId="8" applyNumberFormat="1" applyFont="1" applyFill="1" applyBorder="1" applyAlignment="1">
      <alignment horizontal="center" vertical="center"/>
    </xf>
    <xf numFmtId="0" fontId="6" fillId="11" borderId="14" xfId="8" applyFont="1" applyFill="1" applyBorder="1" applyAlignment="1">
      <alignment horizontal="center" vertical="center"/>
    </xf>
    <xf numFmtId="0" fontId="6" fillId="0" borderId="6" xfId="8" applyFont="1" applyBorder="1" applyAlignment="1">
      <alignment horizontal="center" vertical="top"/>
    </xf>
    <xf numFmtId="164" fontId="9" fillId="11" borderId="29" xfId="8" applyNumberFormat="1" applyFont="1" applyFill="1" applyBorder="1" applyAlignment="1">
      <alignment horizontal="center" vertical="center"/>
    </xf>
    <xf numFmtId="0" fontId="6" fillId="11" borderId="29" xfId="8" applyFont="1" applyFill="1" applyBorder="1" applyAlignment="1">
      <alignment horizontal="center" vertical="center"/>
    </xf>
    <xf numFmtId="0" fontId="4" fillId="0" borderId="40" xfId="8" applyBorder="1" applyAlignment="1">
      <alignment horizontal="center" vertical="top" wrapText="1"/>
    </xf>
    <xf numFmtId="0" fontId="6" fillId="0" borderId="33" xfId="8" applyFont="1" applyBorder="1" applyAlignment="1">
      <alignment wrapText="1"/>
    </xf>
    <xf numFmtId="0" fontId="26" fillId="7" borderId="10" xfId="8" applyFont="1" applyFill="1" applyBorder="1" applyAlignment="1">
      <alignment vertical="top" wrapText="1"/>
    </xf>
    <xf numFmtId="0" fontId="26" fillId="7" borderId="11" xfId="8" applyFont="1" applyFill="1" applyBorder="1" applyAlignment="1">
      <alignment vertical="top" wrapText="1"/>
    </xf>
    <xf numFmtId="0" fontId="26" fillId="7" borderId="11" xfId="8" applyFont="1" applyFill="1" applyBorder="1" applyAlignment="1">
      <alignment vertical="center" wrapText="1"/>
    </xf>
    <xf numFmtId="0" fontId="26" fillId="7" borderId="11" xfId="8" applyFont="1" applyFill="1" applyBorder="1" applyAlignment="1">
      <alignment horizontal="center" vertical="top" wrapText="1"/>
    </xf>
    <xf numFmtId="0" fontId="26" fillId="7" borderId="11" xfId="8" applyFont="1" applyFill="1" applyBorder="1" applyAlignment="1">
      <alignment vertical="top" textRotation="90" wrapText="1"/>
    </xf>
    <xf numFmtId="49" fontId="9" fillId="7" borderId="11" xfId="8" applyNumberFormat="1" applyFont="1" applyFill="1" applyBorder="1" applyAlignment="1">
      <alignment vertical="top" wrapText="1"/>
    </xf>
    <xf numFmtId="9" fontId="6" fillId="7" borderId="10" xfId="8" applyNumberFormat="1" applyFont="1" applyFill="1" applyBorder="1" applyAlignment="1">
      <alignment horizontal="center" vertical="top"/>
    </xf>
    <xf numFmtId="0" fontId="6" fillId="7" borderId="11" xfId="8" applyFont="1" applyFill="1" applyBorder="1" applyAlignment="1">
      <alignment horizontal="left" vertical="top"/>
    </xf>
    <xf numFmtId="0" fontId="6" fillId="7" borderId="12" xfId="8" applyFont="1" applyFill="1" applyBorder="1" applyAlignment="1">
      <alignment horizontal="left" vertical="top"/>
    </xf>
    <xf numFmtId="0" fontId="6" fillId="0" borderId="42" xfId="8" applyFont="1" applyBorder="1" applyAlignment="1">
      <alignment horizontal="center" vertical="top"/>
    </xf>
    <xf numFmtId="0" fontId="81" fillId="0" borderId="45" xfId="8" applyFont="1" applyBorder="1" applyAlignment="1">
      <alignment horizontal="left" vertical="top" wrapText="1"/>
    </xf>
    <xf numFmtId="164" fontId="9" fillId="23" borderId="79" xfId="8" applyNumberFormat="1" applyFont="1" applyFill="1" applyBorder="1" applyAlignment="1">
      <alignment horizontal="center" vertical="center"/>
    </xf>
    <xf numFmtId="0" fontId="9" fillId="23" borderId="55" xfId="8" applyFont="1" applyFill="1" applyBorder="1" applyAlignment="1">
      <alignment horizontal="center" vertical="center"/>
    </xf>
    <xf numFmtId="49" fontId="6" fillId="0" borderId="19" xfId="8" applyNumberFormat="1" applyFont="1" applyBorder="1" applyAlignment="1">
      <alignment horizontal="center" vertical="top"/>
    </xf>
    <xf numFmtId="0" fontId="6" fillId="12" borderId="24" xfId="6" applyFont="1" applyFill="1" applyBorder="1" applyAlignment="1">
      <alignment vertical="center" wrapText="1"/>
    </xf>
    <xf numFmtId="0" fontId="6" fillId="0" borderId="57" xfId="8" applyFont="1" applyBorder="1" applyAlignment="1">
      <alignment horizontal="center" vertical="top"/>
    </xf>
    <xf numFmtId="0" fontId="81" fillId="0" borderId="65" xfId="8" applyFont="1" applyBorder="1" applyAlignment="1">
      <alignment horizontal="left" vertical="top" wrapText="1"/>
    </xf>
    <xf numFmtId="0" fontId="6" fillId="12" borderId="13" xfId="6" applyFont="1" applyFill="1" applyBorder="1" applyAlignment="1">
      <alignment vertical="center" wrapText="1"/>
    </xf>
    <xf numFmtId="0" fontId="6" fillId="0" borderId="17" xfId="8" applyFont="1" applyBorder="1" applyAlignment="1">
      <alignment vertical="center" wrapText="1"/>
    </xf>
    <xf numFmtId="0" fontId="6" fillId="0" borderId="40" xfId="8" applyFont="1" applyBorder="1" applyAlignment="1">
      <alignment horizontal="center" vertical="top"/>
    </xf>
    <xf numFmtId="49" fontId="6" fillId="0" borderId="35" xfId="8" applyNumberFormat="1" applyFont="1" applyBorder="1" applyAlignment="1">
      <alignment horizontal="center" vertical="top"/>
    </xf>
    <xf numFmtId="0" fontId="6" fillId="12" borderId="30" xfId="6" applyFont="1" applyFill="1" applyBorder="1" applyAlignment="1">
      <alignment vertical="center" wrapText="1"/>
    </xf>
    <xf numFmtId="164" fontId="19" fillId="0" borderId="0" xfId="8" applyNumberFormat="1" applyFont="1" applyAlignment="1">
      <alignment horizontal="center" vertical="top"/>
    </xf>
    <xf numFmtId="0" fontId="19" fillId="0" borderId="0" xfId="8" applyFont="1" applyAlignment="1">
      <alignment horizontal="center" vertical="top"/>
    </xf>
    <xf numFmtId="0" fontId="81" fillId="0" borderId="39" xfId="8" applyFont="1" applyBorder="1" applyAlignment="1">
      <alignment horizontal="left" vertical="top" wrapText="1"/>
    </xf>
    <xf numFmtId="0" fontId="9" fillId="11" borderId="1" xfId="8" applyFont="1" applyFill="1" applyBorder="1" applyAlignment="1">
      <alignment horizontal="center" vertical="center"/>
    </xf>
    <xf numFmtId="2" fontId="18" fillId="0" borderId="0" xfId="8" applyNumberFormat="1" applyFont="1" applyAlignment="1">
      <alignment horizontal="center" vertical="top"/>
    </xf>
    <xf numFmtId="0" fontId="18" fillId="0" borderId="0" xfId="8" applyFont="1" applyAlignment="1">
      <alignment horizontal="center" vertical="top"/>
    </xf>
    <xf numFmtId="0" fontId="6" fillId="0" borderId="22" xfId="8" applyFont="1" applyBorder="1" applyAlignment="1">
      <alignment vertical="center" wrapText="1"/>
    </xf>
    <xf numFmtId="2" fontId="6" fillId="11" borderId="5" xfId="8" applyNumberFormat="1" applyFont="1" applyFill="1" applyBorder="1" applyAlignment="1">
      <alignment horizontal="center" vertical="center"/>
    </xf>
    <xf numFmtId="0" fontId="6" fillId="11" borderId="5" xfId="8" applyFont="1" applyFill="1" applyBorder="1" applyAlignment="1">
      <alignment horizontal="center" vertical="center"/>
    </xf>
    <xf numFmtId="2" fontId="6" fillId="11" borderId="14" xfId="8" applyNumberFormat="1" applyFont="1" applyFill="1" applyBorder="1" applyAlignment="1">
      <alignment horizontal="center" vertical="center"/>
    </xf>
    <xf numFmtId="164" fontId="18" fillId="0" borderId="0" xfId="8" applyNumberFormat="1" applyFont="1" applyAlignment="1">
      <alignment horizontal="center" vertical="top"/>
    </xf>
    <xf numFmtId="0" fontId="6" fillId="0" borderId="59" xfId="8" applyFont="1" applyBorder="1" applyAlignment="1">
      <alignment horizontal="center" vertical="center" wrapText="1"/>
    </xf>
    <xf numFmtId="0" fontId="6" fillId="0" borderId="27" xfId="8" applyFont="1" applyBorder="1" applyAlignment="1">
      <alignment horizontal="center" vertical="center" wrapText="1"/>
    </xf>
    <xf numFmtId="0" fontId="6" fillId="0" borderId="28" xfId="8" applyFont="1" applyBorder="1" applyAlignment="1">
      <alignment horizontal="left" vertical="center" wrapText="1"/>
    </xf>
    <xf numFmtId="0" fontId="6" fillId="0" borderId="48" xfId="8" applyFont="1" applyBorder="1" applyAlignment="1">
      <alignment horizontal="center" vertical="center" wrapText="1"/>
    </xf>
    <xf numFmtId="0" fontId="6" fillId="0" borderId="50" xfId="8" applyFont="1" applyBorder="1" applyAlignment="1">
      <alignment horizontal="center" vertical="center" wrapText="1"/>
    </xf>
    <xf numFmtId="0" fontId="6" fillId="0" borderId="44" xfId="8" applyFont="1" applyBorder="1" applyAlignment="1">
      <alignment horizontal="left" vertical="center" wrapText="1"/>
    </xf>
    <xf numFmtId="164" fontId="6" fillId="11" borderId="29" xfId="8" applyNumberFormat="1" applyFont="1" applyFill="1" applyBorder="1" applyAlignment="1">
      <alignment horizontal="center" vertical="center"/>
    </xf>
    <xf numFmtId="49" fontId="9" fillId="3" borderId="24" xfId="8" applyNumberFormat="1" applyFont="1" applyFill="1" applyBorder="1" applyAlignment="1">
      <alignment vertical="top" wrapText="1"/>
    </xf>
    <xf numFmtId="0" fontId="4" fillId="12" borderId="2" xfId="8" applyFill="1" applyBorder="1" applyAlignment="1">
      <alignment horizontal="center" vertical="top" wrapText="1"/>
    </xf>
    <xf numFmtId="49" fontId="9" fillId="11" borderId="24" xfId="8" applyNumberFormat="1" applyFont="1" applyFill="1" applyBorder="1" applyAlignment="1">
      <alignment vertical="top" wrapText="1"/>
    </xf>
    <xf numFmtId="49" fontId="9" fillId="8" borderId="4" xfId="8" applyNumberFormat="1" applyFont="1" applyFill="1" applyBorder="1" applyAlignment="1">
      <alignment horizontal="center" vertical="top"/>
    </xf>
    <xf numFmtId="9" fontId="6" fillId="0" borderId="51" xfId="8" applyNumberFormat="1" applyFont="1" applyBorder="1" applyAlignment="1">
      <alignment horizontal="center" vertical="top"/>
    </xf>
    <xf numFmtId="0" fontId="6" fillId="0" borderId="52" xfId="8" applyFont="1" applyBorder="1" applyAlignment="1">
      <alignment horizontal="left" vertical="top"/>
    </xf>
    <xf numFmtId="0" fontId="6" fillId="0" borderId="13" xfId="8" applyFont="1" applyBorder="1" applyAlignment="1">
      <alignment horizontal="center" vertical="center"/>
    </xf>
    <xf numFmtId="49" fontId="9" fillId="3" borderId="13" xfId="8" applyNumberFormat="1" applyFont="1" applyFill="1" applyBorder="1" applyAlignment="1">
      <alignment vertical="top" wrapText="1"/>
    </xf>
    <xf numFmtId="49" fontId="9" fillId="12" borderId="18" xfId="8" applyNumberFormat="1" applyFont="1" applyFill="1" applyBorder="1" applyAlignment="1">
      <alignment vertical="top"/>
    </xf>
    <xf numFmtId="49" fontId="9" fillId="8" borderId="19" xfId="8" applyNumberFormat="1" applyFont="1" applyFill="1" applyBorder="1" applyAlignment="1">
      <alignment horizontal="center" vertical="top"/>
    </xf>
    <xf numFmtId="49" fontId="9" fillId="8" borderId="35" xfId="8" applyNumberFormat="1" applyFont="1" applyFill="1" applyBorder="1" applyAlignment="1">
      <alignment horizontal="center" vertical="top"/>
    </xf>
    <xf numFmtId="0" fontId="6" fillId="0" borderId="63" xfId="8" applyFont="1" applyBorder="1" applyAlignment="1">
      <alignment horizontal="left" vertical="top"/>
    </xf>
    <xf numFmtId="49" fontId="9" fillId="13" borderId="31" xfId="8" applyNumberFormat="1" applyFont="1" applyFill="1" applyBorder="1" applyAlignment="1">
      <alignment horizontal="center" vertical="top"/>
    </xf>
    <xf numFmtId="49" fontId="9" fillId="8" borderId="70" xfId="8" applyNumberFormat="1" applyFont="1" applyFill="1" applyBorder="1" applyAlignment="1">
      <alignment horizontal="center" vertical="top"/>
    </xf>
    <xf numFmtId="0" fontId="6" fillId="0" borderId="61" xfId="8" applyFont="1" applyBorder="1" applyAlignment="1">
      <alignment horizontal="left" vertical="top" wrapText="1"/>
    </xf>
    <xf numFmtId="0" fontId="6" fillId="0" borderId="59" xfId="8" applyFont="1" applyBorder="1" applyAlignment="1">
      <alignment horizontal="left" vertical="top" wrapText="1"/>
    </xf>
    <xf numFmtId="0" fontId="6" fillId="0" borderId="27" xfId="8" applyFont="1" applyBorder="1" applyAlignment="1">
      <alignment horizontal="center" vertical="center" wrapText="1"/>
    </xf>
    <xf numFmtId="164" fontId="6" fillId="11" borderId="5" xfId="8" applyNumberFormat="1" applyFont="1" applyFill="1" applyBorder="1" applyAlignment="1">
      <alignment horizontal="center" vertical="center"/>
    </xf>
    <xf numFmtId="0" fontId="6" fillId="0" borderId="40" xfId="8" applyFont="1" applyBorder="1" applyAlignment="1">
      <alignment horizontal="left" vertical="top" wrapText="1"/>
    </xf>
    <xf numFmtId="0" fontId="6" fillId="0" borderId="33" xfId="8" applyFont="1" applyBorder="1" applyAlignment="1">
      <alignment vertical="center" wrapText="1"/>
    </xf>
    <xf numFmtId="49" fontId="6" fillId="14" borderId="46" xfId="8" applyNumberFormat="1" applyFont="1" applyFill="1" applyBorder="1" applyAlignment="1">
      <alignment vertical="center" wrapText="1"/>
    </xf>
    <xf numFmtId="0" fontId="6" fillId="0" borderId="25" xfId="8" applyFont="1" applyBorder="1" applyAlignment="1">
      <alignment horizontal="center" vertical="top" wrapText="1"/>
    </xf>
    <xf numFmtId="0" fontId="6" fillId="0" borderId="4" xfId="8" applyFont="1" applyBorder="1" applyAlignment="1">
      <alignment vertical="center" wrapText="1"/>
    </xf>
    <xf numFmtId="164" fontId="9" fillId="23" borderId="24" xfId="8" applyNumberFormat="1" applyFont="1" applyFill="1" applyBorder="1" applyAlignment="1">
      <alignment horizontal="center" vertical="center"/>
    </xf>
    <xf numFmtId="0" fontId="9" fillId="23" borderId="13" xfId="8" applyFont="1" applyFill="1" applyBorder="1" applyAlignment="1">
      <alignment horizontal="center" vertical="center"/>
    </xf>
    <xf numFmtId="0" fontId="26" fillId="12" borderId="24" xfId="8" applyFont="1" applyFill="1" applyBorder="1" applyAlignment="1">
      <alignment vertical="center" wrapText="1"/>
    </xf>
    <xf numFmtId="49" fontId="6" fillId="14" borderId="51" xfId="8" applyNumberFormat="1" applyFont="1" applyFill="1" applyBorder="1" applyAlignment="1">
      <alignment vertical="center" wrapText="1"/>
    </xf>
    <xf numFmtId="0" fontId="6" fillId="0" borderId="27" xfId="8" applyFont="1" applyBorder="1" applyAlignment="1">
      <alignment horizontal="center" vertical="top" wrapText="1"/>
    </xf>
    <xf numFmtId="164" fontId="9" fillId="0" borderId="5" xfId="8" applyNumberFormat="1" applyFont="1" applyBorder="1" applyAlignment="1">
      <alignment horizontal="center" vertical="center"/>
    </xf>
    <xf numFmtId="0" fontId="26" fillId="12" borderId="13" xfId="8" applyFont="1" applyFill="1" applyBorder="1" applyAlignment="1">
      <alignment vertical="center" wrapText="1"/>
    </xf>
    <xf numFmtId="49" fontId="9" fillId="12" borderId="0" xfId="8" applyNumberFormat="1" applyFont="1" applyFill="1" applyAlignment="1">
      <alignment vertical="top" wrapText="1"/>
    </xf>
    <xf numFmtId="0" fontId="6" fillId="0" borderId="5" xfId="8" applyFont="1" applyBorder="1" applyAlignment="1">
      <alignment horizontal="center" vertical="top"/>
    </xf>
    <xf numFmtId="0" fontId="6" fillId="12" borderId="13" xfId="6" applyFont="1" applyFill="1" applyBorder="1" applyAlignment="1">
      <alignment horizontal="left" vertical="center" wrapText="1"/>
    </xf>
    <xf numFmtId="0" fontId="6" fillId="0" borderId="65" xfId="8" applyFont="1" applyBorder="1" applyAlignment="1">
      <alignment vertical="center" wrapText="1"/>
    </xf>
    <xf numFmtId="0" fontId="6" fillId="0" borderId="18" xfId="6" applyFont="1" applyBorder="1" applyAlignment="1">
      <alignment vertical="center" wrapText="1"/>
    </xf>
    <xf numFmtId="49" fontId="6" fillId="14" borderId="48" xfId="8" applyNumberFormat="1" applyFont="1" applyFill="1" applyBorder="1" applyAlignment="1">
      <alignment vertical="center" wrapText="1"/>
    </xf>
    <xf numFmtId="0" fontId="6" fillId="0" borderId="8" xfId="8" applyFont="1" applyBorder="1" applyAlignment="1">
      <alignment vertical="center" wrapText="1"/>
    </xf>
    <xf numFmtId="0" fontId="6" fillId="12" borderId="30" xfId="6" applyFont="1" applyFill="1" applyBorder="1" applyAlignment="1">
      <alignment horizontal="left" vertical="center" wrapText="1"/>
    </xf>
    <xf numFmtId="0" fontId="9" fillId="23" borderId="24" xfId="8" applyFont="1" applyFill="1" applyBorder="1" applyAlignment="1">
      <alignment horizontal="center" vertical="center"/>
    </xf>
    <xf numFmtId="49" fontId="6" fillId="14" borderId="61" xfId="8" applyNumberFormat="1" applyFont="1" applyFill="1" applyBorder="1" applyAlignment="1">
      <alignment vertical="center" wrapText="1"/>
    </xf>
    <xf numFmtId="0" fontId="4" fillId="11" borderId="13" xfId="8" applyFill="1" applyBorder="1" applyAlignment="1">
      <alignment horizontal="center" vertical="top" wrapText="1"/>
    </xf>
    <xf numFmtId="49" fontId="9" fillId="8" borderId="13" xfId="8" applyNumberFormat="1" applyFont="1" applyFill="1" applyBorder="1" applyAlignment="1">
      <alignment horizontal="center" vertical="top"/>
    </xf>
    <xf numFmtId="164" fontId="11" fillId="0" borderId="5" xfId="8" applyNumberFormat="1" applyFont="1" applyBorder="1" applyAlignment="1">
      <alignment horizontal="center" vertical="center"/>
    </xf>
    <xf numFmtId="49" fontId="6" fillId="14" borderId="40" xfId="8" applyNumberFormat="1" applyFont="1" applyFill="1" applyBorder="1" applyAlignment="1">
      <alignment vertical="center" wrapText="1"/>
    </xf>
    <xf numFmtId="49" fontId="9" fillId="13" borderId="30" xfId="8" applyNumberFormat="1" applyFont="1" applyFill="1" applyBorder="1" applyAlignment="1">
      <alignment vertical="top"/>
    </xf>
    <xf numFmtId="49" fontId="6" fillId="14" borderId="46" xfId="8" applyNumberFormat="1" applyFont="1" applyFill="1" applyBorder="1" applyAlignment="1">
      <alignment horizontal="center" vertical="center" wrapText="1"/>
    </xf>
    <xf numFmtId="0" fontId="6" fillId="0" borderId="4" xfId="8" applyFont="1" applyBorder="1" applyAlignment="1">
      <alignment horizontal="left" vertical="center" wrapText="1"/>
    </xf>
    <xf numFmtId="49" fontId="6" fillId="14" borderId="61" xfId="8" applyNumberFormat="1" applyFont="1" applyFill="1" applyBorder="1" applyAlignment="1">
      <alignment horizontal="center" vertical="center" wrapText="1"/>
    </xf>
    <xf numFmtId="0" fontId="6" fillId="0" borderId="65" xfId="8" applyFont="1" applyBorder="1" applyAlignment="1">
      <alignment horizontal="left" vertical="center" wrapText="1"/>
    </xf>
    <xf numFmtId="164" fontId="6" fillId="11" borderId="13" xfId="8" applyNumberFormat="1" applyFont="1" applyFill="1" applyBorder="1" applyAlignment="1">
      <alignment horizontal="center" vertical="center"/>
    </xf>
    <xf numFmtId="0" fontId="6" fillId="11" borderId="13" xfId="8" applyFont="1" applyFill="1" applyBorder="1" applyAlignment="1">
      <alignment horizontal="center" vertical="center"/>
    </xf>
    <xf numFmtId="49" fontId="6" fillId="14" borderId="59" xfId="8" applyNumberFormat="1" applyFont="1" applyFill="1" applyBorder="1" applyAlignment="1">
      <alignment horizontal="center" vertical="center" wrapText="1"/>
    </xf>
    <xf numFmtId="0" fontId="6" fillId="0" borderId="28" xfId="8" applyFont="1" applyBorder="1" applyAlignment="1">
      <alignment horizontal="left" vertical="center" wrapText="1"/>
    </xf>
    <xf numFmtId="0" fontId="6" fillId="0" borderId="22" xfId="8" applyFont="1" applyBorder="1" applyAlignment="1">
      <alignment horizontal="left" vertical="center" wrapText="1"/>
    </xf>
    <xf numFmtId="0" fontId="6" fillId="0" borderId="63" xfId="8" applyFont="1" applyBorder="1" applyAlignment="1">
      <alignment horizontal="center" vertical="top"/>
    </xf>
    <xf numFmtId="164" fontId="44" fillId="11" borderId="14" xfId="8" applyNumberFormat="1" applyFont="1" applyFill="1" applyBorder="1" applyAlignment="1">
      <alignment horizontal="center" vertical="center"/>
    </xf>
    <xf numFmtId="164" fontId="44" fillId="0" borderId="0" xfId="8" applyNumberFormat="1" applyFont="1" applyAlignment="1">
      <alignment horizontal="center" vertical="top"/>
    </xf>
    <xf numFmtId="49" fontId="6" fillId="0" borderId="61" xfId="8" applyNumberFormat="1" applyFont="1" applyBorder="1" applyAlignment="1">
      <alignment horizontal="center" vertical="center" wrapText="1"/>
    </xf>
    <xf numFmtId="0" fontId="6" fillId="0" borderId="63" xfId="8" applyFont="1" applyBorder="1" applyAlignment="1">
      <alignment horizontal="center" vertical="center"/>
    </xf>
    <xf numFmtId="49" fontId="6" fillId="0" borderId="40" xfId="8" applyNumberFormat="1" applyFont="1" applyBorder="1" applyAlignment="1">
      <alignment horizontal="center" vertical="center" wrapText="1"/>
    </xf>
    <xf numFmtId="0" fontId="6" fillId="0" borderId="41" xfId="8" applyFont="1" applyBorder="1" applyAlignment="1">
      <alignment horizontal="left" vertical="top" wrapText="1"/>
    </xf>
    <xf numFmtId="0" fontId="6" fillId="0" borderId="34" xfId="6" applyFont="1" applyBorder="1" applyAlignment="1">
      <alignment vertical="center" wrapText="1"/>
    </xf>
    <xf numFmtId="49" fontId="6" fillId="14" borderId="2" xfId="8" applyNumberFormat="1" applyFont="1" applyFill="1" applyBorder="1" applyAlignment="1">
      <alignment vertical="center" wrapText="1"/>
    </xf>
    <xf numFmtId="0" fontId="6" fillId="0" borderId="25" xfId="8" applyFont="1" applyBorder="1" applyAlignment="1">
      <alignment horizontal="center" vertical="top"/>
    </xf>
    <xf numFmtId="0" fontId="4" fillId="0" borderId="47" xfId="8" applyBorder="1" applyAlignment="1">
      <alignment vertical="top" wrapText="1"/>
    </xf>
    <xf numFmtId="49" fontId="6" fillId="0" borderId="2" xfId="8" applyNumberFormat="1" applyFont="1" applyBorder="1" applyAlignment="1">
      <alignment horizontal="center" vertical="center"/>
    </xf>
    <xf numFmtId="0" fontId="6" fillId="12" borderId="2" xfId="6" applyFont="1" applyFill="1" applyBorder="1" applyAlignment="1">
      <alignment horizontal="left" vertical="center" wrapText="1"/>
    </xf>
    <xf numFmtId="49" fontId="9" fillId="12" borderId="1" xfId="8" applyNumberFormat="1" applyFont="1" applyFill="1" applyBorder="1" applyAlignment="1">
      <alignment horizontal="center" vertical="top"/>
    </xf>
    <xf numFmtId="49" fontId="6" fillId="14" borderId="18" xfId="8" applyNumberFormat="1" applyFont="1" applyFill="1" applyBorder="1" applyAlignment="1">
      <alignment vertical="center" wrapText="1"/>
    </xf>
    <xf numFmtId="0" fontId="6" fillId="0" borderId="58" xfId="8" applyFont="1" applyBorder="1" applyAlignment="1">
      <alignment horizontal="center" vertical="top"/>
    </xf>
    <xf numFmtId="0" fontId="4" fillId="0" borderId="52" xfId="8" applyBorder="1" applyAlignment="1">
      <alignment vertical="top" wrapText="1"/>
    </xf>
    <xf numFmtId="49" fontId="6" fillId="0" borderId="18" xfId="8" applyNumberFormat="1" applyFont="1" applyBorder="1" applyAlignment="1">
      <alignment horizontal="center" vertical="center"/>
    </xf>
    <xf numFmtId="49" fontId="6" fillId="14" borderId="34" xfId="8" applyNumberFormat="1" applyFont="1" applyFill="1" applyBorder="1" applyAlignment="1">
      <alignment vertical="center" wrapText="1"/>
    </xf>
    <xf numFmtId="0" fontId="6" fillId="0" borderId="50" xfId="8" applyFont="1" applyBorder="1" applyAlignment="1">
      <alignment horizontal="center" vertical="top"/>
    </xf>
    <xf numFmtId="0" fontId="4" fillId="0" borderId="49" xfId="8" applyBorder="1" applyAlignment="1">
      <alignment vertical="top" wrapText="1"/>
    </xf>
    <xf numFmtId="49" fontId="6" fillId="0" borderId="34" xfId="8" applyNumberFormat="1" applyFont="1" applyBorder="1" applyAlignment="1">
      <alignment horizontal="center" vertical="center"/>
    </xf>
    <xf numFmtId="49" fontId="9" fillId="12" borderId="29" xfId="8" applyNumberFormat="1" applyFont="1" applyFill="1" applyBorder="1" applyAlignment="1">
      <alignment horizontal="center" vertical="top"/>
    </xf>
    <xf numFmtId="0" fontId="4" fillId="0" borderId="26" xfId="8" applyBorder="1" applyAlignment="1">
      <alignment vertical="top" wrapText="1"/>
    </xf>
    <xf numFmtId="0" fontId="9" fillId="25" borderId="9" xfId="8" applyFont="1" applyFill="1" applyBorder="1" applyAlignment="1">
      <alignment horizontal="center" vertical="center"/>
    </xf>
    <xf numFmtId="0" fontId="4" fillId="0" borderId="44" xfId="8" applyBorder="1" applyAlignment="1">
      <alignment vertical="top" wrapText="1"/>
    </xf>
    <xf numFmtId="164" fontId="6" fillId="0" borderId="29" xfId="8" applyNumberFormat="1" applyFont="1" applyBorder="1" applyAlignment="1">
      <alignment horizontal="center" vertical="center"/>
    </xf>
    <xf numFmtId="49" fontId="6" fillId="0" borderId="30" xfId="8" applyNumberFormat="1" applyFont="1" applyBorder="1" applyAlignment="1">
      <alignment horizontal="center" vertical="center"/>
    </xf>
    <xf numFmtId="0" fontId="6" fillId="0" borderId="52" xfId="8" applyFont="1" applyBorder="1" applyAlignment="1">
      <alignment horizontal="center" vertical="top"/>
    </xf>
    <xf numFmtId="164" fontId="9" fillId="11" borderId="30" xfId="8" applyNumberFormat="1" applyFont="1" applyFill="1" applyBorder="1" applyAlignment="1">
      <alignment horizontal="center" vertical="center"/>
    </xf>
    <xf numFmtId="49" fontId="6" fillId="0" borderId="51" xfId="8" applyNumberFormat="1" applyFont="1" applyBorder="1" applyAlignment="1">
      <alignment horizontal="center" vertical="center" wrapText="1"/>
    </xf>
    <xf numFmtId="0" fontId="6" fillId="0" borderId="53" xfId="8" applyFont="1" applyBorder="1" applyAlignment="1">
      <alignment vertical="top" wrapText="1"/>
    </xf>
    <xf numFmtId="0" fontId="6" fillId="0" borderId="13" xfId="6" applyFont="1" applyBorder="1" applyAlignment="1">
      <alignment vertical="center" wrapText="1"/>
    </xf>
    <xf numFmtId="0" fontId="6" fillId="11" borderId="30" xfId="8" applyFont="1" applyFill="1" applyBorder="1" applyAlignment="1">
      <alignment horizontal="center" vertical="center"/>
    </xf>
    <xf numFmtId="0" fontId="6" fillId="0" borderId="47" xfId="8" applyFont="1" applyBorder="1" applyAlignment="1">
      <alignment horizontal="center" vertical="top"/>
    </xf>
    <xf numFmtId="0" fontId="6" fillId="0" borderId="47" xfId="8" applyFont="1" applyBorder="1" applyAlignment="1">
      <alignment horizontal="left" vertical="top" wrapText="1"/>
    </xf>
    <xf numFmtId="164" fontId="9" fillId="10" borderId="9" xfId="8" applyNumberFormat="1" applyFont="1" applyFill="1" applyBorder="1" applyAlignment="1">
      <alignment horizontal="center" vertical="center"/>
    </xf>
    <xf numFmtId="49" fontId="9" fillId="12" borderId="3" xfId="8" applyNumberFormat="1" applyFont="1" applyFill="1" applyBorder="1" applyAlignment="1">
      <alignment vertical="top" wrapText="1"/>
    </xf>
    <xf numFmtId="49" fontId="6" fillId="14" borderId="59" xfId="8" applyNumberFormat="1" applyFont="1" applyFill="1" applyBorder="1" applyAlignment="1">
      <alignment vertical="center" wrapText="1"/>
    </xf>
    <xf numFmtId="0" fontId="6" fillId="0" borderId="52" xfId="8" applyFont="1" applyBorder="1" applyAlignment="1">
      <alignment horizontal="left" vertical="top" wrapText="1"/>
    </xf>
    <xf numFmtId="0" fontId="82" fillId="0" borderId="0" xfId="0" applyFont="1" applyAlignment="1">
      <alignment vertical="center"/>
    </xf>
    <xf numFmtId="0" fontId="6" fillId="0" borderId="54" xfId="8" applyFont="1" applyBorder="1" applyAlignment="1">
      <alignment horizontal="center" vertical="top"/>
    </xf>
    <xf numFmtId="0" fontId="6" fillId="0" borderId="54" xfId="8" applyFont="1" applyBorder="1" applyAlignment="1">
      <alignment horizontal="left" vertical="top" wrapText="1"/>
    </xf>
    <xf numFmtId="49" fontId="6" fillId="0" borderId="5" xfId="8" applyNumberFormat="1" applyFont="1" applyBorder="1" applyAlignment="1">
      <alignment horizontal="center" vertical="center"/>
    </xf>
    <xf numFmtId="0" fontId="6" fillId="0" borderId="49" xfId="8" applyFont="1" applyBorder="1" applyAlignment="1">
      <alignment horizontal="center" vertical="top"/>
    </xf>
    <xf numFmtId="0" fontId="6" fillId="0" borderId="49" xfId="8" applyFont="1" applyBorder="1" applyAlignment="1">
      <alignment horizontal="left" vertical="top" wrapText="1"/>
    </xf>
    <xf numFmtId="164" fontId="20" fillId="0" borderId="0" xfId="8" applyNumberFormat="1" applyFont="1" applyAlignment="1">
      <alignment horizontal="center"/>
    </xf>
    <xf numFmtId="0" fontId="20" fillId="0" borderId="0" xfId="8" applyFont="1" applyAlignment="1">
      <alignment horizontal="center"/>
    </xf>
    <xf numFmtId="49" fontId="6" fillId="0" borderId="15" xfId="8" applyNumberFormat="1" applyFont="1" applyBorder="1" applyAlignment="1">
      <alignment horizontal="center" vertical="center" wrapText="1"/>
    </xf>
    <xf numFmtId="164" fontId="20" fillId="0" borderId="0" xfId="8" applyNumberFormat="1" applyFont="1" applyAlignment="1">
      <alignment horizontal="center" vertical="top"/>
    </xf>
    <xf numFmtId="49" fontId="6" fillId="14" borderId="6" xfId="8" applyNumberFormat="1" applyFont="1" applyFill="1" applyBorder="1" applyAlignment="1">
      <alignment horizontal="center" vertical="center" wrapText="1"/>
    </xf>
    <xf numFmtId="0" fontId="6" fillId="0" borderId="29" xfId="6" applyFont="1" applyBorder="1" applyAlignment="1">
      <alignment vertical="center" wrapText="1"/>
    </xf>
    <xf numFmtId="0" fontId="6" fillId="0" borderId="46" xfId="8" applyFont="1" applyBorder="1" applyAlignment="1">
      <alignment horizontal="center" vertical="top" wrapText="1"/>
    </xf>
    <xf numFmtId="0" fontId="6" fillId="0" borderId="4" xfId="8" applyFont="1" applyBorder="1" applyAlignment="1">
      <alignment horizontal="justify" vertical="center"/>
    </xf>
    <xf numFmtId="0" fontId="4" fillId="0" borderId="3" xfId="8" applyBorder="1" applyAlignment="1">
      <alignment vertical="center" wrapText="1"/>
    </xf>
    <xf numFmtId="0" fontId="4" fillId="0" borderId="3" xfId="8" applyBorder="1" applyAlignment="1">
      <alignment horizontal="center" vertical="top" wrapText="1"/>
    </xf>
    <xf numFmtId="0" fontId="4" fillId="0" borderId="3" xfId="8" applyBorder="1" applyAlignment="1">
      <alignment vertical="top" textRotation="90" wrapText="1"/>
    </xf>
    <xf numFmtId="0" fontId="4" fillId="0" borderId="3" xfId="8" applyBorder="1" applyAlignment="1">
      <alignment vertical="top" wrapText="1"/>
    </xf>
    <xf numFmtId="49" fontId="9" fillId="0" borderId="3" xfId="8" applyNumberFormat="1" applyFont="1" applyBorder="1" applyAlignment="1">
      <alignment vertical="top" wrapText="1"/>
    </xf>
    <xf numFmtId="0" fontId="9" fillId="0" borderId="3" xfId="8" applyFont="1" applyBorder="1" applyAlignment="1">
      <alignment vertical="center"/>
    </xf>
    <xf numFmtId="0" fontId="9" fillId="0" borderId="4" xfId="8" applyFont="1" applyBorder="1" applyAlignment="1">
      <alignment vertical="center"/>
    </xf>
    <xf numFmtId="49" fontId="9" fillId="7" borderId="4" xfId="8" applyNumberFormat="1" applyFont="1" applyFill="1" applyBorder="1" applyAlignment="1">
      <alignment horizontal="center" vertical="top"/>
    </xf>
    <xf numFmtId="0" fontId="6" fillId="0" borderId="59" xfId="8" applyFont="1" applyBorder="1" applyAlignment="1">
      <alignment horizontal="center" vertical="top" wrapText="1"/>
    </xf>
    <xf numFmtId="0" fontId="4" fillId="0" borderId="0" xfId="8" applyAlignment="1">
      <alignment vertical="center" wrapText="1"/>
    </xf>
    <xf numFmtId="0" fontId="4" fillId="0" borderId="0" xfId="8" applyAlignment="1">
      <alignment vertical="top" textRotation="90" wrapText="1"/>
    </xf>
    <xf numFmtId="0" fontId="4" fillId="0" borderId="0" xfId="8" applyAlignment="1">
      <alignment vertical="top" wrapText="1"/>
    </xf>
    <xf numFmtId="49" fontId="9" fillId="0" borderId="0" xfId="8" applyNumberFormat="1" applyFont="1" applyAlignment="1">
      <alignment vertical="top" wrapText="1"/>
    </xf>
    <xf numFmtId="0" fontId="9" fillId="0" borderId="0" xfId="8" applyFont="1" applyAlignment="1">
      <alignment vertical="center"/>
    </xf>
    <xf numFmtId="0" fontId="9" fillId="0" borderId="19" xfId="8" applyFont="1" applyBorder="1" applyAlignment="1">
      <alignment vertical="center"/>
    </xf>
    <xf numFmtId="49" fontId="9" fillId="7" borderId="19" xfId="8" applyNumberFormat="1" applyFont="1" applyFill="1" applyBorder="1" applyAlignment="1">
      <alignment horizontal="center" vertical="top"/>
    </xf>
    <xf numFmtId="0" fontId="4" fillId="0" borderId="2" xfId="8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164" fontId="6" fillId="0" borderId="15" xfId="0" quotePrefix="1" applyNumberFormat="1" applyFont="1" applyBorder="1" applyAlignment="1">
      <alignment horizontal="center" vertical="center"/>
    </xf>
    <xf numFmtId="0" fontId="4" fillId="0" borderId="18" xfId="8" applyBorder="1" applyAlignment="1">
      <alignment vertical="center" wrapText="1"/>
    </xf>
    <xf numFmtId="0" fontId="6" fillId="3" borderId="61" xfId="8" applyFont="1" applyFill="1" applyBorder="1" applyAlignment="1">
      <alignment vertical="top" wrapText="1"/>
    </xf>
    <xf numFmtId="0" fontId="6" fillId="0" borderId="40" xfId="8" applyFont="1" applyBorder="1" applyAlignment="1">
      <alignment horizontal="center" vertical="top" wrapText="1"/>
    </xf>
    <xf numFmtId="0" fontId="6" fillId="0" borderId="8" xfId="8" applyFont="1" applyBorder="1" applyAlignment="1">
      <alignment horizontal="justify" vertical="center"/>
    </xf>
    <xf numFmtId="0" fontId="4" fillId="0" borderId="34" xfId="8" applyBorder="1" applyAlignment="1">
      <alignment vertical="center" wrapText="1"/>
    </xf>
    <xf numFmtId="0" fontId="4" fillId="0" borderId="23" xfId="8" applyBorder="1" applyAlignment="1">
      <alignment vertical="center" wrapText="1"/>
    </xf>
    <xf numFmtId="0" fontId="4" fillId="0" borderId="23" xfId="8" applyBorder="1" applyAlignment="1">
      <alignment horizontal="center" vertical="top" wrapText="1"/>
    </xf>
    <xf numFmtId="0" fontId="4" fillId="0" borderId="23" xfId="8" applyBorder="1" applyAlignment="1">
      <alignment vertical="top" textRotation="90" wrapText="1"/>
    </xf>
    <xf numFmtId="0" fontId="4" fillId="0" borderId="23" xfId="8" applyBorder="1" applyAlignment="1">
      <alignment vertical="top" wrapText="1"/>
    </xf>
    <xf numFmtId="49" fontId="9" fillId="0" borderId="23" xfId="8" applyNumberFormat="1" applyFont="1" applyBorder="1" applyAlignment="1">
      <alignment vertical="top" wrapText="1"/>
    </xf>
    <xf numFmtId="0" fontId="9" fillId="0" borderId="23" xfId="8" applyFont="1" applyBorder="1" applyAlignment="1">
      <alignment vertical="center"/>
    </xf>
    <xf numFmtId="0" fontId="9" fillId="0" borderId="35" xfId="8" applyFont="1" applyBorder="1" applyAlignment="1">
      <alignment vertical="center"/>
    </xf>
    <xf numFmtId="0" fontId="4" fillId="7" borderId="10" xfId="8" applyFill="1" applyBorder="1" applyAlignment="1">
      <alignment vertical="top" wrapText="1"/>
    </xf>
    <xf numFmtId="0" fontId="4" fillId="7" borderId="11" xfId="8" applyFill="1" applyBorder="1" applyAlignment="1">
      <alignment vertical="top" wrapText="1"/>
    </xf>
    <xf numFmtId="0" fontId="4" fillId="7" borderId="11" xfId="8" applyFill="1" applyBorder="1" applyAlignment="1">
      <alignment vertical="center" wrapText="1"/>
    </xf>
    <xf numFmtId="0" fontId="4" fillId="7" borderId="11" xfId="8" applyFill="1" applyBorder="1" applyAlignment="1">
      <alignment horizontal="center" vertical="top" wrapText="1"/>
    </xf>
    <xf numFmtId="0" fontId="4" fillId="7" borderId="11" xfId="8" applyFill="1" applyBorder="1" applyAlignment="1">
      <alignment vertical="top" textRotation="90" wrapText="1"/>
    </xf>
    <xf numFmtId="0" fontId="5" fillId="0" borderId="18" xfId="8" applyFont="1" applyBorder="1" applyAlignment="1">
      <alignment horizontal="center" vertical="top"/>
    </xf>
    <xf numFmtId="0" fontId="5" fillId="0" borderId="85" xfId="0" applyFont="1" applyBorder="1" applyAlignment="1">
      <alignment vertical="center" wrapText="1"/>
    </xf>
    <xf numFmtId="0" fontId="14" fillId="0" borderId="2" xfId="8" applyFont="1" applyBorder="1" applyAlignment="1">
      <alignment horizontal="center" vertical="top"/>
    </xf>
    <xf numFmtId="0" fontId="14" fillId="0" borderId="3" xfId="8" applyFont="1" applyBorder="1" applyAlignment="1">
      <alignment horizontal="center" vertical="top"/>
    </xf>
    <xf numFmtId="0" fontId="14" fillId="0" borderId="4" xfId="8" applyFont="1" applyBorder="1" applyAlignment="1">
      <alignment horizontal="center" vertical="top"/>
    </xf>
    <xf numFmtId="49" fontId="9" fillId="9" borderId="24" xfId="8" applyNumberFormat="1" applyFont="1" applyFill="1" applyBorder="1" applyAlignment="1">
      <alignment horizontal="center" vertical="top" wrapText="1"/>
    </xf>
    <xf numFmtId="0" fontId="5" fillId="0" borderId="86" xfId="0" applyFont="1" applyBorder="1" applyAlignment="1">
      <alignment vertical="center" wrapText="1"/>
    </xf>
    <xf numFmtId="0" fontId="14" fillId="0" borderId="18" xfId="8" applyFont="1" applyBorder="1" applyAlignment="1">
      <alignment horizontal="center" vertical="top"/>
    </xf>
    <xf numFmtId="0" fontId="14" fillId="0" borderId="0" xfId="8" applyFont="1" applyAlignment="1">
      <alignment horizontal="center" vertical="top"/>
    </xf>
    <xf numFmtId="0" fontId="14" fillId="0" borderId="19" xfId="8" applyFont="1" applyBorder="1" applyAlignment="1">
      <alignment horizontal="center" vertical="top"/>
    </xf>
    <xf numFmtId="49" fontId="9" fillId="9" borderId="13" xfId="8" applyNumberFormat="1" applyFont="1" applyFill="1" applyBorder="1" applyAlignment="1">
      <alignment horizontal="center" vertical="top" wrapText="1"/>
    </xf>
    <xf numFmtId="0" fontId="5" fillId="0" borderId="32" xfId="8" applyFont="1" applyBorder="1" applyAlignment="1">
      <alignment horizontal="center" vertical="center" wrapText="1"/>
    </xf>
    <xf numFmtId="0" fontId="5" fillId="0" borderId="41" xfId="8" applyFont="1" applyBorder="1" applyAlignment="1">
      <alignment vertical="top" wrapText="1"/>
    </xf>
    <xf numFmtId="0" fontId="14" fillId="0" borderId="34" xfId="8" applyFont="1" applyBorder="1" applyAlignment="1">
      <alignment horizontal="center" vertical="top"/>
    </xf>
    <xf numFmtId="0" fontId="14" fillId="0" borderId="23" xfId="8" applyFont="1" applyBorder="1" applyAlignment="1">
      <alignment horizontal="center" vertical="top"/>
    </xf>
    <xf numFmtId="0" fontId="14" fillId="0" borderId="35" xfId="8" applyFont="1" applyBorder="1" applyAlignment="1">
      <alignment horizontal="center" vertical="top"/>
    </xf>
    <xf numFmtId="0" fontId="9" fillId="8" borderId="11" xfId="8" applyFont="1" applyFill="1" applyBorder="1" applyAlignment="1">
      <alignment horizontal="left" vertical="center"/>
    </xf>
    <xf numFmtId="0" fontId="14" fillId="8" borderId="11" xfId="8" applyFont="1" applyFill="1" applyBorder="1" applyAlignment="1">
      <alignment horizontal="left" vertical="center"/>
    </xf>
    <xf numFmtId="0" fontId="14" fillId="8" borderId="11" xfId="8" applyFont="1" applyFill="1" applyBorder="1" applyAlignment="1">
      <alignment horizontal="center" vertical="top"/>
    </xf>
    <xf numFmtId="0" fontId="14" fillId="8" borderId="11" xfId="8" applyFont="1" applyFill="1" applyBorder="1" applyAlignment="1">
      <alignment horizontal="left" vertical="top" textRotation="90"/>
    </xf>
    <xf numFmtId="0" fontId="5" fillId="8" borderId="11" xfId="8" applyFont="1" applyFill="1" applyBorder="1" applyAlignment="1">
      <alignment horizontal="left" vertical="center"/>
    </xf>
    <xf numFmtId="0" fontId="14" fillId="9" borderId="12" xfId="8" applyFont="1" applyFill="1" applyBorder="1" applyAlignment="1">
      <alignment vertical="top"/>
    </xf>
    <xf numFmtId="49" fontId="9" fillId="9" borderId="30" xfId="8" applyNumberFormat="1" applyFont="1" applyFill="1" applyBorder="1" applyAlignment="1">
      <alignment horizontal="center" vertical="top" wrapText="1"/>
    </xf>
    <xf numFmtId="0" fontId="5" fillId="0" borderId="2" xfId="8" applyFont="1" applyBorder="1" applyAlignment="1">
      <alignment horizontal="center" vertical="center" textRotation="90"/>
    </xf>
    <xf numFmtId="0" fontId="5" fillId="0" borderId="18" xfId="8" applyFont="1" applyBorder="1" applyAlignment="1">
      <alignment horizontal="center" vertical="center" textRotation="90"/>
    </xf>
    <xf numFmtId="0" fontId="5" fillId="0" borderId="3" xfId="8" applyFont="1" applyBorder="1" applyAlignment="1">
      <alignment horizontal="center"/>
    </xf>
    <xf numFmtId="0" fontId="31" fillId="0" borderId="0" xfId="8" applyFont="1" applyAlignment="1">
      <alignment horizontal="center" vertical="top"/>
    </xf>
    <xf numFmtId="0" fontId="14" fillId="0" borderId="0" xfId="8" applyFont="1" applyAlignment="1">
      <alignment horizontal="center" vertical="top" wrapText="1"/>
    </xf>
    <xf numFmtId="0" fontId="14" fillId="0" borderId="0" xfId="8" applyFont="1" applyAlignment="1">
      <alignment horizontal="center" vertical="center" wrapText="1"/>
    </xf>
    <xf numFmtId="0" fontId="5" fillId="0" borderId="0" xfId="3" applyFont="1" applyAlignment="1">
      <alignment vertical="top" wrapText="1"/>
    </xf>
    <xf numFmtId="164" fontId="9" fillId="0" borderId="0" xfId="14" applyNumberFormat="1" applyFont="1" applyAlignment="1">
      <alignment vertical="top" wrapText="1"/>
    </xf>
    <xf numFmtId="164" fontId="6" fillId="0" borderId="0" xfId="14" applyNumberFormat="1" applyFont="1" applyAlignment="1">
      <alignment vertical="top" wrapText="1"/>
    </xf>
    <xf numFmtId="0" fontId="59" fillId="0" borderId="0" xfId="14" applyFont="1" applyAlignment="1">
      <alignment vertical="top"/>
    </xf>
    <xf numFmtId="0" fontId="29" fillId="0" borderId="0" xfId="14" applyFont="1" applyAlignment="1">
      <alignment vertical="top"/>
    </xf>
    <xf numFmtId="164" fontId="21" fillId="0" borderId="0" xfId="14" applyNumberFormat="1" applyFont="1" applyAlignment="1">
      <alignment horizontal="right" vertical="top" wrapText="1"/>
    </xf>
    <xf numFmtId="164" fontId="6" fillId="0" borderId="0" xfId="4" applyNumberFormat="1" applyFont="1" applyAlignment="1">
      <alignment vertical="top" wrapText="1"/>
    </xf>
    <xf numFmtId="0" fontId="83" fillId="0" borderId="0" xfId="14" applyFont="1" applyAlignment="1">
      <alignment vertical="center" wrapText="1"/>
    </xf>
    <xf numFmtId="0" fontId="9" fillId="0" borderId="0" xfId="3" applyFont="1" applyAlignment="1">
      <alignment horizontal="center" vertical="center" wrapText="1"/>
    </xf>
    <xf numFmtId="49" fontId="60" fillId="0" borderId="0" xfId="14" applyNumberFormat="1" applyFont="1" applyAlignment="1">
      <alignment vertical="top" wrapText="1"/>
    </xf>
    <xf numFmtId="0" fontId="20" fillId="0" borderId="0" xfId="14" applyFont="1" applyAlignment="1">
      <alignment horizontal="center" vertical="top"/>
    </xf>
    <xf numFmtId="49" fontId="18" fillId="0" borderId="0" xfId="14" applyNumberFormat="1" applyFont="1" applyAlignment="1">
      <alignment vertical="top"/>
    </xf>
    <xf numFmtId="0" fontId="6" fillId="0" borderId="2" xfId="14" applyFont="1" applyBorder="1" applyAlignment="1">
      <alignment horizontal="left" vertical="center" wrapText="1"/>
    </xf>
    <xf numFmtId="0" fontId="6" fillId="0" borderId="3" xfId="14" applyFont="1" applyBorder="1" applyAlignment="1">
      <alignment horizontal="left" vertical="center" wrapText="1"/>
    </xf>
    <xf numFmtId="0" fontId="6" fillId="0" borderId="4" xfId="14" applyFont="1" applyBorder="1" applyAlignment="1">
      <alignment horizontal="left" vertical="center" wrapText="1"/>
    </xf>
    <xf numFmtId="164" fontId="84" fillId="2" borderId="24" xfId="3" applyNumberFormat="1" applyFont="1" applyFill="1" applyBorder="1" applyAlignment="1">
      <alignment horizontal="center" vertical="top" wrapText="1"/>
    </xf>
    <xf numFmtId="164" fontId="84" fillId="0" borderId="29" xfId="3" applyNumberFormat="1" applyFont="1" applyBorder="1" applyAlignment="1">
      <alignment horizontal="center" vertical="top" wrapText="1"/>
    </xf>
    <xf numFmtId="164" fontId="84" fillId="0" borderId="14" xfId="3" applyNumberFormat="1" applyFont="1" applyBorder="1" applyAlignment="1">
      <alignment horizontal="center" vertical="top" wrapText="1"/>
    </xf>
    <xf numFmtId="0" fontId="6" fillId="4" borderId="10" xfId="14" applyFont="1" applyFill="1" applyBorder="1" applyAlignment="1">
      <alignment vertical="top"/>
    </xf>
    <xf numFmtId="0" fontId="6" fillId="4" borderId="11" xfId="14" applyFont="1" applyFill="1" applyBorder="1" applyAlignment="1">
      <alignment vertical="top"/>
    </xf>
    <xf numFmtId="0" fontId="6" fillId="4" borderId="12" xfId="14" applyFont="1" applyFill="1" applyBorder="1" applyAlignment="1">
      <alignment vertical="top"/>
    </xf>
    <xf numFmtId="164" fontId="84" fillId="4" borderId="9" xfId="14" applyNumberFormat="1" applyFont="1" applyFill="1" applyBorder="1" applyAlignment="1">
      <alignment horizontal="center" vertical="top"/>
    </xf>
    <xf numFmtId="49" fontId="9" fillId="9" borderId="2" xfId="11" applyNumberFormat="1" applyFont="1" applyFill="1" applyBorder="1" applyAlignment="1">
      <alignment vertical="top"/>
    </xf>
    <xf numFmtId="49" fontId="9" fillId="9" borderId="3" xfId="11" applyNumberFormat="1" applyFont="1" applyFill="1" applyBorder="1" applyAlignment="1">
      <alignment vertical="top"/>
    </xf>
    <xf numFmtId="49" fontId="9" fillId="9" borderId="4" xfId="11" applyNumberFormat="1" applyFont="1" applyFill="1" applyBorder="1" applyAlignment="1">
      <alignment vertical="top"/>
    </xf>
    <xf numFmtId="164" fontId="11" fillId="9" borderId="24" xfId="11" applyNumberFormat="1" applyFont="1" applyFill="1" applyBorder="1" applyAlignment="1">
      <alignment horizontal="center" vertical="top"/>
    </xf>
    <xf numFmtId="49" fontId="9" fillId="8" borderId="44" xfId="14" applyNumberFormat="1" applyFont="1" applyFill="1" applyBorder="1" applyAlignment="1">
      <alignment horizontal="center" vertical="top" wrapText="1"/>
    </xf>
    <xf numFmtId="0" fontId="6" fillId="7" borderId="10" xfId="14" applyFont="1" applyFill="1" applyBorder="1" applyAlignment="1">
      <alignment vertical="top"/>
    </xf>
    <xf numFmtId="0" fontId="6" fillId="7" borderId="11" xfId="14" applyFont="1" applyFill="1" applyBorder="1" applyAlignment="1">
      <alignment vertical="top"/>
    </xf>
    <xf numFmtId="0" fontId="6" fillId="7" borderId="12" xfId="14" applyFont="1" applyFill="1" applyBorder="1" applyAlignment="1">
      <alignment vertical="top"/>
    </xf>
    <xf numFmtId="164" fontId="9" fillId="7" borderId="9" xfId="14" applyNumberFormat="1" applyFont="1" applyFill="1" applyBorder="1" applyAlignment="1">
      <alignment horizontal="center" vertical="top"/>
    </xf>
    <xf numFmtId="0" fontId="9" fillId="7" borderId="3" xfId="14" applyFont="1" applyFill="1" applyBorder="1" applyAlignment="1">
      <alignment horizontal="right" vertical="top" wrapText="1"/>
    </xf>
    <xf numFmtId="49" fontId="9" fillId="13" borderId="9" xfId="14" applyNumberFormat="1" applyFont="1" applyFill="1" applyBorder="1" applyAlignment="1">
      <alignment horizontal="center" vertical="top"/>
    </xf>
    <xf numFmtId="49" fontId="6" fillId="14" borderId="61" xfId="14" applyNumberFormat="1" applyFont="1" applyFill="1" applyBorder="1" applyAlignment="1">
      <alignment horizontal="center" vertical="center" wrapText="1"/>
    </xf>
    <xf numFmtId="0" fontId="6" fillId="3" borderId="63" xfId="14" applyFont="1" applyFill="1" applyBorder="1" applyAlignment="1">
      <alignment vertical="center" wrapText="1"/>
    </xf>
    <xf numFmtId="164" fontId="9" fillId="17" borderId="1" xfId="14" applyNumberFormat="1" applyFont="1" applyFill="1" applyBorder="1" applyAlignment="1">
      <alignment horizontal="center" vertical="top"/>
    </xf>
    <xf numFmtId="0" fontId="9" fillId="23" borderId="4" xfId="14" applyFont="1" applyFill="1" applyBorder="1" applyAlignment="1">
      <alignment horizontal="center" vertical="top"/>
    </xf>
    <xf numFmtId="49" fontId="6" fillId="0" borderId="24" xfId="14" applyNumberFormat="1" applyFont="1" applyBorder="1" applyAlignment="1">
      <alignment horizontal="center" vertical="top" wrapText="1"/>
    </xf>
    <xf numFmtId="49" fontId="6" fillId="0" borderId="13" xfId="14" applyNumberFormat="1" applyFont="1" applyBorder="1" applyAlignment="1">
      <alignment horizontal="center" vertical="center" textRotation="90"/>
    </xf>
    <xf numFmtId="0" fontId="85" fillId="12" borderId="2" xfId="6" applyFont="1" applyFill="1" applyBorder="1" applyAlignment="1">
      <alignment horizontal="left" vertical="top" wrapText="1"/>
    </xf>
    <xf numFmtId="0" fontId="4" fillId="3" borderId="24" xfId="14" applyFont="1" applyFill="1" applyBorder="1" applyAlignment="1">
      <alignment horizontal="center" vertical="top" wrapText="1"/>
    </xf>
    <xf numFmtId="0" fontId="4" fillId="11" borderId="3" xfId="14" applyFont="1" applyFill="1" applyBorder="1" applyAlignment="1">
      <alignment horizontal="center" vertical="top" wrapText="1"/>
    </xf>
    <xf numFmtId="164" fontId="40" fillId="0" borderId="0" xfId="14" applyNumberFormat="1" applyFont="1"/>
    <xf numFmtId="0" fontId="4" fillId="7" borderId="0" xfId="14" applyFont="1" applyFill="1"/>
    <xf numFmtId="0" fontId="40" fillId="7" borderId="0" xfId="14" applyFont="1" applyFill="1"/>
    <xf numFmtId="0" fontId="6" fillId="0" borderId="2" xfId="5" applyFont="1" applyBorder="1" applyAlignment="1">
      <alignment horizontal="center" vertical="top"/>
    </xf>
    <xf numFmtId="0" fontId="6" fillId="0" borderId="43" xfId="14" applyFont="1" applyBorder="1" applyAlignment="1">
      <alignment horizontal="center" vertical="top" wrapText="1"/>
    </xf>
    <xf numFmtId="0" fontId="6" fillId="0" borderId="22" xfId="14" applyFont="1" applyBorder="1" applyAlignment="1">
      <alignment horizontal="center" vertical="top"/>
    </xf>
    <xf numFmtId="0" fontId="6" fillId="0" borderId="15" xfId="6" applyFont="1" applyBorder="1" applyAlignment="1">
      <alignment vertical="top" wrapText="1"/>
    </xf>
    <xf numFmtId="49" fontId="6" fillId="0" borderId="13" xfId="14" applyNumberFormat="1" applyFont="1" applyBorder="1" applyAlignment="1">
      <alignment horizontal="center" vertical="top" wrapText="1"/>
    </xf>
    <xf numFmtId="0" fontId="85" fillId="12" borderId="18" xfId="6" applyFont="1" applyFill="1" applyBorder="1" applyAlignment="1">
      <alignment horizontal="left" vertical="top" wrapText="1"/>
    </xf>
    <xf numFmtId="0" fontId="4" fillId="3" borderId="13" xfId="14" applyFont="1" applyFill="1" applyBorder="1" applyAlignment="1">
      <alignment horizontal="center" vertical="top" wrapText="1"/>
    </xf>
    <xf numFmtId="49" fontId="9" fillId="12" borderId="13" xfId="14" applyNumberFormat="1" applyFont="1" applyFill="1" applyBorder="1" applyAlignment="1">
      <alignment horizontal="center" vertical="top" wrapText="1"/>
    </xf>
    <xf numFmtId="0" fontId="6" fillId="0" borderId="57" xfId="14" applyFont="1" applyBorder="1" applyAlignment="1">
      <alignment horizontal="center" vertical="center"/>
    </xf>
    <xf numFmtId="0" fontId="6" fillId="0" borderId="63" xfId="14" applyFont="1" applyBorder="1" applyAlignment="1">
      <alignment vertical="center" wrapText="1"/>
    </xf>
    <xf numFmtId="0" fontId="6" fillId="0" borderId="29" xfId="14" applyFont="1" applyBorder="1" applyAlignment="1">
      <alignment horizontal="center" vertical="top"/>
    </xf>
    <xf numFmtId="0" fontId="44" fillId="0" borderId="6" xfId="6" applyFont="1" applyBorder="1" applyAlignment="1">
      <alignment vertical="top" wrapText="1"/>
    </xf>
    <xf numFmtId="49" fontId="6" fillId="0" borderId="30" xfId="14" applyNumberFormat="1" applyFont="1" applyBorder="1" applyAlignment="1">
      <alignment horizontal="center" vertical="top" wrapText="1"/>
    </xf>
    <xf numFmtId="0" fontId="85" fillId="12" borderId="34" xfId="6" applyFont="1" applyFill="1" applyBorder="1" applyAlignment="1">
      <alignment horizontal="left" vertical="top" wrapText="1"/>
    </xf>
    <xf numFmtId="49" fontId="6" fillId="0" borderId="61" xfId="14" applyNumberFormat="1" applyFont="1" applyBorder="1" applyAlignment="1">
      <alignment horizontal="center" vertical="center" wrapText="1"/>
    </xf>
    <xf numFmtId="0" fontId="6" fillId="3" borderId="65" xfId="14" applyFont="1" applyFill="1" applyBorder="1" applyAlignment="1">
      <alignment vertical="center" wrapText="1"/>
    </xf>
    <xf numFmtId="164" fontId="9" fillId="17" borderId="39" xfId="14" applyNumberFormat="1" applyFont="1" applyFill="1" applyBorder="1" applyAlignment="1">
      <alignment horizontal="center" vertical="top"/>
    </xf>
    <xf numFmtId="49" fontId="6" fillId="0" borderId="3" xfId="14" applyNumberFormat="1" applyFont="1" applyBorder="1" applyAlignment="1">
      <alignment vertical="top" wrapText="1"/>
    </xf>
    <xf numFmtId="0" fontId="4" fillId="11" borderId="24" xfId="14" applyFont="1" applyFill="1" applyBorder="1" applyAlignment="1">
      <alignment horizontal="center" vertical="top" wrapText="1"/>
    </xf>
    <xf numFmtId="0" fontId="6" fillId="0" borderId="59" xfId="14" applyFont="1" applyBorder="1" applyAlignment="1">
      <alignment horizontal="center" vertical="top"/>
    </xf>
    <xf numFmtId="0" fontId="6" fillId="0" borderId="27" xfId="14" applyFont="1" applyBorder="1" applyAlignment="1">
      <alignment horizontal="center" vertical="top"/>
    </xf>
    <xf numFmtId="0" fontId="6" fillId="0" borderId="28" xfId="14" applyFont="1" applyBorder="1" applyAlignment="1">
      <alignment vertical="top" wrapText="1"/>
    </xf>
    <xf numFmtId="164" fontId="6" fillId="0" borderId="17" xfId="14" applyNumberFormat="1" applyFont="1" applyBorder="1" applyAlignment="1">
      <alignment horizontal="center" vertical="top"/>
    </xf>
    <xf numFmtId="49" fontId="6" fillId="0" borderId="0" xfId="14" applyNumberFormat="1" applyFont="1" applyAlignment="1">
      <alignment vertical="top" wrapText="1"/>
    </xf>
    <xf numFmtId="49" fontId="6" fillId="14" borderId="40" xfId="14" applyNumberFormat="1" applyFont="1" applyFill="1" applyBorder="1" applyAlignment="1">
      <alignment horizontal="center" vertical="center" wrapText="1"/>
    </xf>
    <xf numFmtId="0" fontId="6" fillId="3" borderId="33" xfId="14" applyFont="1" applyFill="1" applyBorder="1" applyAlignment="1">
      <alignment vertical="center" wrapText="1"/>
    </xf>
    <xf numFmtId="164" fontId="86" fillId="0" borderId="8" xfId="14" applyNumberFormat="1" applyFont="1" applyBorder="1" applyAlignment="1">
      <alignment horizontal="center" vertical="top"/>
    </xf>
    <xf numFmtId="0" fontId="4" fillId="3" borderId="30" xfId="14" applyFont="1" applyFill="1" applyBorder="1" applyAlignment="1">
      <alignment horizontal="center" vertical="top" wrapText="1"/>
    </xf>
    <xf numFmtId="164" fontId="6" fillId="0" borderId="0" xfId="14" applyNumberFormat="1" applyFont="1" applyAlignment="1">
      <alignment horizontal="center" vertical="top"/>
    </xf>
    <xf numFmtId="0" fontId="9" fillId="0" borderId="0" xfId="14" applyFont="1" applyAlignment="1">
      <alignment horizontal="center" vertical="top"/>
    </xf>
    <xf numFmtId="0" fontId="6" fillId="0" borderId="46" xfId="14" applyFont="1" applyBorder="1" applyAlignment="1">
      <alignment vertical="center"/>
    </xf>
    <xf numFmtId="0" fontId="6" fillId="0" borderId="25" xfId="14" applyFont="1" applyBorder="1" applyAlignment="1">
      <alignment vertical="center"/>
    </xf>
    <xf numFmtId="0" fontId="6" fillId="0" borderId="26" xfId="14" applyFont="1" applyBorder="1" applyAlignment="1">
      <alignment vertical="center" wrapText="1"/>
    </xf>
    <xf numFmtId="0" fontId="9" fillId="11" borderId="39" xfId="14" applyFont="1" applyFill="1" applyBorder="1" applyAlignment="1">
      <alignment horizontal="center" vertical="top"/>
    </xf>
    <xf numFmtId="49" fontId="6" fillId="0" borderId="24" xfId="14" applyNumberFormat="1" applyFont="1" applyBorder="1" applyAlignment="1">
      <alignment vertical="top" wrapText="1"/>
    </xf>
    <xf numFmtId="0" fontId="9" fillId="11" borderId="2" xfId="14" applyFont="1" applyFill="1" applyBorder="1" applyAlignment="1">
      <alignment horizontal="left" vertical="top" wrapText="1"/>
    </xf>
    <xf numFmtId="0" fontId="9" fillId="11" borderId="3" xfId="14" applyFont="1" applyFill="1" applyBorder="1" applyAlignment="1">
      <alignment horizontal="left" vertical="top" wrapText="1"/>
    </xf>
    <xf numFmtId="49" fontId="9" fillId="11" borderId="0" xfId="14" applyNumberFormat="1" applyFont="1" applyFill="1" applyAlignment="1">
      <alignment vertical="top" wrapText="1"/>
    </xf>
    <xf numFmtId="0" fontId="6" fillId="0" borderId="0" xfId="14" applyFont="1" applyAlignment="1">
      <alignment horizontal="center" vertical="top"/>
    </xf>
    <xf numFmtId="0" fontId="6" fillId="0" borderId="48" xfId="14" applyFont="1" applyBorder="1" applyAlignment="1">
      <alignment vertical="center"/>
    </xf>
    <xf numFmtId="0" fontId="6" fillId="0" borderId="50" xfId="14" applyFont="1" applyBorder="1" applyAlignment="1">
      <alignment vertical="center"/>
    </xf>
    <xf numFmtId="0" fontId="6" fillId="0" borderId="44" xfId="14" applyFont="1" applyBorder="1" applyAlignment="1">
      <alignment vertical="center" wrapText="1"/>
    </xf>
    <xf numFmtId="49" fontId="6" fillId="0" borderId="34" xfId="14" applyNumberFormat="1" applyFont="1" applyBorder="1" applyAlignment="1">
      <alignment vertical="top" wrapText="1"/>
    </xf>
    <xf numFmtId="49" fontId="6" fillId="0" borderId="30" xfId="14" applyNumberFormat="1" applyFont="1" applyBorder="1" applyAlignment="1">
      <alignment vertical="top" wrapText="1"/>
    </xf>
    <xf numFmtId="0" fontId="9" fillId="11" borderId="18" xfId="14" applyFont="1" applyFill="1" applyBorder="1" applyAlignment="1">
      <alignment horizontal="left" vertical="top" wrapText="1"/>
    </xf>
    <xf numFmtId="0" fontId="9" fillId="11" borderId="0" xfId="14" applyFont="1" applyFill="1" applyAlignment="1">
      <alignment horizontal="left" vertical="top" wrapText="1"/>
    </xf>
    <xf numFmtId="0" fontId="6" fillId="0" borderId="64" xfId="14" applyFont="1" applyBorder="1" applyAlignment="1">
      <alignment vertical="center"/>
    </xf>
    <xf numFmtId="0" fontId="6" fillId="0" borderId="38" xfId="14" applyFont="1" applyBorder="1" applyAlignment="1">
      <alignment vertical="center" wrapText="1"/>
    </xf>
    <xf numFmtId="0" fontId="6" fillId="11" borderId="19" xfId="14" applyFont="1" applyFill="1" applyBorder="1" applyAlignment="1">
      <alignment horizontal="center" vertical="top"/>
    </xf>
    <xf numFmtId="0" fontId="6" fillId="0" borderId="31" xfId="6" applyFont="1" applyBorder="1" applyAlignment="1">
      <alignment vertical="top" wrapText="1"/>
    </xf>
    <xf numFmtId="0" fontId="6" fillId="0" borderId="32" xfId="14" applyFont="1" applyBorder="1" applyAlignment="1">
      <alignment horizontal="center" vertical="center"/>
    </xf>
    <xf numFmtId="164" fontId="86" fillId="11" borderId="29" xfId="14" applyNumberFormat="1" applyFont="1" applyFill="1" applyBorder="1" applyAlignment="1">
      <alignment horizontal="center" vertical="top"/>
    </xf>
    <xf numFmtId="0" fontId="44" fillId="0" borderId="29" xfId="6" applyFont="1" applyBorder="1" applyAlignment="1">
      <alignment vertical="top" wrapText="1"/>
    </xf>
    <xf numFmtId="49" fontId="6" fillId="0" borderId="30" xfId="14" applyNumberFormat="1" applyFont="1" applyBorder="1" applyAlignment="1">
      <alignment horizontal="center" vertical="center" textRotation="90"/>
    </xf>
    <xf numFmtId="0" fontId="9" fillId="11" borderId="34" xfId="14" applyFont="1" applyFill="1" applyBorder="1" applyAlignment="1">
      <alignment horizontal="left" vertical="top" wrapText="1"/>
    </xf>
    <xf numFmtId="0" fontId="9" fillId="11" borderId="23" xfId="14" applyFont="1" applyFill="1" applyBorder="1" applyAlignment="1">
      <alignment horizontal="left" vertical="top" wrapText="1"/>
    </xf>
    <xf numFmtId="49" fontId="9" fillId="11" borderId="23" xfId="14" applyNumberFormat="1" applyFont="1" applyFill="1" applyBorder="1" applyAlignment="1">
      <alignment vertical="top" wrapText="1"/>
    </xf>
    <xf numFmtId="0" fontId="6" fillId="0" borderId="46" xfId="14" applyFont="1" applyBorder="1" applyAlignment="1">
      <alignment horizontal="center" vertical="center" wrapText="1"/>
    </xf>
    <xf numFmtId="0" fontId="6" fillId="0" borderId="69" xfId="14" applyFont="1" applyBorder="1" applyAlignment="1">
      <alignment horizontal="center" vertical="center"/>
    </xf>
    <xf numFmtId="0" fontId="6" fillId="0" borderId="68" xfId="14" applyFont="1" applyBorder="1" applyAlignment="1">
      <alignment horizontal="justify" vertical="center"/>
    </xf>
    <xf numFmtId="0" fontId="26" fillId="0" borderId="11" xfId="14" applyFont="1" applyBorder="1" applyAlignment="1">
      <alignment vertical="top" wrapText="1"/>
    </xf>
    <xf numFmtId="49" fontId="9" fillId="0" borderId="11" xfId="14" applyNumberFormat="1" applyFont="1" applyBorder="1" applyAlignment="1">
      <alignment vertical="top" wrapText="1"/>
    </xf>
    <xf numFmtId="0" fontId="9" fillId="0" borderId="11" xfId="14" applyFont="1" applyBorder="1" applyAlignment="1">
      <alignment vertical="top"/>
    </xf>
    <xf numFmtId="0" fontId="9" fillId="0" borderId="12" xfId="14" applyFont="1" applyBorder="1" applyAlignment="1">
      <alignment vertical="top"/>
    </xf>
    <xf numFmtId="0" fontId="26" fillId="7" borderId="10" xfId="14" applyFont="1" applyFill="1" applyBorder="1" applyAlignment="1">
      <alignment vertical="top" wrapText="1"/>
    </xf>
    <xf numFmtId="0" fontId="26" fillId="7" borderId="11" xfId="14" applyFont="1" applyFill="1" applyBorder="1" applyAlignment="1">
      <alignment vertical="top" wrapText="1"/>
    </xf>
    <xf numFmtId="49" fontId="9" fillId="7" borderId="11" xfId="14" applyNumberFormat="1" applyFont="1" applyFill="1" applyBorder="1" applyAlignment="1">
      <alignment vertical="top" wrapText="1"/>
    </xf>
    <xf numFmtId="9" fontId="6" fillId="7" borderId="10" xfId="14" applyNumberFormat="1" applyFont="1" applyFill="1" applyBorder="1" applyAlignment="1">
      <alignment horizontal="center" vertical="top"/>
    </xf>
    <xf numFmtId="0" fontId="6" fillId="7" borderId="11" xfId="14" applyFont="1" applyFill="1" applyBorder="1" applyAlignment="1">
      <alignment horizontal="left" vertical="top"/>
    </xf>
    <xf numFmtId="0" fontId="6" fillId="7" borderId="12" xfId="14" applyFont="1" applyFill="1" applyBorder="1" applyAlignment="1">
      <alignment horizontal="left" vertical="top"/>
    </xf>
    <xf numFmtId="0" fontId="6" fillId="0" borderId="2" xfId="14" applyFont="1" applyBorder="1" applyAlignment="1">
      <alignment horizontal="center" vertical="center" wrapText="1"/>
    </xf>
    <xf numFmtId="164" fontId="9" fillId="23" borderId="9" xfId="14" applyNumberFormat="1" applyFont="1" applyFill="1" applyBorder="1" applyAlignment="1">
      <alignment horizontal="center" vertical="top"/>
    </xf>
    <xf numFmtId="0" fontId="9" fillId="23" borderId="1" xfId="14" applyFont="1" applyFill="1" applyBorder="1" applyAlignment="1">
      <alignment horizontal="center" vertical="top"/>
    </xf>
    <xf numFmtId="49" fontId="6" fillId="0" borderId="24" xfId="14" applyNumberFormat="1" applyFont="1" applyBorder="1" applyAlignment="1">
      <alignment horizontal="center" vertical="top"/>
    </xf>
    <xf numFmtId="49" fontId="9" fillId="11" borderId="3" xfId="14" applyNumberFormat="1" applyFont="1" applyFill="1" applyBorder="1" applyAlignment="1">
      <alignment vertical="top" wrapText="1"/>
    </xf>
    <xf numFmtId="49" fontId="9" fillId="13" borderId="24" xfId="14" applyNumberFormat="1" applyFont="1" applyFill="1" applyBorder="1" applyAlignment="1">
      <alignment vertical="top"/>
    </xf>
    <xf numFmtId="49" fontId="9" fillId="8" borderId="24" xfId="14" applyNumberFormat="1" applyFont="1" applyFill="1" applyBorder="1" applyAlignment="1">
      <alignment vertical="top"/>
    </xf>
    <xf numFmtId="164" fontId="9" fillId="0" borderId="9" xfId="14" applyNumberFormat="1" applyFont="1" applyBorder="1" applyAlignment="1">
      <alignment horizontal="center" vertical="top"/>
    </xf>
    <xf numFmtId="49" fontId="6" fillId="0" borderId="30" xfId="14" applyNumberFormat="1" applyFont="1" applyBorder="1" applyAlignment="1">
      <alignment horizontal="center" vertical="top"/>
    </xf>
    <xf numFmtId="49" fontId="9" fillId="13" borderId="30" xfId="14" applyNumberFormat="1" applyFont="1" applyFill="1" applyBorder="1" applyAlignment="1">
      <alignment vertical="top"/>
    </xf>
    <xf numFmtId="49" fontId="9" fillId="8" borderId="30" xfId="14" applyNumberFormat="1" applyFont="1" applyFill="1" applyBorder="1" applyAlignment="1">
      <alignment vertical="top"/>
    </xf>
    <xf numFmtId="49" fontId="6" fillId="0" borderId="24" xfId="14" applyNumberFormat="1" applyFont="1" applyBorder="1" applyAlignment="1">
      <alignment horizontal="center" vertical="top"/>
    </xf>
    <xf numFmtId="0" fontId="85" fillId="12" borderId="24" xfId="6" applyFont="1" applyFill="1" applyBorder="1" applyAlignment="1">
      <alignment horizontal="left" vertical="top" wrapText="1"/>
    </xf>
    <xf numFmtId="49" fontId="9" fillId="3" borderId="13" xfId="14" applyNumberFormat="1" applyFont="1" applyFill="1" applyBorder="1" applyAlignment="1">
      <alignment horizontal="center" vertical="top" wrapText="1"/>
    </xf>
    <xf numFmtId="0" fontId="6" fillId="0" borderId="48" xfId="14" applyFont="1" applyBorder="1" applyAlignment="1">
      <alignment horizontal="center" vertical="center" wrapText="1"/>
    </xf>
    <xf numFmtId="0" fontId="6" fillId="0" borderId="50" xfId="14" applyFont="1" applyBorder="1" applyAlignment="1">
      <alignment horizontal="center" vertical="center"/>
    </xf>
    <xf numFmtId="49" fontId="6" fillId="0" borderId="30" xfId="14" applyNumberFormat="1" applyFont="1" applyBorder="1" applyAlignment="1">
      <alignment horizontal="center" vertical="top"/>
    </xf>
    <xf numFmtId="0" fontId="85" fillId="12" borderId="30" xfId="6" applyFont="1" applyFill="1" applyBorder="1" applyAlignment="1">
      <alignment horizontal="left" vertical="top" wrapText="1"/>
    </xf>
    <xf numFmtId="49" fontId="6" fillId="0" borderId="3" xfId="14" applyNumberFormat="1" applyFont="1" applyBorder="1" applyAlignment="1">
      <alignment vertical="top"/>
    </xf>
    <xf numFmtId="0" fontId="40" fillId="0" borderId="0" xfId="14" applyFont="1" applyAlignment="1">
      <alignment horizontal="center"/>
    </xf>
    <xf numFmtId="0" fontId="6" fillId="0" borderId="51" xfId="14" applyFont="1" applyBorder="1" applyAlignment="1">
      <alignment horizontal="center" vertical="center" wrapText="1"/>
    </xf>
    <xf numFmtId="0" fontId="6" fillId="0" borderId="58" xfId="14" applyFont="1" applyBorder="1" applyAlignment="1">
      <alignment horizontal="center" vertical="center"/>
    </xf>
    <xf numFmtId="0" fontId="6" fillId="0" borderId="52" xfId="14" applyFont="1" applyBorder="1" applyAlignment="1">
      <alignment vertical="center" wrapText="1"/>
    </xf>
    <xf numFmtId="0" fontId="6" fillId="0" borderId="17" xfId="14" applyFont="1" applyBorder="1" applyAlignment="1">
      <alignment horizontal="center" vertical="top"/>
    </xf>
    <xf numFmtId="49" fontId="6" fillId="0" borderId="13" xfId="14" applyNumberFormat="1" applyFont="1" applyBorder="1" applyAlignment="1">
      <alignment horizontal="center" vertical="top"/>
    </xf>
    <xf numFmtId="0" fontId="85" fillId="12" borderId="13" xfId="6" applyFont="1" applyFill="1" applyBorder="1" applyAlignment="1">
      <alignment horizontal="left" vertical="top" wrapText="1"/>
    </xf>
    <xf numFmtId="49" fontId="9" fillId="13" borderId="13" xfId="14" applyNumberFormat="1" applyFont="1" applyFill="1" applyBorder="1" applyAlignment="1">
      <alignment vertical="top"/>
    </xf>
    <xf numFmtId="49" fontId="9" fillId="8" borderId="13" xfId="14" applyNumberFormat="1" applyFont="1" applyFill="1" applyBorder="1" applyAlignment="1">
      <alignment vertical="top"/>
    </xf>
    <xf numFmtId="164" fontId="6" fillId="0" borderId="14" xfId="14" applyNumberFormat="1" applyFont="1" applyBorder="1" applyAlignment="1">
      <alignment horizontal="center" vertical="top"/>
    </xf>
    <xf numFmtId="0" fontId="6" fillId="0" borderId="0" xfId="6" applyFont="1" applyAlignment="1">
      <alignment vertical="top" wrapText="1"/>
    </xf>
    <xf numFmtId="0" fontId="6" fillId="0" borderId="49" xfId="14" applyFont="1" applyBorder="1" applyAlignment="1">
      <alignment vertical="center" wrapText="1"/>
    </xf>
    <xf numFmtId="164" fontId="86" fillId="0" borderId="29" xfId="14" applyNumberFormat="1" applyFont="1" applyBorder="1" applyAlignment="1">
      <alignment horizontal="center" vertical="top"/>
    </xf>
    <xf numFmtId="0" fontId="6" fillId="0" borderId="8" xfId="14" applyFont="1" applyBorder="1" applyAlignment="1">
      <alignment horizontal="center" vertical="top"/>
    </xf>
    <xf numFmtId="0" fontId="6" fillId="0" borderId="16" xfId="6" applyFont="1" applyBorder="1" applyAlignment="1">
      <alignment vertical="top" wrapText="1"/>
    </xf>
    <xf numFmtId="0" fontId="6" fillId="0" borderId="46" xfId="14" applyFont="1" applyBorder="1" applyAlignment="1">
      <alignment vertical="center" wrapText="1"/>
    </xf>
    <xf numFmtId="164" fontId="6" fillId="14" borderId="47" xfId="14" applyNumberFormat="1" applyFont="1" applyFill="1" applyBorder="1" applyAlignment="1">
      <alignment vertical="center" wrapText="1"/>
    </xf>
    <xf numFmtId="0" fontId="6" fillId="0" borderId="45" xfId="14" applyFont="1" applyBorder="1" applyAlignment="1">
      <alignment vertical="top" wrapText="1"/>
    </xf>
    <xf numFmtId="0" fontId="9" fillId="23" borderId="11" xfId="14" applyFont="1" applyFill="1" applyBorder="1" applyAlignment="1">
      <alignment horizontal="center" vertical="top"/>
    </xf>
    <xf numFmtId="0" fontId="40" fillId="0" borderId="0" xfId="14" applyFont="1" applyAlignment="1">
      <alignment horizontal="right"/>
    </xf>
    <xf numFmtId="0" fontId="6" fillId="0" borderId="61" xfId="14" applyFont="1" applyBorder="1" applyAlignment="1">
      <alignment horizontal="center" vertical="center" wrapText="1"/>
    </xf>
    <xf numFmtId="164" fontId="6" fillId="14" borderId="57" xfId="14" applyNumberFormat="1" applyFont="1" applyFill="1" applyBorder="1" applyAlignment="1">
      <alignment horizontal="center" vertical="center" wrapText="1"/>
    </xf>
    <xf numFmtId="0" fontId="6" fillId="0" borderId="65" xfId="14" applyFont="1" applyBorder="1" applyAlignment="1">
      <alignment vertical="top" wrapText="1"/>
    </xf>
    <xf numFmtId="164" fontId="6" fillId="0" borderId="4" xfId="14" applyNumberFormat="1" applyFont="1" applyBorder="1" applyAlignment="1">
      <alignment horizontal="center" vertical="top"/>
    </xf>
    <xf numFmtId="0" fontId="6" fillId="0" borderId="1" xfId="14" applyFont="1" applyBorder="1" applyAlignment="1">
      <alignment horizontal="center" vertical="top"/>
    </xf>
    <xf numFmtId="49" fontId="6" fillId="0" borderId="13" xfId="14" applyNumberFormat="1" applyFont="1" applyBorder="1" applyAlignment="1">
      <alignment horizontal="center" vertical="top"/>
    </xf>
    <xf numFmtId="0" fontId="6" fillId="0" borderId="5" xfId="14" applyFont="1" applyBorder="1" applyAlignment="1">
      <alignment horizontal="center" vertical="top"/>
    </xf>
    <xf numFmtId="0" fontId="6" fillId="0" borderId="40" xfId="14" applyFont="1" applyBorder="1" applyAlignment="1">
      <alignment horizontal="center" vertical="center" wrapText="1"/>
    </xf>
    <xf numFmtId="164" fontId="6" fillId="14" borderId="32" xfId="14" applyNumberFormat="1" applyFont="1" applyFill="1" applyBorder="1" applyAlignment="1">
      <alignment horizontal="center" vertical="center" wrapText="1"/>
    </xf>
    <xf numFmtId="0" fontId="6" fillId="0" borderId="33" xfId="14" applyFont="1" applyBorder="1" applyAlignment="1">
      <alignment vertical="top" wrapText="1"/>
    </xf>
    <xf numFmtId="164" fontId="9" fillId="0" borderId="0" xfId="14" applyNumberFormat="1" applyFont="1" applyAlignment="1">
      <alignment horizontal="center" vertical="top"/>
    </xf>
    <xf numFmtId="0" fontId="6" fillId="0" borderId="51" xfId="14" applyFont="1" applyBorder="1" applyAlignment="1">
      <alignment horizontal="center" vertical="center" wrapText="1"/>
    </xf>
    <xf numFmtId="164" fontId="6" fillId="14" borderId="58" xfId="14" applyNumberFormat="1" applyFont="1" applyFill="1" applyBorder="1" applyAlignment="1">
      <alignment horizontal="center" vertical="center" wrapText="1"/>
    </xf>
    <xf numFmtId="0" fontId="6" fillId="0" borderId="26" xfId="14" applyFont="1" applyBorder="1" applyAlignment="1">
      <alignment horizontal="left" vertical="top" wrapText="1"/>
    </xf>
    <xf numFmtId="0" fontId="9" fillId="11" borderId="2" xfId="14" applyFont="1" applyFill="1" applyBorder="1" applyAlignment="1">
      <alignment horizontal="center" vertical="top" wrapText="1"/>
    </xf>
    <xf numFmtId="0" fontId="9" fillId="11" borderId="3" xfId="14" applyFont="1" applyFill="1" applyBorder="1" applyAlignment="1">
      <alignment horizontal="center" vertical="top" wrapText="1"/>
    </xf>
    <xf numFmtId="0" fontId="6" fillId="0" borderId="53" xfId="14" applyFont="1" applyBorder="1" applyAlignment="1">
      <alignment horizontal="left" vertical="top" wrapText="1"/>
    </xf>
    <xf numFmtId="49" fontId="6" fillId="0" borderId="13" xfId="14" applyNumberFormat="1" applyFont="1" applyBorder="1" applyAlignment="1">
      <alignment vertical="top" wrapText="1"/>
    </xf>
    <xf numFmtId="0" fontId="9" fillId="11" borderId="18" xfId="14" applyFont="1" applyFill="1" applyBorder="1" applyAlignment="1">
      <alignment horizontal="center" vertical="top" wrapText="1"/>
    </xf>
    <xf numFmtId="0" fontId="9" fillId="11" borderId="0" xfId="14" applyFont="1" applyFill="1" applyAlignment="1">
      <alignment horizontal="center" vertical="top" wrapText="1"/>
    </xf>
    <xf numFmtId="0" fontId="6" fillId="0" borderId="36" xfId="14" applyFont="1" applyBorder="1" applyAlignment="1">
      <alignment horizontal="center" vertical="center" wrapText="1"/>
    </xf>
    <xf numFmtId="164" fontId="6" fillId="14" borderId="64" xfId="14" applyNumberFormat="1" applyFont="1" applyFill="1" applyBorder="1" applyAlignment="1">
      <alignment horizontal="center" vertical="center" wrapText="1"/>
    </xf>
    <xf numFmtId="164" fontId="44" fillId="11" borderId="14" xfId="14" applyNumberFormat="1" applyFont="1" applyFill="1" applyBorder="1" applyAlignment="1">
      <alignment horizontal="center" vertical="top"/>
    </xf>
    <xf numFmtId="0" fontId="6" fillId="0" borderId="6" xfId="6" applyFont="1" applyBorder="1" applyAlignment="1">
      <alignment vertical="top" wrapText="1"/>
    </xf>
    <xf numFmtId="0" fontId="9" fillId="11" borderId="34" xfId="14" applyFont="1" applyFill="1" applyBorder="1" applyAlignment="1">
      <alignment horizontal="center" vertical="top" wrapText="1"/>
    </xf>
    <xf numFmtId="0" fontId="9" fillId="11" borderId="23" xfId="14" applyFont="1" applyFill="1" applyBorder="1" applyAlignment="1">
      <alignment horizontal="center" vertical="top" wrapText="1"/>
    </xf>
    <xf numFmtId="49" fontId="6" fillId="0" borderId="42" xfId="14" applyNumberFormat="1" applyFont="1" applyBorder="1" applyAlignment="1">
      <alignment horizontal="center" vertical="center" wrapText="1"/>
    </xf>
    <xf numFmtId="0" fontId="6" fillId="3" borderId="45" xfId="14" applyFont="1" applyFill="1" applyBorder="1" applyAlignment="1">
      <alignment vertical="center" wrapText="1"/>
    </xf>
    <xf numFmtId="164" fontId="9" fillId="17" borderId="22" xfId="14" applyNumberFormat="1" applyFont="1" applyFill="1" applyBorder="1" applyAlignment="1">
      <alignment horizontal="center" vertical="top"/>
    </xf>
    <xf numFmtId="49" fontId="6" fillId="0" borderId="2" xfId="14" applyNumberFormat="1" applyFont="1" applyBorder="1" applyAlignment="1">
      <alignment vertical="top" wrapText="1"/>
    </xf>
    <xf numFmtId="49" fontId="6" fillId="0" borderId="24" xfId="14" applyNumberFormat="1" applyFont="1" applyBorder="1" applyAlignment="1">
      <alignment horizontal="center" vertical="center" textRotation="90"/>
    </xf>
    <xf numFmtId="0" fontId="85" fillId="12" borderId="2" xfId="6" applyFont="1" applyFill="1" applyBorder="1" applyAlignment="1">
      <alignment horizontal="left" vertical="top"/>
    </xf>
    <xf numFmtId="0" fontId="4" fillId="3" borderId="24" xfId="14" applyFont="1" applyFill="1" applyBorder="1" applyAlignment="1">
      <alignment horizontal="center" vertical="top" wrapText="1"/>
    </xf>
    <xf numFmtId="49" fontId="6" fillId="0" borderId="48" xfId="14" applyNumberFormat="1" applyFont="1" applyBorder="1" applyAlignment="1">
      <alignment horizontal="center" vertical="center" wrapText="1"/>
    </xf>
    <xf numFmtId="0" fontId="6" fillId="3" borderId="50" xfId="14" applyFont="1" applyFill="1" applyBorder="1" applyAlignment="1">
      <alignment horizontal="center" vertical="center"/>
    </xf>
    <xf numFmtId="0" fontId="6" fillId="3" borderId="44" xfId="14" applyFont="1" applyFill="1" applyBorder="1" applyAlignment="1">
      <alignment vertical="center" wrapText="1"/>
    </xf>
    <xf numFmtId="0" fontId="85" fillId="12" borderId="34" xfId="6" applyFont="1" applyFill="1" applyBorder="1" applyAlignment="1">
      <alignment horizontal="left" vertical="top"/>
    </xf>
    <xf numFmtId="0" fontId="4" fillId="3" borderId="30" xfId="14" applyFont="1" applyFill="1" applyBorder="1" applyAlignment="1">
      <alignment horizontal="center" vertical="top" wrapText="1"/>
    </xf>
    <xf numFmtId="164" fontId="9" fillId="17" borderId="70" xfId="14" applyNumberFormat="1" applyFont="1" applyFill="1" applyBorder="1" applyAlignment="1">
      <alignment horizontal="center" vertical="top"/>
    </xf>
    <xf numFmtId="164" fontId="6" fillId="0" borderId="22" xfId="14" applyNumberFormat="1" applyFont="1" applyBorder="1" applyAlignment="1">
      <alignment horizontal="center" vertical="top"/>
    </xf>
    <xf numFmtId="49" fontId="6" fillId="0" borderId="51" xfId="14" applyNumberFormat="1" applyFont="1" applyBorder="1" applyAlignment="1">
      <alignment horizontal="center" vertical="center" wrapText="1"/>
    </xf>
    <xf numFmtId="0" fontId="6" fillId="3" borderId="53" xfId="14" applyFont="1" applyFill="1" applyBorder="1" applyAlignment="1">
      <alignment vertical="center" wrapText="1"/>
    </xf>
    <xf numFmtId="164" fontId="9" fillId="17" borderId="24" xfId="14" applyNumberFormat="1" applyFont="1" applyFill="1" applyBorder="1" applyAlignment="1">
      <alignment horizontal="center" vertical="top"/>
    </xf>
    <xf numFmtId="0" fontId="6" fillId="3" borderId="57" xfId="14" applyFont="1" applyFill="1" applyBorder="1" applyAlignment="1">
      <alignment vertical="top"/>
    </xf>
    <xf numFmtId="0" fontId="85" fillId="12" borderId="24" xfId="6" applyFont="1" applyFill="1" applyBorder="1" applyAlignment="1">
      <alignment horizontal="left" vertical="top"/>
    </xf>
    <xf numFmtId="0" fontId="4" fillId="3" borderId="13" xfId="14" applyFont="1" applyFill="1" applyBorder="1" applyAlignment="1">
      <alignment horizontal="center" vertical="top" wrapText="1"/>
    </xf>
    <xf numFmtId="49" fontId="6" fillId="0" borderId="59" xfId="14" applyNumberFormat="1" applyFont="1" applyBorder="1" applyAlignment="1">
      <alignment horizontal="center" vertical="center" wrapText="1"/>
    </xf>
    <xf numFmtId="0" fontId="85" fillId="12" borderId="30" xfId="6" applyFont="1" applyFill="1" applyBorder="1" applyAlignment="1">
      <alignment horizontal="left" vertical="top"/>
    </xf>
    <xf numFmtId="0" fontId="6" fillId="0" borderId="59" xfId="14" applyFont="1" applyBorder="1" applyAlignment="1">
      <alignment horizontal="center" vertical="center"/>
    </xf>
    <xf numFmtId="164" fontId="6" fillId="14" borderId="27" xfId="14" applyNumberFormat="1" applyFont="1" applyFill="1" applyBorder="1" applyAlignment="1">
      <alignment horizontal="center" vertical="center" wrapText="1"/>
    </xf>
    <xf numFmtId="0" fontId="6" fillId="0" borderId="28" xfId="14" applyFont="1" applyBorder="1" applyAlignment="1">
      <alignment horizontal="justify" vertical="center"/>
    </xf>
    <xf numFmtId="49" fontId="6" fillId="0" borderId="19" xfId="14" applyNumberFormat="1" applyFont="1" applyBorder="1" applyAlignment="1">
      <alignment horizontal="center" vertical="center" textRotation="90"/>
    </xf>
    <xf numFmtId="0" fontId="6" fillId="0" borderId="48" xfId="14" applyFont="1" applyBorder="1" applyAlignment="1">
      <alignment horizontal="center" vertical="center"/>
    </xf>
    <xf numFmtId="164" fontId="6" fillId="14" borderId="50" xfId="14" applyNumberFormat="1" applyFont="1" applyFill="1" applyBorder="1" applyAlignment="1">
      <alignment horizontal="center" vertical="center" wrapText="1"/>
    </xf>
    <xf numFmtId="0" fontId="6" fillId="0" borderId="44" xfId="14" applyFont="1" applyBorder="1" applyAlignment="1">
      <alignment horizontal="justify" vertical="center"/>
    </xf>
    <xf numFmtId="164" fontId="6" fillId="0" borderId="19" xfId="14" applyNumberFormat="1" applyFont="1" applyBorder="1" applyAlignment="1">
      <alignment horizontal="center" vertical="top"/>
    </xf>
    <xf numFmtId="0" fontId="85" fillId="12" borderId="18" xfId="6" applyFont="1" applyFill="1" applyBorder="1" applyAlignment="1">
      <alignment horizontal="left" vertical="top"/>
    </xf>
    <xf numFmtId="164" fontId="6" fillId="0" borderId="8" xfId="14" applyNumberFormat="1" applyFont="1" applyBorder="1" applyAlignment="1">
      <alignment horizontal="center" vertical="top"/>
    </xf>
    <xf numFmtId="0" fontId="87" fillId="12" borderId="2" xfId="6" applyFont="1" applyFill="1" applyBorder="1" applyAlignment="1">
      <alignment horizontal="left" vertical="top"/>
    </xf>
    <xf numFmtId="0" fontId="87" fillId="12" borderId="18" xfId="6" applyFont="1" applyFill="1" applyBorder="1" applyAlignment="1">
      <alignment horizontal="left" vertical="top"/>
    </xf>
    <xf numFmtId="0" fontId="6" fillId="0" borderId="14" xfId="14" applyFont="1" applyBorder="1" applyAlignment="1">
      <alignment horizontal="center" vertical="top"/>
    </xf>
    <xf numFmtId="49" fontId="6" fillId="14" borderId="48" xfId="14" applyNumberFormat="1" applyFont="1" applyFill="1" applyBorder="1" applyAlignment="1">
      <alignment horizontal="center" vertical="center" wrapText="1"/>
    </xf>
    <xf numFmtId="49" fontId="6" fillId="0" borderId="35" xfId="14" applyNumberFormat="1" applyFont="1" applyBorder="1" applyAlignment="1">
      <alignment horizontal="center" vertical="center" textRotation="90"/>
    </xf>
    <xf numFmtId="0" fontId="87" fillId="12" borderId="34" xfId="6" applyFont="1" applyFill="1" applyBorder="1" applyAlignment="1">
      <alignment horizontal="left" vertical="top"/>
    </xf>
    <xf numFmtId="164" fontId="11" fillId="0" borderId="0" xfId="14" applyNumberFormat="1" applyFont="1" applyAlignment="1">
      <alignment horizontal="center" vertical="top"/>
    </xf>
    <xf numFmtId="0" fontId="6" fillId="3" borderId="46" xfId="14" applyFont="1" applyFill="1" applyBorder="1" applyAlignment="1">
      <alignment horizontal="center" vertical="center"/>
    </xf>
    <xf numFmtId="164" fontId="6" fillId="14" borderId="25" xfId="14" applyNumberFormat="1" applyFont="1" applyFill="1" applyBorder="1" applyAlignment="1">
      <alignment horizontal="center" vertical="center" wrapText="1"/>
    </xf>
    <xf numFmtId="49" fontId="6" fillId="0" borderId="4" xfId="14" applyNumberFormat="1" applyFont="1" applyBorder="1" applyAlignment="1">
      <alignment horizontal="center" vertical="center" textRotation="90"/>
    </xf>
    <xf numFmtId="49" fontId="9" fillId="11" borderId="24" xfId="14" applyNumberFormat="1" applyFont="1" applyFill="1" applyBorder="1" applyAlignment="1">
      <alignment vertical="top" wrapText="1"/>
    </xf>
    <xf numFmtId="164" fontId="6" fillId="0" borderId="0" xfId="14" applyNumberFormat="1" applyFont="1" applyAlignment="1">
      <alignment horizontal="center" vertical="top"/>
    </xf>
    <xf numFmtId="0" fontId="6" fillId="0" borderId="0" xfId="14" applyFont="1" applyAlignment="1">
      <alignment horizontal="center" vertical="top"/>
    </xf>
    <xf numFmtId="0" fontId="6" fillId="3" borderId="36" xfId="14" applyFont="1" applyFill="1" applyBorder="1" applyAlignment="1">
      <alignment horizontal="center" vertical="center"/>
    </xf>
    <xf numFmtId="0" fontId="6" fillId="0" borderId="38" xfId="14" applyFont="1" applyBorder="1" applyAlignment="1">
      <alignment horizontal="left" vertical="top" wrapText="1"/>
    </xf>
    <xf numFmtId="164" fontId="6" fillId="11" borderId="5" xfId="14" applyNumberFormat="1" applyFont="1" applyFill="1" applyBorder="1" applyAlignment="1">
      <alignment horizontal="center" vertical="top"/>
    </xf>
    <xf numFmtId="0" fontId="6" fillId="11" borderId="5" xfId="14" applyFont="1" applyFill="1" applyBorder="1" applyAlignment="1">
      <alignment horizontal="center" vertical="top"/>
    </xf>
    <xf numFmtId="49" fontId="9" fillId="11" borderId="13" xfId="14" applyNumberFormat="1" applyFont="1" applyFill="1" applyBorder="1" applyAlignment="1">
      <alignment vertical="top" wrapText="1"/>
    </xf>
    <xf numFmtId="0" fontId="6" fillId="3" borderId="40" xfId="14" applyFont="1" applyFill="1" applyBorder="1" applyAlignment="1">
      <alignment horizontal="center" vertical="center" wrapText="1"/>
    </xf>
    <xf numFmtId="0" fontId="6" fillId="0" borderId="33" xfId="14" applyFont="1" applyBorder="1" applyAlignment="1">
      <alignment horizontal="justify" vertical="center"/>
    </xf>
    <xf numFmtId="164" fontId="6" fillId="11" borderId="30" xfId="14" applyNumberFormat="1" applyFont="1" applyFill="1" applyBorder="1" applyAlignment="1">
      <alignment horizontal="center" vertical="top"/>
    </xf>
    <xf numFmtId="0" fontId="6" fillId="11" borderId="30" xfId="14" applyFont="1" applyFill="1" applyBorder="1" applyAlignment="1">
      <alignment horizontal="center" vertical="top"/>
    </xf>
    <xf numFmtId="49" fontId="6" fillId="0" borderId="23" xfId="14" applyNumberFormat="1" applyFont="1" applyBorder="1" applyAlignment="1">
      <alignment vertical="top" wrapText="1"/>
    </xf>
    <xf numFmtId="164" fontId="44" fillId="0" borderId="0" xfId="14" applyNumberFormat="1" applyFont="1" applyAlignment="1">
      <alignment horizontal="center" vertical="top"/>
    </xf>
    <xf numFmtId="0" fontId="6" fillId="0" borderId="53" xfId="14" applyFont="1" applyBorder="1" applyAlignment="1">
      <alignment horizontal="justify" vertical="center"/>
    </xf>
    <xf numFmtId="0" fontId="6" fillId="0" borderId="66" xfId="14" applyFont="1" applyBorder="1" applyAlignment="1">
      <alignment horizontal="center" vertical="center" wrapText="1"/>
    </xf>
    <xf numFmtId="164" fontId="6" fillId="11" borderId="9" xfId="14" applyNumberFormat="1" applyFont="1" applyFill="1" applyBorder="1" applyAlignment="1">
      <alignment horizontal="center" vertical="top"/>
    </xf>
    <xf numFmtId="0" fontId="6" fillId="0" borderId="12" xfId="6" applyFont="1" applyBorder="1" applyAlignment="1">
      <alignment vertical="top" wrapText="1"/>
    </xf>
    <xf numFmtId="49" fontId="9" fillId="11" borderId="30" xfId="14" applyNumberFormat="1" applyFont="1" applyFill="1" applyBorder="1" applyAlignment="1">
      <alignment vertical="top" wrapText="1"/>
    </xf>
    <xf numFmtId="0" fontId="6" fillId="0" borderId="51" xfId="14" applyFont="1" applyBorder="1" applyAlignment="1">
      <alignment horizontal="left" vertical="top" wrapText="1"/>
    </xf>
    <xf numFmtId="0" fontId="6" fillId="0" borderId="53" xfId="14" applyFont="1" applyBorder="1" applyAlignment="1">
      <alignment vertical="center" wrapText="1"/>
    </xf>
    <xf numFmtId="164" fontId="9" fillId="25" borderId="13" xfId="14" applyNumberFormat="1" applyFont="1" applyFill="1" applyBorder="1" applyAlignment="1">
      <alignment horizontal="center" vertical="top"/>
    </xf>
    <xf numFmtId="0" fontId="9" fillId="25" borderId="4" xfId="14" applyFont="1" applyFill="1" applyBorder="1" applyAlignment="1">
      <alignment horizontal="center" vertical="top"/>
    </xf>
    <xf numFmtId="0" fontId="6" fillId="12" borderId="24" xfId="14" applyFont="1" applyFill="1" applyBorder="1" applyAlignment="1">
      <alignment vertical="top" wrapText="1"/>
    </xf>
    <xf numFmtId="0" fontId="6" fillId="12" borderId="13" xfId="14" applyFont="1" applyFill="1" applyBorder="1" applyAlignment="1">
      <alignment vertical="top" wrapText="1"/>
    </xf>
    <xf numFmtId="0" fontId="6" fillId="12" borderId="30" xfId="14" applyFont="1" applyFill="1" applyBorder="1" applyAlignment="1">
      <alignment vertical="top" wrapText="1"/>
    </xf>
    <xf numFmtId="0" fontId="6" fillId="0" borderId="46" xfId="14" applyFont="1" applyBorder="1" applyAlignment="1">
      <alignment horizontal="center" vertical="center" wrapText="1"/>
    </xf>
    <xf numFmtId="0" fontId="6" fillId="0" borderId="25" xfId="14" applyFont="1" applyBorder="1" applyAlignment="1">
      <alignment horizontal="center" vertical="center"/>
    </xf>
    <xf numFmtId="0" fontId="6" fillId="0" borderId="26" xfId="14" applyFont="1" applyBorder="1" applyAlignment="1">
      <alignment vertical="center" wrapText="1"/>
    </xf>
    <xf numFmtId="0" fontId="9" fillId="11" borderId="4" xfId="14" applyFont="1" applyFill="1" applyBorder="1" applyAlignment="1">
      <alignment horizontal="center" vertical="top" wrapText="1"/>
    </xf>
    <xf numFmtId="0" fontId="6" fillId="0" borderId="58" xfId="14" applyFont="1" applyBorder="1" applyAlignment="1">
      <alignment horizontal="center" vertical="center"/>
    </xf>
    <xf numFmtId="0" fontId="6" fillId="0" borderId="53" xfId="14" applyFont="1" applyBorder="1" applyAlignment="1">
      <alignment vertical="center" wrapText="1"/>
    </xf>
    <xf numFmtId="0" fontId="9" fillId="11" borderId="19" xfId="14" applyFont="1" applyFill="1" applyBorder="1" applyAlignment="1">
      <alignment horizontal="center" vertical="top" wrapText="1"/>
    </xf>
    <xf numFmtId="0" fontId="6" fillId="0" borderId="64" xfId="14" applyFont="1" applyBorder="1" applyAlignment="1">
      <alignment horizontal="center" vertical="center"/>
    </xf>
    <xf numFmtId="0" fontId="6" fillId="0" borderId="38" xfId="14" applyFont="1" applyBorder="1" applyAlignment="1">
      <alignment vertical="center" wrapText="1"/>
    </xf>
    <xf numFmtId="0" fontId="6" fillId="0" borderId="40" xfId="14" applyFont="1" applyBorder="1" applyAlignment="1">
      <alignment horizontal="center" vertical="top" wrapText="1"/>
    </xf>
    <xf numFmtId="0" fontId="9" fillId="11" borderId="35" xfId="14" applyFont="1" applyFill="1" applyBorder="1" applyAlignment="1">
      <alignment horizontal="center" vertical="top" wrapText="1"/>
    </xf>
    <xf numFmtId="0" fontId="6" fillId="0" borderId="52" xfId="14" applyFont="1" applyBorder="1" applyAlignment="1">
      <alignment horizontal="justify" vertical="center"/>
    </xf>
    <xf numFmtId="164" fontId="9" fillId="17" borderId="18" xfId="14" applyNumberFormat="1" applyFont="1" applyFill="1" applyBorder="1" applyAlignment="1">
      <alignment horizontal="center" vertical="top"/>
    </xf>
    <xf numFmtId="0" fontId="9" fillId="25" borderId="24" xfId="14" applyFont="1" applyFill="1" applyBorder="1" applyAlignment="1">
      <alignment horizontal="center" vertical="top"/>
    </xf>
    <xf numFmtId="49" fontId="6" fillId="0" borderId="39" xfId="14" applyNumberFormat="1" applyFont="1" applyBorder="1" applyAlignment="1">
      <alignment horizontal="center" vertical="center" textRotation="90"/>
    </xf>
    <xf numFmtId="0" fontId="4" fillId="3" borderId="0" xfId="14" applyFont="1" applyFill="1" applyAlignment="1">
      <alignment horizontal="center" vertical="top" wrapText="1"/>
    </xf>
    <xf numFmtId="0" fontId="85" fillId="12" borderId="13" xfId="6" applyFont="1" applyFill="1" applyBorder="1" applyAlignment="1">
      <alignment horizontal="left" vertical="top"/>
    </xf>
    <xf numFmtId="0" fontId="6" fillId="3" borderId="33" xfId="14" applyFont="1" applyFill="1" applyBorder="1" applyAlignment="1">
      <alignment vertical="top"/>
    </xf>
    <xf numFmtId="49" fontId="6" fillId="0" borderId="22" xfId="14" applyNumberFormat="1" applyFont="1" applyBorder="1" applyAlignment="1">
      <alignment horizontal="center" vertical="center" textRotation="90"/>
    </xf>
    <xf numFmtId="49" fontId="6" fillId="0" borderId="46" xfId="14" applyNumberFormat="1" applyFont="1" applyBorder="1" applyAlignment="1">
      <alignment horizontal="center" vertical="center" wrapText="1"/>
    </xf>
    <xf numFmtId="0" fontId="6" fillId="0" borderId="47" xfId="14" applyFont="1" applyBorder="1" applyAlignment="1">
      <alignment horizontal="justify" vertical="center"/>
    </xf>
    <xf numFmtId="164" fontId="9" fillId="17" borderId="2" xfId="14" applyNumberFormat="1" applyFont="1" applyFill="1" applyBorder="1" applyAlignment="1">
      <alignment horizontal="center" vertical="top"/>
    </xf>
    <xf numFmtId="49" fontId="6" fillId="0" borderId="51" xfId="14" applyNumberFormat="1" applyFont="1" applyBorder="1" applyAlignment="1">
      <alignment horizontal="center" vertical="center" wrapText="1"/>
    </xf>
    <xf numFmtId="0" fontId="6" fillId="0" borderId="52" xfId="14" applyFont="1" applyBorder="1" applyAlignment="1">
      <alignment horizontal="justify" vertical="center"/>
    </xf>
    <xf numFmtId="164" fontId="6" fillId="0" borderId="15" xfId="14" applyNumberFormat="1" applyFont="1" applyBorder="1" applyAlignment="1">
      <alignment horizontal="center" vertical="top"/>
    </xf>
    <xf numFmtId="164" fontId="4" fillId="0" borderId="0" xfId="14" applyNumberFormat="1" applyFont="1"/>
    <xf numFmtId="164" fontId="6" fillId="0" borderId="20" xfId="14" applyNumberFormat="1" applyFont="1" applyBorder="1" applyAlignment="1">
      <alignment horizontal="center" vertical="top"/>
    </xf>
    <xf numFmtId="49" fontId="6" fillId="0" borderId="36" xfId="14" applyNumberFormat="1" applyFont="1" applyBorder="1" applyAlignment="1">
      <alignment horizontal="center" vertical="center" wrapText="1"/>
    </xf>
    <xf numFmtId="0" fontId="6" fillId="0" borderId="37" xfId="14" applyFont="1" applyBorder="1" applyAlignment="1">
      <alignment horizontal="justify" vertical="center"/>
    </xf>
    <xf numFmtId="164" fontId="86" fillId="0" borderId="6" xfId="14" applyNumberFormat="1" applyFont="1" applyBorder="1" applyAlignment="1">
      <alignment horizontal="center" vertical="top"/>
    </xf>
    <xf numFmtId="0" fontId="27" fillId="0" borderId="2" xfId="14" applyFont="1" applyBorder="1" applyAlignment="1">
      <alignment horizontal="center" vertical="top" wrapText="1"/>
    </xf>
    <xf numFmtId="0" fontId="27" fillId="0" borderId="47" xfId="14" applyFont="1" applyBorder="1" applyAlignment="1">
      <alignment horizontal="center" vertical="top" wrapText="1"/>
    </xf>
    <xf numFmtId="0" fontId="44" fillId="0" borderId="26" xfId="14" applyFont="1" applyBorder="1" applyAlignment="1">
      <alignment horizontal="justify" vertical="center"/>
    </xf>
    <xf numFmtId="0" fontId="87" fillId="12" borderId="2" xfId="6" applyFont="1" applyFill="1" applyBorder="1" applyAlignment="1">
      <alignment horizontal="left" vertical="top" wrapText="1"/>
    </xf>
    <xf numFmtId="49" fontId="6" fillId="14" borderId="15" xfId="14" applyNumberFormat="1" applyFont="1" applyFill="1" applyBorder="1" applyAlignment="1">
      <alignment horizontal="center" vertical="center" wrapText="1"/>
    </xf>
    <xf numFmtId="0" fontId="87" fillId="12" borderId="18" xfId="6" applyFont="1" applyFill="1" applyBorder="1" applyAlignment="1">
      <alignment horizontal="left" vertical="top" wrapText="1"/>
    </xf>
    <xf numFmtId="49" fontId="6" fillId="14" borderId="34" xfId="14" applyNumberFormat="1" applyFont="1" applyFill="1" applyBorder="1" applyAlignment="1">
      <alignment horizontal="center" vertical="center" wrapText="1"/>
    </xf>
    <xf numFmtId="0" fontId="6" fillId="3" borderId="49" xfId="14" applyFont="1" applyFill="1" applyBorder="1" applyAlignment="1">
      <alignment horizontal="center" vertical="center"/>
    </xf>
    <xf numFmtId="0" fontId="6" fillId="0" borderId="30" xfId="14" applyFont="1" applyBorder="1" applyAlignment="1">
      <alignment horizontal="center"/>
    </xf>
    <xf numFmtId="0" fontId="87" fillId="12" borderId="34" xfId="6" applyFont="1" applyFill="1" applyBorder="1" applyAlignment="1">
      <alignment horizontal="left" vertical="top" wrapText="1"/>
    </xf>
    <xf numFmtId="0" fontId="6" fillId="0" borderId="26" xfId="14" applyFont="1" applyBorder="1" applyAlignment="1">
      <alignment horizontal="justify" vertical="center"/>
    </xf>
    <xf numFmtId="0" fontId="6" fillId="11" borderId="1" xfId="14" applyFont="1" applyFill="1" applyBorder="1" applyAlignment="1">
      <alignment horizontal="center" vertical="top"/>
    </xf>
    <xf numFmtId="49" fontId="6" fillId="0" borderId="18" xfId="14" applyNumberFormat="1" applyFont="1" applyBorder="1" applyAlignment="1">
      <alignment vertical="top"/>
    </xf>
    <xf numFmtId="49" fontId="6" fillId="0" borderId="36" xfId="14" applyNumberFormat="1" applyFont="1" applyBorder="1" applyAlignment="1">
      <alignment horizontal="center" vertical="center" wrapText="1"/>
    </xf>
    <xf numFmtId="0" fontId="6" fillId="0" borderId="64" xfId="14" applyFont="1" applyBorder="1" applyAlignment="1">
      <alignment horizontal="center" vertical="center"/>
    </xf>
    <xf numFmtId="164" fontId="6" fillId="11" borderId="61" xfId="14" applyNumberFormat="1" applyFont="1" applyFill="1" applyBorder="1" applyAlignment="1">
      <alignment horizontal="center" vertical="top"/>
    </xf>
    <xf numFmtId="0" fontId="6" fillId="0" borderId="54" xfId="14" applyFont="1" applyBorder="1" applyAlignment="1">
      <alignment horizontal="justify" vertical="center"/>
    </xf>
    <xf numFmtId="164" fontId="6" fillId="11" borderId="5" xfId="14" applyNumberFormat="1" applyFont="1" applyFill="1" applyBorder="1" applyAlignment="1">
      <alignment horizontal="center" vertical="top"/>
    </xf>
    <xf numFmtId="49" fontId="18" fillId="0" borderId="0" xfId="14" applyNumberFormat="1" applyFont="1" applyAlignment="1">
      <alignment horizontal="center" vertical="center" wrapText="1"/>
    </xf>
    <xf numFmtId="0" fontId="6" fillId="0" borderId="27" xfId="14" applyFont="1" applyBorder="1" applyAlignment="1">
      <alignment horizontal="center" vertical="center"/>
    </xf>
    <xf numFmtId="0" fontId="6" fillId="0" borderId="54" xfId="14" applyFont="1" applyBorder="1" applyAlignment="1">
      <alignment vertical="center" wrapText="1"/>
    </xf>
    <xf numFmtId="49" fontId="6" fillId="0" borderId="8" xfId="14" applyNumberFormat="1" applyFont="1" applyBorder="1" applyAlignment="1">
      <alignment horizontal="center" vertical="center" textRotation="90"/>
    </xf>
    <xf numFmtId="0" fontId="6" fillId="0" borderId="0" xfId="14" applyFont="1" applyAlignment="1">
      <alignment horizontal="center" vertical="center"/>
    </xf>
    <xf numFmtId="164" fontId="6" fillId="0" borderId="0" xfId="14" applyNumberFormat="1" applyFont="1" applyAlignment="1">
      <alignment vertical="center" textRotation="90"/>
    </xf>
    <xf numFmtId="0" fontId="6" fillId="14" borderId="0" xfId="14" applyFont="1" applyFill="1" applyAlignment="1">
      <alignment horizontal="center" vertical="top" wrapText="1"/>
    </xf>
    <xf numFmtId="49" fontId="6" fillId="0" borderId="46" xfId="14" applyNumberFormat="1" applyFont="1" applyBorder="1" applyAlignment="1">
      <alignment vertical="center" wrapText="1"/>
    </xf>
    <xf numFmtId="164" fontId="9" fillId="17" borderId="31" xfId="14" applyNumberFormat="1" applyFont="1" applyFill="1" applyBorder="1" applyAlignment="1">
      <alignment horizontal="center" vertical="top"/>
    </xf>
    <xf numFmtId="0" fontId="9" fillId="23" borderId="19" xfId="14" applyFont="1" applyFill="1" applyBorder="1" applyAlignment="1">
      <alignment horizontal="center" vertical="top"/>
    </xf>
    <xf numFmtId="49" fontId="6" fillId="0" borderId="39" xfId="14" applyNumberFormat="1" applyFont="1" applyBorder="1" applyAlignment="1">
      <alignment horizontal="center" vertical="top" textRotation="90"/>
    </xf>
    <xf numFmtId="0" fontId="28" fillId="0" borderId="0" xfId="14" applyFont="1" applyAlignment="1">
      <alignment vertical="center"/>
    </xf>
    <xf numFmtId="49" fontId="6" fillId="0" borderId="51" xfId="14" applyNumberFormat="1" applyFont="1" applyBorder="1" applyAlignment="1">
      <alignment vertical="center" wrapText="1"/>
    </xf>
    <xf numFmtId="0" fontId="6" fillId="0" borderId="58" xfId="14" applyFont="1" applyBorder="1" applyAlignment="1">
      <alignment vertical="center"/>
    </xf>
    <xf numFmtId="49" fontId="6" fillId="0" borderId="19" xfId="14" applyNumberFormat="1" applyFont="1" applyBorder="1" applyAlignment="1">
      <alignment horizontal="center" vertical="top" textRotation="90"/>
    </xf>
    <xf numFmtId="0" fontId="6" fillId="0" borderId="48" xfId="18" applyNumberFormat="1" applyFont="1" applyFill="1" applyBorder="1" applyAlignment="1">
      <alignment horizontal="center" vertical="center" wrapText="1"/>
    </xf>
    <xf numFmtId="164" fontId="86" fillId="0" borderId="5" xfId="14" applyNumberFormat="1" applyFont="1" applyBorder="1" applyAlignment="1">
      <alignment horizontal="center" vertical="top"/>
    </xf>
    <xf numFmtId="0" fontId="6" fillId="0" borderId="13" xfId="14" applyFont="1" applyBorder="1" applyAlignment="1">
      <alignment horizontal="center"/>
    </xf>
    <xf numFmtId="49" fontId="6" fillId="0" borderId="22" xfId="14" applyNumberFormat="1" applyFont="1" applyBorder="1" applyAlignment="1">
      <alignment horizontal="center" vertical="top" textRotation="90"/>
    </xf>
    <xf numFmtId="49" fontId="6" fillId="0" borderId="0" xfId="14" applyNumberFormat="1" applyFont="1" applyAlignment="1">
      <alignment horizontal="center" vertical="center" wrapText="1"/>
    </xf>
    <xf numFmtId="49" fontId="6" fillId="0" borderId="80" xfId="14" applyNumberFormat="1" applyFont="1" applyBorder="1" applyAlignment="1">
      <alignment horizontal="center" vertical="center" wrapText="1"/>
    </xf>
    <xf numFmtId="0" fontId="6" fillId="3" borderId="25" xfId="14" applyFont="1" applyFill="1" applyBorder="1" applyAlignment="1">
      <alignment horizontal="center" vertical="center"/>
    </xf>
    <xf numFmtId="0" fontId="6" fillId="3" borderId="26" xfId="14" applyFont="1" applyFill="1" applyBorder="1" applyAlignment="1">
      <alignment horizontal="left" vertical="center" wrapText="1"/>
    </xf>
    <xf numFmtId="49" fontId="6" fillId="0" borderId="78" xfId="14" applyNumberFormat="1" applyFont="1" applyBorder="1" applyAlignment="1">
      <alignment horizontal="center" vertical="center" wrapText="1"/>
    </xf>
    <xf numFmtId="0" fontId="6" fillId="3" borderId="58" xfId="14" applyFont="1" applyFill="1" applyBorder="1" applyAlignment="1">
      <alignment horizontal="center" vertical="center"/>
    </xf>
    <xf numFmtId="0" fontId="6" fillId="3" borderId="53" xfId="14" applyFont="1" applyFill="1" applyBorder="1" applyAlignment="1">
      <alignment horizontal="left" vertical="center" wrapText="1"/>
    </xf>
    <xf numFmtId="49" fontId="6" fillId="0" borderId="82" xfId="14" applyNumberFormat="1" applyFont="1" applyBorder="1" applyAlignment="1">
      <alignment horizontal="center" vertical="center" wrapText="1"/>
    </xf>
    <xf numFmtId="49" fontId="6" fillId="0" borderId="48" xfId="14" applyNumberFormat="1" applyFont="1" applyBorder="1" applyAlignment="1">
      <alignment horizontal="center" vertical="center" wrapText="1"/>
    </xf>
    <xf numFmtId="0" fontId="6" fillId="3" borderId="50" xfId="14" applyFont="1" applyFill="1" applyBorder="1" applyAlignment="1">
      <alignment horizontal="center" vertical="center"/>
    </xf>
    <xf numFmtId="0" fontId="6" fillId="3" borderId="44" xfId="14" applyFont="1" applyFill="1" applyBorder="1" applyAlignment="1">
      <alignment horizontal="left" vertical="center" wrapText="1"/>
    </xf>
    <xf numFmtId="0" fontId="6" fillId="0" borderId="7" xfId="6" applyFont="1" applyBorder="1" applyAlignment="1">
      <alignment vertical="top" wrapText="1"/>
    </xf>
    <xf numFmtId="49" fontId="6" fillId="0" borderId="8" xfId="14" applyNumberFormat="1" applyFont="1" applyBorder="1" applyAlignment="1">
      <alignment horizontal="center" vertical="top" textRotation="90"/>
    </xf>
    <xf numFmtId="49" fontId="6" fillId="0" borderId="0" xfId="14" applyNumberFormat="1" applyFont="1" applyAlignment="1">
      <alignment vertical="center" wrapText="1"/>
    </xf>
    <xf numFmtId="49" fontId="6" fillId="0" borderId="0" xfId="14" applyNumberFormat="1" applyFont="1" applyAlignment="1">
      <alignment horizontal="center" vertical="center" wrapText="1"/>
    </xf>
    <xf numFmtId="49" fontId="86" fillId="0" borderId="0" xfId="14" applyNumberFormat="1" applyFont="1" applyAlignment="1">
      <alignment horizontal="center" vertical="center" wrapText="1"/>
    </xf>
    <xf numFmtId="0" fontId="44" fillId="0" borderId="31" xfId="14" applyFont="1" applyBorder="1" applyAlignment="1">
      <alignment horizontal="center" vertical="top"/>
    </xf>
    <xf numFmtId="164" fontId="44" fillId="0" borderId="14" xfId="14" applyNumberFormat="1" applyFont="1" applyBorder="1" applyAlignment="1">
      <alignment horizontal="center" vertical="top"/>
    </xf>
    <xf numFmtId="164" fontId="6" fillId="3" borderId="29" xfId="14" applyNumberFormat="1" applyFont="1" applyFill="1" applyBorder="1" applyAlignment="1">
      <alignment horizontal="center" vertical="top"/>
    </xf>
    <xf numFmtId="49" fontId="18" fillId="14" borderId="0" xfId="14" applyNumberFormat="1" applyFont="1" applyFill="1" applyAlignment="1">
      <alignment horizontal="center" vertical="center" wrapText="1"/>
    </xf>
    <xf numFmtId="164" fontId="6" fillId="0" borderId="5" xfId="14" applyNumberFormat="1" applyFont="1" applyBorder="1" applyAlignment="1">
      <alignment horizontal="center" vertical="top"/>
    </xf>
    <xf numFmtId="49" fontId="6" fillId="14" borderId="0" xfId="14" applyNumberFormat="1" applyFont="1" applyFill="1" applyAlignment="1">
      <alignment vertical="center" wrapText="1"/>
    </xf>
    <xf numFmtId="49" fontId="6" fillId="14" borderId="80" xfId="14" applyNumberFormat="1" applyFont="1" applyFill="1" applyBorder="1" applyAlignment="1">
      <alignment horizontal="center" vertical="center" wrapText="1"/>
    </xf>
    <xf numFmtId="49" fontId="6" fillId="14" borderId="46" xfId="14" applyNumberFormat="1" applyFont="1" applyFill="1" applyBorder="1" applyAlignment="1">
      <alignment horizontal="center" vertical="center" wrapText="1"/>
    </xf>
    <xf numFmtId="49" fontId="6" fillId="14" borderId="78" xfId="14" applyNumberFormat="1" applyFont="1" applyFill="1" applyBorder="1" applyAlignment="1">
      <alignment horizontal="center" vertical="center" wrapText="1"/>
    </xf>
    <xf numFmtId="49" fontId="6" fillId="14" borderId="51" xfId="14" applyNumberFormat="1" applyFont="1" applyFill="1" applyBorder="1" applyAlignment="1">
      <alignment horizontal="center" vertical="center" wrapText="1"/>
    </xf>
    <xf numFmtId="0" fontId="44" fillId="0" borderId="13" xfId="14" applyFont="1" applyBorder="1" applyAlignment="1">
      <alignment horizontal="center" vertical="top"/>
    </xf>
    <xf numFmtId="164" fontId="44" fillId="0" borderId="5" xfId="14" applyNumberFormat="1" applyFont="1" applyBorder="1" applyAlignment="1">
      <alignment horizontal="center" vertical="top"/>
    </xf>
    <xf numFmtId="49" fontId="6" fillId="14" borderId="82" xfId="14" applyNumberFormat="1" applyFont="1" applyFill="1" applyBorder="1" applyAlignment="1">
      <alignment horizontal="center" vertical="center" wrapText="1"/>
    </xf>
    <xf numFmtId="49" fontId="6" fillId="14" borderId="48" xfId="14" applyNumberFormat="1" applyFont="1" applyFill="1" applyBorder="1" applyAlignment="1">
      <alignment horizontal="center" vertical="center" wrapText="1"/>
    </xf>
    <xf numFmtId="0" fontId="6" fillId="3" borderId="26" xfId="14" applyFont="1" applyFill="1" applyBorder="1" applyAlignment="1">
      <alignment vertical="center" wrapText="1"/>
    </xf>
    <xf numFmtId="0" fontId="9" fillId="11" borderId="4" xfId="14" applyFont="1" applyFill="1" applyBorder="1" applyAlignment="1">
      <alignment horizontal="center" vertical="top"/>
    </xf>
    <xf numFmtId="49" fontId="6" fillId="0" borderId="13" xfId="14" applyNumberFormat="1" applyFont="1" applyBorder="1" applyAlignment="1">
      <alignment vertical="top" wrapText="1"/>
    </xf>
    <xf numFmtId="0" fontId="6" fillId="3" borderId="53" xfId="14" applyFont="1" applyFill="1" applyBorder="1" applyAlignment="1">
      <alignment vertical="center" wrapText="1"/>
    </xf>
    <xf numFmtId="0" fontId="44" fillId="11" borderId="31" xfId="14" applyFont="1" applyFill="1" applyBorder="1" applyAlignment="1">
      <alignment horizontal="center" vertical="top"/>
    </xf>
    <xf numFmtId="164" fontId="44" fillId="11" borderId="5" xfId="14" applyNumberFormat="1" applyFont="1" applyFill="1" applyBorder="1" applyAlignment="1">
      <alignment horizontal="center" vertical="top"/>
    </xf>
    <xf numFmtId="49" fontId="6" fillId="0" borderId="30" xfId="14" applyNumberFormat="1" applyFont="1" applyBorder="1" applyAlignment="1">
      <alignment vertical="top" wrapText="1"/>
    </xf>
    <xf numFmtId="49" fontId="9" fillId="13" borderId="5" xfId="14" applyNumberFormat="1" applyFont="1" applyFill="1" applyBorder="1" applyAlignment="1">
      <alignment horizontal="center" vertical="top"/>
    </xf>
    <xf numFmtId="49" fontId="9" fillId="8" borderId="22" xfId="14" applyNumberFormat="1" applyFont="1" applyFill="1" applyBorder="1" applyAlignment="1">
      <alignment horizontal="center" vertical="top"/>
    </xf>
    <xf numFmtId="49" fontId="6" fillId="14" borderId="46" xfId="14" applyNumberFormat="1" applyFont="1" applyFill="1" applyBorder="1" applyAlignment="1">
      <alignment vertical="center" wrapText="1"/>
    </xf>
    <xf numFmtId="0" fontId="6" fillId="3" borderId="25" xfId="14" applyFont="1" applyFill="1" applyBorder="1" applyAlignment="1">
      <alignment vertical="center"/>
    </xf>
    <xf numFmtId="0" fontId="6" fillId="0" borderId="20" xfId="6" applyFont="1" applyBorder="1" applyAlignment="1">
      <alignment vertical="top" wrapText="1"/>
    </xf>
    <xf numFmtId="0" fontId="4" fillId="3" borderId="4" xfId="14" applyFont="1" applyFill="1" applyBorder="1" applyAlignment="1">
      <alignment horizontal="center" vertical="top" wrapText="1"/>
    </xf>
    <xf numFmtId="49" fontId="6" fillId="14" borderId="51" xfId="14" applyNumberFormat="1" applyFont="1" applyFill="1" applyBorder="1" applyAlignment="1">
      <alignment vertical="center" wrapText="1"/>
    </xf>
    <xf numFmtId="0" fontId="6" fillId="3" borderId="58" xfId="14" applyFont="1" applyFill="1" applyBorder="1" applyAlignment="1">
      <alignment vertical="center"/>
    </xf>
    <xf numFmtId="164" fontId="44" fillId="0" borderId="20" xfId="14" applyNumberFormat="1" applyFont="1" applyBorder="1" applyAlignment="1">
      <alignment horizontal="center" vertical="top"/>
    </xf>
    <xf numFmtId="0" fontId="6" fillId="0" borderId="5" xfId="6" applyFont="1" applyBorder="1" applyAlignment="1">
      <alignment vertical="top" wrapText="1"/>
    </xf>
    <xf numFmtId="49" fontId="6" fillId="0" borderId="19" xfId="14" applyNumberFormat="1" applyFont="1" applyBorder="1" applyAlignment="1">
      <alignment horizontal="center" vertical="top" wrapText="1"/>
    </xf>
    <xf numFmtId="0" fontId="4" fillId="3" borderId="19" xfId="14" applyFont="1" applyFill="1" applyBorder="1" applyAlignment="1">
      <alignment horizontal="center" vertical="top" wrapText="1"/>
    </xf>
    <xf numFmtId="0" fontId="6" fillId="0" borderId="35" xfId="6" applyFont="1" applyBorder="1" applyAlignment="1">
      <alignment vertical="top" wrapText="1"/>
    </xf>
    <xf numFmtId="0" fontId="4" fillId="3" borderId="35" xfId="14" applyFont="1" applyFill="1" applyBorder="1" applyAlignment="1">
      <alignment horizontal="center" vertical="top" wrapText="1"/>
    </xf>
    <xf numFmtId="2" fontId="6" fillId="14" borderId="0" xfId="14" applyNumberFormat="1" applyFont="1" applyFill="1" applyAlignment="1">
      <alignment horizontal="center" vertical="center" wrapText="1"/>
    </xf>
    <xf numFmtId="0" fontId="6" fillId="3" borderId="32" xfId="14" applyFont="1" applyFill="1" applyBorder="1" applyAlignment="1">
      <alignment vertical="center"/>
    </xf>
    <xf numFmtId="0" fontId="6" fillId="3" borderId="35" xfId="14" applyFont="1" applyFill="1" applyBorder="1" applyAlignment="1">
      <alignment vertical="center" wrapText="1"/>
    </xf>
    <xf numFmtId="0" fontId="88" fillId="0" borderId="0" xfId="14" applyFont="1" applyAlignment="1">
      <alignment horizontal="center"/>
    </xf>
    <xf numFmtId="49" fontId="6" fillId="0" borderId="66" xfId="14" applyNumberFormat="1" applyFont="1" applyBorder="1" applyAlignment="1">
      <alignment horizontal="center" vertical="center" wrapText="1"/>
    </xf>
    <xf numFmtId="0" fontId="6" fillId="3" borderId="12" xfId="14" applyFont="1" applyFill="1" applyBorder="1" applyAlignment="1">
      <alignment vertical="center" wrapText="1"/>
    </xf>
    <xf numFmtId="164" fontId="44" fillId="0" borderId="29" xfId="14" applyNumberFormat="1" applyFont="1" applyBorder="1" applyAlignment="1">
      <alignment horizontal="center" vertical="top"/>
    </xf>
    <xf numFmtId="0" fontId="6" fillId="3" borderId="22" xfId="14" applyFont="1" applyFill="1" applyBorder="1" applyAlignment="1">
      <alignment horizontal="center" vertical="top"/>
    </xf>
    <xf numFmtId="2" fontId="6" fillId="14" borderId="0" xfId="14" applyNumberFormat="1" applyFont="1" applyFill="1" applyAlignment="1">
      <alignment vertical="center" wrapText="1"/>
    </xf>
    <xf numFmtId="0" fontId="9" fillId="23" borderId="24" xfId="14" applyFont="1" applyFill="1" applyBorder="1" applyAlignment="1">
      <alignment horizontal="center" vertical="top"/>
    </xf>
    <xf numFmtId="49" fontId="6" fillId="0" borderId="61" xfId="14" applyNumberFormat="1" applyFont="1" applyBorder="1" applyAlignment="1">
      <alignment vertical="center" wrapText="1"/>
    </xf>
    <xf numFmtId="0" fontId="6" fillId="0" borderId="22" xfId="6" applyFont="1" applyBorder="1" applyAlignment="1">
      <alignment vertical="top" wrapText="1"/>
    </xf>
    <xf numFmtId="49" fontId="6" fillId="0" borderId="40" xfId="14" applyNumberFormat="1" applyFont="1" applyBorder="1" applyAlignment="1">
      <alignment horizontal="center" vertical="center" wrapText="1"/>
    </xf>
    <xf numFmtId="0" fontId="6" fillId="3" borderId="41" xfId="14" applyFont="1" applyFill="1" applyBorder="1" applyAlignment="1">
      <alignment horizontal="center" vertical="center"/>
    </xf>
    <xf numFmtId="0" fontId="6" fillId="0" borderId="33" xfId="5" applyFont="1" applyBorder="1" applyAlignment="1">
      <alignment vertical="top" wrapText="1"/>
    </xf>
    <xf numFmtId="164" fontId="44" fillId="0" borderId="30" xfId="14" applyNumberFormat="1" applyFont="1" applyBorder="1" applyAlignment="1">
      <alignment horizontal="center" vertical="top"/>
    </xf>
    <xf numFmtId="49" fontId="6" fillId="0" borderId="35" xfId="14" applyNumberFormat="1" applyFont="1" applyBorder="1" applyAlignment="1">
      <alignment horizontal="center" vertical="top" wrapText="1"/>
    </xf>
    <xf numFmtId="49" fontId="6" fillId="0" borderId="18" xfId="14" applyNumberFormat="1" applyFont="1" applyBorder="1" applyAlignment="1">
      <alignment vertical="top" wrapText="1"/>
    </xf>
    <xf numFmtId="0" fontId="6" fillId="3" borderId="44" xfId="14" applyFont="1" applyFill="1" applyBorder="1" applyAlignment="1">
      <alignment vertical="center" wrapText="1"/>
    </xf>
    <xf numFmtId="0" fontId="6" fillId="0" borderId="39" xfId="14" applyFont="1" applyBorder="1" applyAlignment="1">
      <alignment horizontal="center" vertical="top"/>
    </xf>
    <xf numFmtId="0" fontId="6" fillId="3" borderId="17" xfId="14" applyFont="1" applyFill="1" applyBorder="1" applyAlignment="1">
      <alignment horizontal="center" vertical="top"/>
    </xf>
    <xf numFmtId="0" fontId="6" fillId="3" borderId="26" xfId="14" applyFont="1" applyFill="1" applyBorder="1" applyAlignment="1">
      <alignment vertical="center" wrapText="1"/>
    </xf>
    <xf numFmtId="164" fontId="86" fillId="0" borderId="14" xfId="14" applyNumberFormat="1" applyFont="1" applyBorder="1" applyAlignment="1">
      <alignment horizontal="center" vertical="top"/>
    </xf>
    <xf numFmtId="0" fontId="6" fillId="3" borderId="54" xfId="14" applyFont="1" applyFill="1" applyBorder="1" applyAlignment="1">
      <alignment vertical="center"/>
    </xf>
    <xf numFmtId="0" fontId="6" fillId="0" borderId="26" xfId="5" applyFont="1" applyBorder="1" applyAlignment="1">
      <alignment vertical="top" wrapText="1"/>
    </xf>
    <xf numFmtId="49" fontId="9" fillId="12" borderId="2" xfId="14" applyNumberFormat="1" applyFont="1" applyFill="1" applyBorder="1" applyAlignment="1">
      <alignment horizontal="center" vertical="top" wrapText="1"/>
    </xf>
    <xf numFmtId="0" fontId="6" fillId="3" borderId="41" xfId="14" applyFont="1" applyFill="1" applyBorder="1" applyAlignment="1">
      <alignment vertical="center"/>
    </xf>
    <xf numFmtId="0" fontId="6" fillId="3" borderId="8" xfId="14" applyFont="1" applyFill="1" applyBorder="1" applyAlignment="1">
      <alignment horizontal="center" vertical="top"/>
    </xf>
    <xf numFmtId="49" fontId="9" fillId="12" borderId="34" xfId="14" applyNumberFormat="1" applyFont="1" applyFill="1" applyBorder="1" applyAlignment="1">
      <alignment horizontal="center" vertical="top" wrapText="1"/>
    </xf>
    <xf numFmtId="0" fontId="6" fillId="3" borderId="52" xfId="14" applyFont="1" applyFill="1" applyBorder="1" applyAlignment="1">
      <alignment vertical="center" wrapText="1"/>
    </xf>
    <xf numFmtId="164" fontId="9" fillId="11" borderId="13" xfId="14" applyNumberFormat="1" applyFont="1" applyFill="1" applyBorder="1" applyAlignment="1">
      <alignment horizontal="center" vertical="top"/>
    </xf>
    <xf numFmtId="0" fontId="4" fillId="11" borderId="0" xfId="14" applyFont="1" applyFill="1" applyAlignment="1">
      <alignment vertical="top" wrapText="1"/>
    </xf>
    <xf numFmtId="49" fontId="9" fillId="11" borderId="24" xfId="14" applyNumberFormat="1" applyFont="1" applyFill="1" applyBorder="1" applyAlignment="1">
      <alignment horizontal="center" vertical="top"/>
    </xf>
    <xf numFmtId="164" fontId="44" fillId="11" borderId="24" xfId="14" applyNumberFormat="1" applyFont="1" applyFill="1" applyBorder="1" applyAlignment="1">
      <alignment horizontal="center" vertical="top"/>
    </xf>
    <xf numFmtId="49" fontId="9" fillId="11" borderId="13" xfId="14" applyNumberFormat="1" applyFont="1" applyFill="1" applyBorder="1" applyAlignment="1">
      <alignment horizontal="center" vertical="top"/>
    </xf>
    <xf numFmtId="0" fontId="40" fillId="4" borderId="0" xfId="14" applyFont="1" applyFill="1"/>
    <xf numFmtId="164" fontId="86" fillId="11" borderId="5" xfId="14" applyNumberFormat="1" applyFont="1" applyFill="1" applyBorder="1" applyAlignment="1">
      <alignment horizontal="center" vertical="top"/>
    </xf>
    <xf numFmtId="0" fontId="6" fillId="3" borderId="49" xfId="14" applyFont="1" applyFill="1" applyBorder="1" applyAlignment="1">
      <alignment vertical="center" wrapText="1"/>
    </xf>
    <xf numFmtId="49" fontId="9" fillId="11" borderId="30" xfId="14" applyNumberFormat="1" applyFont="1" applyFill="1" applyBorder="1" applyAlignment="1">
      <alignment horizontal="center" vertical="top"/>
    </xf>
    <xf numFmtId="0" fontId="9" fillId="0" borderId="3" xfId="14" applyFont="1" applyBorder="1" applyAlignment="1">
      <alignment vertical="center"/>
    </xf>
    <xf numFmtId="0" fontId="9" fillId="0" borderId="4" xfId="14" applyFont="1" applyBorder="1" applyAlignment="1">
      <alignment vertical="center"/>
    </xf>
    <xf numFmtId="49" fontId="9" fillId="7" borderId="13" xfId="14" applyNumberFormat="1" applyFont="1" applyFill="1" applyBorder="1" applyAlignment="1">
      <alignment horizontal="center" vertical="top"/>
    </xf>
    <xf numFmtId="0" fontId="9" fillId="7" borderId="10" xfId="14" applyFont="1" applyFill="1" applyBorder="1" applyAlignment="1">
      <alignment vertical="center"/>
    </xf>
    <xf numFmtId="0" fontId="9" fillId="7" borderId="11" xfId="14" applyFont="1" applyFill="1" applyBorder="1" applyAlignment="1">
      <alignment vertical="center"/>
    </xf>
    <xf numFmtId="0" fontId="6" fillId="3" borderId="10" xfId="14" applyFont="1" applyFill="1" applyBorder="1" applyAlignment="1">
      <alignment horizontal="center" vertical="top"/>
    </xf>
    <xf numFmtId="0" fontId="28" fillId="0" borderId="68" xfId="14" applyFont="1" applyBorder="1" applyAlignment="1">
      <alignment horizontal="justify" vertical="center"/>
    </xf>
    <xf numFmtId="0" fontId="9" fillId="0" borderId="11" xfId="14" applyFont="1" applyBorder="1" applyAlignment="1">
      <alignment horizontal="left" vertical="top"/>
    </xf>
    <xf numFmtId="0" fontId="6" fillId="0" borderId="11" xfId="14" applyFont="1" applyBorder="1" applyAlignment="1">
      <alignment horizontal="left" vertical="top"/>
    </xf>
    <xf numFmtId="49" fontId="9" fillId="9" borderId="24" xfId="14" applyNumberFormat="1" applyFont="1" applyFill="1" applyBorder="1" applyAlignment="1">
      <alignment horizontal="center" vertical="top" wrapText="1"/>
    </xf>
    <xf numFmtId="0" fontId="9" fillId="8" borderId="10" xfId="14" applyFont="1" applyFill="1" applyBorder="1" applyAlignment="1">
      <alignment horizontal="left" vertical="top"/>
    </xf>
    <xf numFmtId="0" fontId="4" fillId="9" borderId="11" xfId="14" applyFont="1" applyFill="1" applyBorder="1"/>
    <xf numFmtId="0" fontId="6" fillId="9" borderId="11" xfId="14" applyFont="1" applyFill="1" applyBorder="1"/>
    <xf numFmtId="0" fontId="9" fillId="9" borderId="23" xfId="14" applyFont="1" applyFill="1" applyBorder="1"/>
    <xf numFmtId="0" fontId="5" fillId="0" borderId="25" xfId="14" applyFont="1" applyBorder="1" applyAlignment="1">
      <alignment horizontal="center" vertical="center" wrapText="1"/>
    </xf>
    <xf numFmtId="0" fontId="5" fillId="0" borderId="26" xfId="14" applyFont="1" applyBorder="1" applyAlignment="1">
      <alignment horizontal="center" vertical="center" wrapText="1"/>
    </xf>
    <xf numFmtId="0" fontId="5" fillId="0" borderId="50" xfId="14" applyFont="1" applyBorder="1" applyAlignment="1">
      <alignment horizontal="center" vertical="center" wrapText="1"/>
    </xf>
    <xf numFmtId="0" fontId="5" fillId="0" borderId="53" xfId="14" applyFont="1" applyBorder="1" applyAlignment="1">
      <alignment horizontal="center" vertical="center" wrapText="1"/>
    </xf>
    <xf numFmtId="0" fontId="31" fillId="0" borderId="3" xfId="14" applyFont="1" applyBorder="1" applyAlignment="1">
      <alignment horizontal="center" vertical="center"/>
    </xf>
    <xf numFmtId="0" fontId="31" fillId="0" borderId="0" xfId="14" applyFont="1" applyAlignment="1">
      <alignment horizontal="center" vertical="center"/>
    </xf>
    <xf numFmtId="0" fontId="9" fillId="0" borderId="0" xfId="14" applyFont="1" applyAlignment="1">
      <alignment horizontal="center" vertical="center"/>
    </xf>
    <xf numFmtId="0" fontId="30" fillId="0" borderId="0" xfId="14" applyFont="1" applyAlignment="1">
      <alignment horizontal="center" vertical="top" wrapText="1"/>
    </xf>
  </cellXfs>
  <cellStyles count="19">
    <cellStyle name="Geras" xfId="13" builtinId="26"/>
    <cellStyle name="Įprastas" xfId="0" builtinId="0"/>
    <cellStyle name="Įprastas 2" xfId="8" xr:uid="{DB416CC6-A197-4CC8-8889-5816F426E598}"/>
    <cellStyle name="Įprastas 2 2" xfId="6" xr:uid="{DA44E052-FA4F-4BE2-B7E3-EE2C70179265}"/>
    <cellStyle name="Įprastas 2 2 2 2" xfId="7" xr:uid="{CA0ACD85-C712-40B4-AD09-4919FF857D5E}"/>
    <cellStyle name="Įprastas 3" xfId="11" xr:uid="{C37472DF-9F91-4151-9328-78F7EF779232}"/>
    <cellStyle name="Įprastas 3 2" xfId="12" xr:uid="{D979A59B-1FCA-42A9-81E9-EA855B81A52A}"/>
    <cellStyle name="Įprastas 4" xfId="3" xr:uid="{BF69339E-8B62-4A88-B050-EC4DFD9CD8BB}"/>
    <cellStyle name="Įprastas 4 2" xfId="9" xr:uid="{60214074-DE04-4BFA-9D83-CAED26B22F4D}"/>
    <cellStyle name="Įprastas 5" xfId="4" xr:uid="{C2EC4E56-0C80-4676-9A3D-F4F62CF7BE64}"/>
    <cellStyle name="Įprastas 5 2" xfId="10" xr:uid="{195A46AB-3E80-4AC2-93DF-DDF3EEE8BBAA}"/>
    <cellStyle name="Įprastas 6" xfId="5" xr:uid="{604D10AB-41C4-4279-BE3A-8469DEFAC328}"/>
    <cellStyle name="Įprastas 7" xfId="14" xr:uid="{FA9369D6-4D25-4E8C-AC97-CD06FDD01576}"/>
    <cellStyle name="Įprastas 7 2" xfId="15" xr:uid="{1D9CD50D-20B6-4447-A1E3-3CEC2189D773}"/>
    <cellStyle name="Kablelis" xfId="1" builtinId="3"/>
    <cellStyle name="Kablelis 2" xfId="16" xr:uid="{434C8C4A-A9B7-42F2-B2C3-70A10EFB27BA}"/>
    <cellStyle name="Normal_Kopija 13 programos Excel" xfId="17" xr:uid="{E5AE5C36-1248-4ED5-9AAD-3DF3BC689041}"/>
    <cellStyle name="Procentai" xfId="2" builtinId="5"/>
    <cellStyle name="Valiuta 2" xfId="18" xr:uid="{51C9302A-C74E-40F4-AE73-054C3EBCF5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C366E-8FF9-4CDF-B007-99A9305BD076}">
  <sheetPr>
    <pageSetUpPr fitToPage="1"/>
  </sheetPr>
  <dimension ref="A1:W146"/>
  <sheetViews>
    <sheetView tabSelected="1" zoomScaleNormal="100" zoomScaleSheetLayoutView="100" workbookViewId="0">
      <selection activeCell="M1" sqref="M1:O2"/>
    </sheetView>
  </sheetViews>
  <sheetFormatPr defaultRowHeight="15" x14ac:dyDescent="0.25"/>
  <cols>
    <col min="1" max="1" width="2.7109375" style="2" customWidth="1"/>
    <col min="2" max="4" width="3.140625" customWidth="1"/>
    <col min="5" max="5" width="3.5703125" customWidth="1"/>
    <col min="6" max="6" width="38.28515625" customWidth="1"/>
    <col min="7" max="7" width="4.7109375" customWidth="1"/>
    <col min="8" max="8" width="4.28515625" customWidth="1"/>
    <col min="9" max="9" width="6.140625" customWidth="1"/>
    <col min="10" max="10" width="29.85546875" style="1" customWidth="1"/>
    <col min="11" max="11" width="7.7109375" customWidth="1"/>
    <col min="12" max="12" width="12" customWidth="1"/>
    <col min="13" max="13" width="41.85546875" customWidth="1"/>
    <col min="14" max="14" width="11.5703125" customWidth="1"/>
    <col min="15" max="15" width="20.28515625" customWidth="1"/>
  </cols>
  <sheetData>
    <row r="1" spans="1:16" ht="42.75" customHeight="1" x14ac:dyDescent="0.25">
      <c r="L1" s="349"/>
      <c r="M1" s="1810" t="s">
        <v>597</v>
      </c>
      <c r="N1" s="1810"/>
      <c r="O1" s="1810"/>
      <c r="P1" s="350"/>
    </row>
    <row r="2" spans="1:16" ht="24.75" customHeight="1" x14ac:dyDescent="0.25">
      <c r="L2" s="349"/>
      <c r="M2" s="1810"/>
      <c r="N2" s="1810"/>
      <c r="O2" s="1810"/>
    </row>
    <row r="3" spans="1:16" ht="15" customHeight="1" x14ac:dyDescent="0.25">
      <c r="A3" s="1829" t="s">
        <v>190</v>
      </c>
      <c r="B3" s="1829"/>
      <c r="C3" s="1829"/>
      <c r="D3" s="1829"/>
      <c r="E3" s="1829"/>
      <c r="F3" s="1829"/>
      <c r="G3" s="1829"/>
      <c r="H3" s="1829"/>
      <c r="I3" s="1829"/>
      <c r="J3" s="1829"/>
      <c r="K3" s="1829"/>
      <c r="L3" s="1829"/>
      <c r="M3" s="1829"/>
      <c r="N3" s="1829"/>
      <c r="O3" s="1829"/>
    </row>
    <row r="4" spans="1:16" x14ac:dyDescent="0.25">
      <c r="A4" s="1838" t="s">
        <v>189</v>
      </c>
      <c r="B4" s="1838"/>
      <c r="C4" s="1838"/>
      <c r="D4" s="1838"/>
      <c r="E4" s="1838"/>
      <c r="F4" s="1838"/>
      <c r="G4" s="1838"/>
      <c r="H4" s="1838"/>
      <c r="I4" s="1838"/>
      <c r="J4" s="1838"/>
      <c r="K4" s="1838"/>
      <c r="L4" s="1838"/>
      <c r="M4" s="1838"/>
      <c r="N4" s="1838"/>
      <c r="O4" s="1838"/>
    </row>
    <row r="5" spans="1:16" x14ac:dyDescent="0.25">
      <c r="A5" s="1838" t="s">
        <v>188</v>
      </c>
      <c r="B5" s="1838"/>
      <c r="C5" s="1838"/>
      <c r="D5" s="1838"/>
      <c r="E5" s="1838"/>
      <c r="F5" s="1838"/>
      <c r="G5" s="1838"/>
      <c r="H5" s="1838"/>
      <c r="I5" s="1838"/>
      <c r="J5" s="1838"/>
      <c r="K5" s="1838"/>
      <c r="L5" s="1838"/>
      <c r="M5" s="1838"/>
      <c r="N5" s="1838"/>
      <c r="O5" s="1838"/>
    </row>
    <row r="6" spans="1:16" ht="16.5" thickBot="1" x14ac:dyDescent="0.3">
      <c r="A6" s="348"/>
      <c r="B6" s="346"/>
      <c r="C6" s="346"/>
      <c r="D6" s="346"/>
      <c r="E6" s="346"/>
      <c r="F6" s="346"/>
      <c r="G6" s="346"/>
      <c r="H6" s="346"/>
      <c r="I6" s="346"/>
      <c r="J6" s="347"/>
      <c r="K6" s="346"/>
      <c r="L6" s="346"/>
      <c r="M6" s="345"/>
      <c r="N6" s="1893" t="s">
        <v>30</v>
      </c>
      <c r="O6" s="1893"/>
    </row>
    <row r="7" spans="1:16" ht="29.25" customHeight="1" thickBot="1" x14ac:dyDescent="0.3">
      <c r="A7" s="1839" t="s">
        <v>187</v>
      </c>
      <c r="B7" s="1842" t="s">
        <v>186</v>
      </c>
      <c r="C7" s="1845" t="s">
        <v>182</v>
      </c>
      <c r="D7" s="1940" t="s">
        <v>185</v>
      </c>
      <c r="E7" s="1984" t="s">
        <v>184</v>
      </c>
      <c r="F7" s="1943" t="s">
        <v>183</v>
      </c>
      <c r="G7" s="1987" t="s">
        <v>182</v>
      </c>
      <c r="H7" s="1921" t="s">
        <v>181</v>
      </c>
      <c r="I7" s="1946" t="s">
        <v>180</v>
      </c>
      <c r="J7" s="1990" t="s">
        <v>179</v>
      </c>
      <c r="K7" s="1921" t="s">
        <v>178</v>
      </c>
      <c r="L7" s="1897" t="s">
        <v>177</v>
      </c>
      <c r="M7" s="1992" t="s">
        <v>176</v>
      </c>
      <c r="N7" s="1993"/>
      <c r="O7" s="1994"/>
    </row>
    <row r="8" spans="1:16" x14ac:dyDescent="0.25">
      <c r="A8" s="1840"/>
      <c r="B8" s="1843"/>
      <c r="C8" s="1846"/>
      <c r="D8" s="1941"/>
      <c r="E8" s="1985"/>
      <c r="F8" s="1944"/>
      <c r="G8" s="1988"/>
      <c r="H8" s="1922"/>
      <c r="I8" s="1947"/>
      <c r="J8" s="1991"/>
      <c r="K8" s="1922"/>
      <c r="L8" s="1898"/>
      <c r="M8" s="1900" t="s">
        <v>175</v>
      </c>
      <c r="N8" s="1902" t="s">
        <v>174</v>
      </c>
      <c r="O8" s="1924" t="s">
        <v>173</v>
      </c>
    </row>
    <row r="9" spans="1:16" ht="125.25" customHeight="1" thickBot="1" x14ac:dyDescent="0.3">
      <c r="A9" s="1841"/>
      <c r="B9" s="1844"/>
      <c r="C9" s="1847"/>
      <c r="D9" s="1942"/>
      <c r="E9" s="1986"/>
      <c r="F9" s="1945"/>
      <c r="G9" s="1989"/>
      <c r="H9" s="1923"/>
      <c r="I9" s="1948"/>
      <c r="J9" s="1991"/>
      <c r="K9" s="1923"/>
      <c r="L9" s="1899"/>
      <c r="M9" s="1901"/>
      <c r="N9" s="1903"/>
      <c r="O9" s="1925"/>
    </row>
    <row r="10" spans="1:16" ht="17.25" customHeight="1" thickBot="1" x14ac:dyDescent="0.3">
      <c r="A10" s="344" t="s">
        <v>37</v>
      </c>
      <c r="B10" s="1932" t="s">
        <v>172</v>
      </c>
      <c r="C10" s="1933"/>
      <c r="D10" s="1933"/>
      <c r="E10" s="1933"/>
      <c r="F10" s="1933"/>
      <c r="G10" s="1933"/>
      <c r="H10" s="1933"/>
      <c r="I10" s="1933"/>
      <c r="J10" s="1933"/>
      <c r="K10" s="343"/>
      <c r="L10" s="342"/>
      <c r="M10" s="341"/>
      <c r="N10" s="341"/>
      <c r="O10" s="340"/>
    </row>
    <row r="11" spans="1:16" ht="39.75" customHeight="1" thickBot="1" x14ac:dyDescent="0.3">
      <c r="A11" s="339"/>
      <c r="B11" s="338"/>
      <c r="C11" s="335"/>
      <c r="D11" s="335"/>
      <c r="E11" s="335"/>
      <c r="F11" s="337"/>
      <c r="G11" s="337"/>
      <c r="H11" s="335"/>
      <c r="I11" s="335"/>
      <c r="J11" s="336"/>
      <c r="K11" s="335"/>
      <c r="L11" s="334"/>
      <c r="M11" s="333" t="s">
        <v>171</v>
      </c>
      <c r="N11" s="332" t="s">
        <v>170</v>
      </c>
      <c r="O11" s="331" t="s">
        <v>169</v>
      </c>
    </row>
    <row r="12" spans="1:16" ht="16.5" customHeight="1" thickBot="1" x14ac:dyDescent="0.3">
      <c r="A12" s="174" t="s">
        <v>37</v>
      </c>
      <c r="B12" s="173" t="s">
        <v>37</v>
      </c>
      <c r="C12" s="1894" t="s">
        <v>168</v>
      </c>
      <c r="D12" s="1895"/>
      <c r="E12" s="1895"/>
      <c r="F12" s="1895"/>
      <c r="G12" s="1895"/>
      <c r="H12" s="1895"/>
      <c r="I12" s="1895"/>
      <c r="J12" s="1895"/>
      <c r="K12" s="1895"/>
      <c r="L12" s="1895"/>
      <c r="M12" s="1895"/>
      <c r="N12" s="1895"/>
      <c r="O12" s="1896"/>
    </row>
    <row r="13" spans="1:16" ht="39" thickBot="1" x14ac:dyDescent="0.3">
      <c r="A13" s="137"/>
      <c r="B13" s="1919"/>
      <c r="C13" s="1926"/>
      <c r="D13" s="1927"/>
      <c r="E13" s="1927"/>
      <c r="F13" s="1927"/>
      <c r="G13" s="1927"/>
      <c r="H13" s="1927"/>
      <c r="I13" s="1927"/>
      <c r="J13" s="1927"/>
      <c r="K13" s="1927"/>
      <c r="L13" s="1928"/>
      <c r="M13" s="330" t="s">
        <v>167</v>
      </c>
      <c r="N13" s="329" t="s">
        <v>166</v>
      </c>
      <c r="O13" s="146">
        <v>60</v>
      </c>
    </row>
    <row r="14" spans="1:16" ht="30.75" customHeight="1" thickBot="1" x14ac:dyDescent="0.3">
      <c r="A14" s="137"/>
      <c r="B14" s="1920"/>
      <c r="C14" s="1929"/>
      <c r="D14" s="1930"/>
      <c r="E14" s="1930"/>
      <c r="F14" s="1930"/>
      <c r="G14" s="1930"/>
      <c r="H14" s="1930"/>
      <c r="I14" s="1930"/>
      <c r="J14" s="1930"/>
      <c r="K14" s="1930"/>
      <c r="L14" s="1931"/>
      <c r="M14" s="330" t="s">
        <v>165</v>
      </c>
      <c r="N14" s="329" t="s">
        <v>66</v>
      </c>
      <c r="O14" s="146">
        <v>58</v>
      </c>
    </row>
    <row r="15" spans="1:16" ht="22.5" customHeight="1" x14ac:dyDescent="0.25">
      <c r="A15" s="1830" t="s">
        <v>37</v>
      </c>
      <c r="B15" s="1885" t="s">
        <v>37</v>
      </c>
      <c r="C15" s="1887" t="s">
        <v>37</v>
      </c>
      <c r="D15" s="1934" t="s">
        <v>164</v>
      </c>
      <c r="E15" s="1935"/>
      <c r="F15" s="1936"/>
      <c r="G15" s="1823" t="s">
        <v>163</v>
      </c>
      <c r="H15" s="1826" t="s">
        <v>44</v>
      </c>
      <c r="I15" s="1879" t="s">
        <v>43</v>
      </c>
      <c r="J15" s="1820" t="s">
        <v>42</v>
      </c>
      <c r="K15" s="74" t="s">
        <v>124</v>
      </c>
      <c r="L15" s="328">
        <f>L22+L26+L27+L29+L30</f>
        <v>8998.5999999999985</v>
      </c>
      <c r="M15" s="275" t="s">
        <v>162</v>
      </c>
      <c r="N15" s="194" t="s">
        <v>80</v>
      </c>
      <c r="O15" s="87">
        <v>130</v>
      </c>
    </row>
    <row r="16" spans="1:16" ht="18.75" customHeight="1" x14ac:dyDescent="0.25">
      <c r="A16" s="1917"/>
      <c r="B16" s="1850"/>
      <c r="C16" s="1918"/>
      <c r="D16" s="1937"/>
      <c r="E16" s="1938"/>
      <c r="F16" s="1939"/>
      <c r="G16" s="1825"/>
      <c r="H16" s="1827"/>
      <c r="I16" s="1907"/>
      <c r="J16" s="1821"/>
      <c r="K16" s="274" t="s">
        <v>161</v>
      </c>
      <c r="L16" s="273"/>
      <c r="M16" s="327" t="s">
        <v>160</v>
      </c>
      <c r="N16" s="186" t="s">
        <v>119</v>
      </c>
      <c r="O16" s="321">
        <v>16</v>
      </c>
    </row>
    <row r="17" spans="1:21" ht="25.5" x14ac:dyDescent="0.25">
      <c r="A17" s="1917"/>
      <c r="B17" s="1850"/>
      <c r="C17" s="1918"/>
      <c r="D17" s="1937"/>
      <c r="E17" s="1938"/>
      <c r="F17" s="1939"/>
      <c r="G17" s="1825"/>
      <c r="H17" s="1827"/>
      <c r="I17" s="1907"/>
      <c r="J17" s="1821"/>
      <c r="K17" s="274" t="s">
        <v>140</v>
      </c>
      <c r="L17" s="324">
        <f>L23</f>
        <v>80.8</v>
      </c>
      <c r="M17" s="322" t="s">
        <v>159</v>
      </c>
      <c r="N17" s="186" t="s">
        <v>80</v>
      </c>
      <c r="O17" s="323">
        <v>153</v>
      </c>
      <c r="R17" s="79"/>
      <c r="T17" s="79"/>
    </row>
    <row r="18" spans="1:21" ht="33.75" customHeight="1" thickBot="1" x14ac:dyDescent="0.3">
      <c r="A18" s="1917"/>
      <c r="B18" s="1850"/>
      <c r="C18" s="1918"/>
      <c r="D18" s="1937"/>
      <c r="E18" s="1938"/>
      <c r="F18" s="1939"/>
      <c r="G18" s="1825"/>
      <c r="H18" s="1827"/>
      <c r="I18" s="1907"/>
      <c r="J18" s="1821"/>
      <c r="K18" s="274" t="s">
        <v>141</v>
      </c>
      <c r="L18" s="324">
        <f>L25</f>
        <v>0</v>
      </c>
      <c r="M18" s="326" t="s">
        <v>158</v>
      </c>
      <c r="N18" s="205" t="s">
        <v>119</v>
      </c>
      <c r="O18" s="325">
        <v>4</v>
      </c>
    </row>
    <row r="19" spans="1:21" ht="29.25" customHeight="1" x14ac:dyDescent="0.25">
      <c r="A19" s="1917"/>
      <c r="B19" s="1850"/>
      <c r="C19" s="1918"/>
      <c r="D19" s="1937"/>
      <c r="E19" s="1938"/>
      <c r="F19" s="1939"/>
      <c r="G19" s="1825"/>
      <c r="H19" s="1827"/>
      <c r="I19" s="1907"/>
      <c r="J19" s="1821"/>
      <c r="K19" s="274" t="s">
        <v>40</v>
      </c>
      <c r="L19" s="324">
        <f>L24</f>
        <v>24.6</v>
      </c>
      <c r="M19" s="322" t="s">
        <v>157</v>
      </c>
      <c r="N19" s="186" t="s">
        <v>80</v>
      </c>
      <c r="O19" s="323">
        <v>173</v>
      </c>
    </row>
    <row r="20" spans="1:21" ht="32.25" customHeight="1" x14ac:dyDescent="0.25">
      <c r="A20" s="1917"/>
      <c r="B20" s="1850"/>
      <c r="C20" s="1918"/>
      <c r="D20" s="1937"/>
      <c r="E20" s="1938"/>
      <c r="F20" s="1939"/>
      <c r="G20" s="1825"/>
      <c r="H20" s="1827"/>
      <c r="I20" s="1907"/>
      <c r="J20" s="1821"/>
      <c r="K20" s="274"/>
      <c r="L20" s="273"/>
      <c r="M20" s="322" t="s">
        <v>156</v>
      </c>
      <c r="N20" s="186" t="s">
        <v>119</v>
      </c>
      <c r="O20" s="321">
        <v>71</v>
      </c>
    </row>
    <row r="21" spans="1:21" ht="16.5" customHeight="1" thickBot="1" x14ac:dyDescent="0.3">
      <c r="A21" s="1831"/>
      <c r="B21" s="1886"/>
      <c r="C21" s="1888"/>
      <c r="D21" s="1937"/>
      <c r="E21" s="1938"/>
      <c r="F21" s="1939"/>
      <c r="G21" s="1825"/>
      <c r="H21" s="1828"/>
      <c r="I21" s="1880"/>
      <c r="J21" s="1822"/>
      <c r="K21" s="320" t="s">
        <v>33</v>
      </c>
      <c r="L21" s="69">
        <f>SUM(L15:L20)</f>
        <v>9103.9999999999982</v>
      </c>
      <c r="M21" s="277"/>
      <c r="N21" s="54"/>
      <c r="O21" s="276"/>
      <c r="P21" s="79"/>
      <c r="R21" s="79"/>
    </row>
    <row r="22" spans="1:21" ht="15" customHeight="1" x14ac:dyDescent="0.25">
      <c r="A22" s="1834" t="s">
        <v>37</v>
      </c>
      <c r="B22" s="1856" t="s">
        <v>37</v>
      </c>
      <c r="C22" s="1832" t="s">
        <v>37</v>
      </c>
      <c r="D22" s="2000"/>
      <c r="E22" s="1851" t="s">
        <v>37</v>
      </c>
      <c r="F22" s="1854" t="s">
        <v>155</v>
      </c>
      <c r="G22" s="1825"/>
      <c r="H22" s="76"/>
      <c r="I22" s="142"/>
      <c r="J22" s="105"/>
      <c r="K22" s="65" t="s">
        <v>124</v>
      </c>
      <c r="L22" s="319">
        <v>8901.2999999999993</v>
      </c>
      <c r="M22" s="302"/>
      <c r="N22" s="301"/>
      <c r="O22" s="300"/>
      <c r="P22" s="103"/>
      <c r="Q22" s="103"/>
      <c r="R22" s="79"/>
      <c r="S22" s="103"/>
      <c r="T22" s="79"/>
      <c r="U22" s="79"/>
    </row>
    <row r="23" spans="1:21" ht="15" customHeight="1" x14ac:dyDescent="0.25">
      <c r="A23" s="1849"/>
      <c r="B23" s="1857"/>
      <c r="C23" s="1848"/>
      <c r="D23" s="2001"/>
      <c r="E23" s="1852"/>
      <c r="F23" s="1855"/>
      <c r="G23" s="1825"/>
      <c r="H23" s="66"/>
      <c r="I23" s="133"/>
      <c r="J23" s="316"/>
      <c r="K23" s="318" t="s">
        <v>140</v>
      </c>
      <c r="L23" s="317">
        <v>80.8</v>
      </c>
      <c r="M23" s="306"/>
      <c r="N23" s="305"/>
      <c r="O23" s="304"/>
      <c r="P23" s="103"/>
      <c r="Q23" s="79"/>
      <c r="R23" s="79"/>
      <c r="S23" s="79"/>
      <c r="T23" s="79"/>
      <c r="U23" s="103"/>
    </row>
    <row r="24" spans="1:21" ht="13.5" customHeight="1" x14ac:dyDescent="0.25">
      <c r="A24" s="1849"/>
      <c r="B24" s="1857"/>
      <c r="C24" s="1848"/>
      <c r="D24" s="2001"/>
      <c r="E24" s="1852"/>
      <c r="F24" s="1855"/>
      <c r="G24" s="1825"/>
      <c r="H24" s="66"/>
      <c r="I24" s="133"/>
      <c r="J24" s="316"/>
      <c r="K24" s="315" t="s">
        <v>40</v>
      </c>
      <c r="L24" s="314">
        <v>24.6</v>
      </c>
      <c r="M24" s="306"/>
      <c r="N24" s="305"/>
      <c r="O24" s="304"/>
      <c r="P24" s="79"/>
      <c r="Q24" s="79"/>
      <c r="S24" s="79"/>
      <c r="U24" s="79"/>
    </row>
    <row r="25" spans="1:21" ht="15" customHeight="1" thickBot="1" x14ac:dyDescent="0.3">
      <c r="A25" s="1835"/>
      <c r="B25" s="1858"/>
      <c r="C25" s="1833"/>
      <c r="D25" s="2001"/>
      <c r="E25" s="1853"/>
      <c r="F25" s="1855"/>
      <c r="G25" s="1825"/>
      <c r="H25" s="58"/>
      <c r="I25" s="124"/>
      <c r="J25" s="313"/>
      <c r="K25" s="312" t="s">
        <v>141</v>
      </c>
      <c r="L25" s="311"/>
      <c r="M25" s="310"/>
      <c r="N25" s="54"/>
      <c r="O25" s="276"/>
      <c r="Q25" s="79"/>
      <c r="R25" s="79"/>
    </row>
    <row r="26" spans="1:21" ht="15.75" thickBot="1" x14ac:dyDescent="0.3">
      <c r="A26" s="166" t="s">
        <v>37</v>
      </c>
      <c r="B26" s="299" t="s">
        <v>37</v>
      </c>
      <c r="C26" s="189" t="s">
        <v>37</v>
      </c>
      <c r="D26" s="2001"/>
      <c r="E26" s="298" t="s">
        <v>39</v>
      </c>
      <c r="F26" s="297" t="s">
        <v>154</v>
      </c>
      <c r="G26" s="1825"/>
      <c r="H26" s="66"/>
      <c r="I26" s="133"/>
      <c r="J26" s="296"/>
      <c r="K26" s="308" t="s">
        <v>124</v>
      </c>
      <c r="L26" s="307">
        <v>1.8</v>
      </c>
      <c r="M26" s="302"/>
      <c r="N26" s="301"/>
      <c r="O26" s="300"/>
      <c r="Q26" s="79"/>
    </row>
    <row r="27" spans="1:21" ht="19.5" hidden="1" customHeight="1" thickBot="1" x14ac:dyDescent="0.3">
      <c r="A27" s="166" t="s">
        <v>37</v>
      </c>
      <c r="B27" s="299" t="s">
        <v>37</v>
      </c>
      <c r="C27" s="189" t="s">
        <v>37</v>
      </c>
      <c r="D27" s="2001"/>
      <c r="E27" s="298" t="s">
        <v>109</v>
      </c>
      <c r="F27" s="297" t="s">
        <v>153</v>
      </c>
      <c r="G27" s="1825"/>
      <c r="H27" s="66"/>
      <c r="I27" s="133"/>
      <c r="J27" s="296"/>
      <c r="K27" s="303" t="s">
        <v>124</v>
      </c>
      <c r="L27" s="309"/>
      <c r="M27" s="306"/>
      <c r="N27" s="305"/>
      <c r="O27" s="304"/>
    </row>
    <row r="28" spans="1:21" ht="15.75" thickBot="1" x14ac:dyDescent="0.3">
      <c r="A28" s="166" t="s">
        <v>37</v>
      </c>
      <c r="B28" s="299" t="s">
        <v>37</v>
      </c>
      <c r="C28" s="189" t="s">
        <v>37</v>
      </c>
      <c r="D28" s="2001"/>
      <c r="E28" s="298" t="s">
        <v>107</v>
      </c>
      <c r="F28" s="297" t="s">
        <v>152</v>
      </c>
      <c r="G28" s="1825"/>
      <c r="H28" s="66"/>
      <c r="I28" s="133"/>
      <c r="J28" s="296"/>
      <c r="K28" s="308" t="s">
        <v>124</v>
      </c>
      <c r="L28" s="307"/>
      <c r="M28" s="306"/>
      <c r="N28" s="305"/>
      <c r="O28" s="304"/>
    </row>
    <row r="29" spans="1:21" ht="15.75" thickBot="1" x14ac:dyDescent="0.3">
      <c r="A29" s="166" t="s">
        <v>37</v>
      </c>
      <c r="B29" s="299" t="s">
        <v>37</v>
      </c>
      <c r="C29" s="189" t="s">
        <v>37</v>
      </c>
      <c r="D29" s="2001"/>
      <c r="E29" s="298" t="s">
        <v>102</v>
      </c>
      <c r="F29" s="297" t="s">
        <v>151</v>
      </c>
      <c r="G29" s="1825"/>
      <c r="H29" s="66"/>
      <c r="I29" s="133"/>
      <c r="J29" s="296"/>
      <c r="K29" s="303" t="s">
        <v>124</v>
      </c>
      <c r="L29" s="294">
        <v>25.4</v>
      </c>
      <c r="M29" s="302"/>
      <c r="N29" s="301"/>
      <c r="O29" s="300"/>
      <c r="R29" s="79"/>
    </row>
    <row r="30" spans="1:21" ht="15.75" thickBot="1" x14ac:dyDescent="0.3">
      <c r="A30" s="166" t="s">
        <v>37</v>
      </c>
      <c r="B30" s="299" t="s">
        <v>37</v>
      </c>
      <c r="C30" s="189" t="s">
        <v>37</v>
      </c>
      <c r="D30" s="2001"/>
      <c r="E30" s="298" t="s">
        <v>96</v>
      </c>
      <c r="F30" s="297" t="s">
        <v>150</v>
      </c>
      <c r="G30" s="1825"/>
      <c r="H30" s="66"/>
      <c r="I30" s="133"/>
      <c r="J30" s="296"/>
      <c r="K30" s="295" t="s">
        <v>124</v>
      </c>
      <c r="L30" s="294">
        <v>70.099999999999994</v>
      </c>
      <c r="M30" s="293"/>
      <c r="N30" s="62"/>
      <c r="O30" s="292"/>
      <c r="R30" s="79"/>
    </row>
    <row r="31" spans="1:21" ht="28.5" hidden="1" customHeight="1" thickBot="1" x14ac:dyDescent="0.3">
      <c r="A31" s="1891" t="s">
        <v>37</v>
      </c>
      <c r="B31" s="1856" t="s">
        <v>37</v>
      </c>
      <c r="C31" s="1832" t="s">
        <v>37</v>
      </c>
      <c r="D31" s="2001"/>
      <c r="E31" s="291" t="s">
        <v>92</v>
      </c>
      <c r="F31" s="290" t="s">
        <v>149</v>
      </c>
      <c r="G31" s="1825"/>
      <c r="H31" s="289"/>
      <c r="I31" s="288"/>
      <c r="J31" s="287"/>
      <c r="K31" s="286" t="s">
        <v>124</v>
      </c>
      <c r="L31" s="285">
        <v>0</v>
      </c>
      <c r="M31" s="284"/>
      <c r="N31" s="283"/>
      <c r="O31" s="282"/>
    </row>
    <row r="32" spans="1:21" ht="15.75" thickBot="1" x14ac:dyDescent="0.3">
      <c r="A32" s="1892"/>
      <c r="B32" s="1858"/>
      <c r="C32" s="1833"/>
      <c r="D32" s="2002"/>
      <c r="E32" s="281"/>
      <c r="F32" s="280"/>
      <c r="G32" s="1824"/>
      <c r="H32" s="58"/>
      <c r="I32" s="124"/>
      <c r="J32" s="102"/>
      <c r="K32" s="279" t="s">
        <v>33</v>
      </c>
      <c r="L32" s="278">
        <f>SUM(L22:L31)</f>
        <v>9103.9999999999982</v>
      </c>
      <c r="M32" s="277"/>
      <c r="N32" s="54"/>
      <c r="O32" s="276"/>
    </row>
    <row r="33" spans="1:19" ht="21.75" customHeight="1" x14ac:dyDescent="0.25">
      <c r="A33" s="1834" t="s">
        <v>37</v>
      </c>
      <c r="B33" s="1850" t="s">
        <v>37</v>
      </c>
      <c r="C33" s="254" t="s">
        <v>39</v>
      </c>
      <c r="D33" s="1908" t="s">
        <v>148</v>
      </c>
      <c r="E33" s="1909"/>
      <c r="F33" s="1910"/>
      <c r="G33" s="1823" t="s">
        <v>147</v>
      </c>
      <c r="H33" s="1826" t="s">
        <v>44</v>
      </c>
      <c r="I33" s="1879" t="s">
        <v>43</v>
      </c>
      <c r="J33" s="1820" t="s">
        <v>42</v>
      </c>
      <c r="K33" s="74" t="s">
        <v>124</v>
      </c>
      <c r="L33" s="147">
        <f>+L38+L39+L40+L43</f>
        <v>1052.3</v>
      </c>
      <c r="M33" s="275" t="s">
        <v>146</v>
      </c>
      <c r="N33" s="194" t="s">
        <v>80</v>
      </c>
      <c r="O33" s="193">
        <v>27</v>
      </c>
      <c r="R33" s="79"/>
    </row>
    <row r="34" spans="1:19" ht="21" customHeight="1" x14ac:dyDescent="0.25">
      <c r="A34" s="1849"/>
      <c r="B34" s="1850"/>
      <c r="C34" s="254"/>
      <c r="D34" s="1911"/>
      <c r="E34" s="1912"/>
      <c r="F34" s="1913"/>
      <c r="G34" s="1825"/>
      <c r="H34" s="1827"/>
      <c r="I34" s="1907"/>
      <c r="J34" s="1821"/>
      <c r="K34" s="274" t="s">
        <v>141</v>
      </c>
      <c r="L34" s="273">
        <f>L41</f>
        <v>0</v>
      </c>
      <c r="M34" s="268"/>
      <c r="N34" s="217"/>
      <c r="O34" s="190"/>
    </row>
    <row r="35" spans="1:19" ht="29.25" customHeight="1" x14ac:dyDescent="0.25">
      <c r="A35" s="1849"/>
      <c r="B35" s="1850"/>
      <c r="C35" s="254"/>
      <c r="D35" s="1911"/>
      <c r="E35" s="1912"/>
      <c r="F35" s="1913"/>
      <c r="G35" s="1825"/>
      <c r="H35" s="1827"/>
      <c r="I35" s="1907"/>
      <c r="J35" s="1821"/>
      <c r="K35" s="274" t="s">
        <v>140</v>
      </c>
      <c r="L35" s="273">
        <f>L42</f>
        <v>0</v>
      </c>
      <c r="M35" s="264" t="s">
        <v>145</v>
      </c>
      <c r="N35" s="272" t="s">
        <v>80</v>
      </c>
      <c r="O35" s="271">
        <v>6</v>
      </c>
    </row>
    <row r="36" spans="1:19" ht="20.25" customHeight="1" x14ac:dyDescent="0.25">
      <c r="A36" s="1849"/>
      <c r="B36" s="1850"/>
      <c r="C36" s="254"/>
      <c r="D36" s="1911"/>
      <c r="E36" s="1912"/>
      <c r="F36" s="1913"/>
      <c r="G36" s="1825"/>
      <c r="H36" s="1827"/>
      <c r="I36" s="1907"/>
      <c r="J36" s="1821"/>
      <c r="K36" s="270"/>
      <c r="L36" s="269"/>
      <c r="M36" s="268"/>
      <c r="N36" s="186"/>
      <c r="O36" s="190"/>
    </row>
    <row r="37" spans="1:19" ht="22.5" customHeight="1" thickBot="1" x14ac:dyDescent="0.3">
      <c r="A37" s="1835"/>
      <c r="B37" s="1837"/>
      <c r="C37" s="267"/>
      <c r="D37" s="1911"/>
      <c r="E37" s="1912"/>
      <c r="F37" s="1913"/>
      <c r="G37" s="1825"/>
      <c r="H37" s="1827"/>
      <c r="I37" s="1907"/>
      <c r="J37" s="1821"/>
      <c r="K37" s="70" t="s">
        <v>33</v>
      </c>
      <c r="L37" s="85">
        <f>SUM(L33:L35)</f>
        <v>1052.3</v>
      </c>
      <c r="M37" s="264"/>
      <c r="N37" s="258"/>
      <c r="O37" s="257"/>
      <c r="P37" s="79"/>
      <c r="R37" s="79"/>
    </row>
    <row r="38" spans="1:19" ht="16.5" customHeight="1" thickBot="1" x14ac:dyDescent="0.3">
      <c r="A38" s="253" t="s">
        <v>37</v>
      </c>
      <c r="B38" s="252" t="s">
        <v>37</v>
      </c>
      <c r="C38" s="261" t="s">
        <v>39</v>
      </c>
      <c r="D38" s="266"/>
      <c r="E38" s="260" t="s">
        <v>39</v>
      </c>
      <c r="F38" s="259" t="s">
        <v>144</v>
      </c>
      <c r="G38" s="1825"/>
      <c r="H38" s="1827"/>
      <c r="I38" s="1907"/>
      <c r="J38" s="1821"/>
      <c r="K38" s="265" t="s">
        <v>124</v>
      </c>
      <c r="L38" s="81">
        <v>20</v>
      </c>
      <c r="M38" s="264"/>
      <c r="N38" s="263"/>
      <c r="O38" s="262"/>
    </row>
    <row r="39" spans="1:19" ht="16.5" customHeight="1" thickBot="1" x14ac:dyDescent="0.3">
      <c r="A39" s="253" t="s">
        <v>37</v>
      </c>
      <c r="B39" s="252" t="s">
        <v>37</v>
      </c>
      <c r="C39" s="261" t="s">
        <v>39</v>
      </c>
      <c r="D39" s="250"/>
      <c r="E39" s="260" t="s">
        <v>109</v>
      </c>
      <c r="F39" s="259" t="s">
        <v>143</v>
      </c>
      <c r="G39" s="1825"/>
      <c r="H39" s="1827"/>
      <c r="I39" s="1907"/>
      <c r="J39" s="1821"/>
      <c r="K39" s="248" t="s">
        <v>124</v>
      </c>
      <c r="L39" s="64">
        <v>275.2</v>
      </c>
      <c r="M39" s="246"/>
      <c r="N39" s="245"/>
      <c r="O39" s="244"/>
      <c r="R39" s="79"/>
    </row>
    <row r="40" spans="1:19" ht="16.5" customHeight="1" thickBot="1" x14ac:dyDescent="0.3">
      <c r="A40" s="253" t="s">
        <v>37</v>
      </c>
      <c r="B40" s="252" t="s">
        <v>37</v>
      </c>
      <c r="C40" s="254" t="s">
        <v>39</v>
      </c>
      <c r="D40" s="250"/>
      <c r="E40" s="1914" t="s">
        <v>107</v>
      </c>
      <c r="F40" s="1904" t="s">
        <v>142</v>
      </c>
      <c r="G40" s="1825"/>
      <c r="H40" s="1827"/>
      <c r="I40" s="1907"/>
      <c r="J40" s="1821"/>
      <c r="K40" s="248" t="s">
        <v>124</v>
      </c>
      <c r="L40" s="247">
        <v>391.1</v>
      </c>
      <c r="M40" s="246"/>
      <c r="N40" s="258"/>
      <c r="O40" s="257"/>
      <c r="R40" s="79"/>
    </row>
    <row r="41" spans="1:19" ht="16.5" customHeight="1" thickBot="1" x14ac:dyDescent="0.3">
      <c r="A41" s="256"/>
      <c r="B41" s="255"/>
      <c r="C41" s="254"/>
      <c r="D41" s="250"/>
      <c r="E41" s="1915"/>
      <c r="F41" s="1905"/>
      <c r="G41" s="1825"/>
      <c r="H41" s="1827"/>
      <c r="I41" s="1907"/>
      <c r="J41" s="1821"/>
      <c r="K41" s="248" t="s">
        <v>141</v>
      </c>
      <c r="L41" s="64"/>
      <c r="M41" s="246"/>
      <c r="N41" s="245"/>
      <c r="O41" s="244"/>
      <c r="R41" s="79"/>
    </row>
    <row r="42" spans="1:19" ht="16.5" customHeight="1" thickBot="1" x14ac:dyDescent="0.3">
      <c r="A42" s="256"/>
      <c r="B42" s="255"/>
      <c r="C42" s="254"/>
      <c r="D42" s="250"/>
      <c r="E42" s="1916"/>
      <c r="F42" s="1906"/>
      <c r="G42" s="1825"/>
      <c r="H42" s="1827"/>
      <c r="I42" s="1907"/>
      <c r="J42" s="1821"/>
      <c r="K42" s="248" t="s">
        <v>140</v>
      </c>
      <c r="L42" s="64"/>
      <c r="M42" s="246"/>
      <c r="N42" s="245"/>
      <c r="O42" s="244"/>
      <c r="R42" s="79"/>
    </row>
    <row r="43" spans="1:19" ht="30.75" customHeight="1" thickBot="1" x14ac:dyDescent="0.3">
      <c r="A43" s="253" t="s">
        <v>37</v>
      </c>
      <c r="B43" s="252" t="s">
        <v>37</v>
      </c>
      <c r="C43" s="251" t="s">
        <v>39</v>
      </c>
      <c r="D43" s="250"/>
      <c r="E43" s="249" t="s">
        <v>102</v>
      </c>
      <c r="F43" s="220" t="s">
        <v>139</v>
      </c>
      <c r="G43" s="1825"/>
      <c r="H43" s="1827"/>
      <c r="I43" s="1907"/>
      <c r="J43" s="1821"/>
      <c r="K43" s="248" t="s">
        <v>124</v>
      </c>
      <c r="L43" s="247">
        <v>366</v>
      </c>
      <c r="M43" s="246"/>
      <c r="N43" s="245"/>
      <c r="O43" s="244"/>
      <c r="R43" s="79"/>
      <c r="S43" s="79"/>
    </row>
    <row r="44" spans="1:19" ht="16.5" customHeight="1" thickBot="1" x14ac:dyDescent="0.3">
      <c r="A44" s="243"/>
      <c r="B44" s="242"/>
      <c r="C44" s="241"/>
      <c r="D44" s="211"/>
      <c r="E44" s="2015"/>
      <c r="F44" s="2016"/>
      <c r="G44" s="1824"/>
      <c r="H44" s="1828"/>
      <c r="I44" s="1880"/>
      <c r="J44" s="1822"/>
      <c r="K44" s="240" t="s">
        <v>33</v>
      </c>
      <c r="L44" s="56">
        <f>SUM(L38:L43)</f>
        <v>1052.3</v>
      </c>
      <c r="M44" s="239"/>
      <c r="N44" s="108"/>
      <c r="O44" s="238"/>
    </row>
    <row r="45" spans="1:19" ht="25.5" customHeight="1" x14ac:dyDescent="0.25">
      <c r="A45" s="1830" t="s">
        <v>37</v>
      </c>
      <c r="B45" s="1885" t="s">
        <v>37</v>
      </c>
      <c r="C45" s="1887" t="s">
        <v>107</v>
      </c>
      <c r="D45" s="1934" t="s">
        <v>138</v>
      </c>
      <c r="E45" s="1935"/>
      <c r="F45" s="1936"/>
      <c r="G45" s="1823" t="s">
        <v>137</v>
      </c>
      <c r="H45" s="1826" t="s">
        <v>44</v>
      </c>
      <c r="I45" s="1879" t="s">
        <v>43</v>
      </c>
      <c r="J45" s="1820" t="s">
        <v>42</v>
      </c>
      <c r="K45" s="74" t="s">
        <v>124</v>
      </c>
      <c r="L45" s="90">
        <f>L52</f>
        <v>887.5</v>
      </c>
      <c r="M45" s="237" t="s">
        <v>136</v>
      </c>
      <c r="N45" s="194" t="s">
        <v>66</v>
      </c>
      <c r="O45" s="87">
        <v>100</v>
      </c>
    </row>
    <row r="46" spans="1:19" ht="21.75" customHeight="1" thickBot="1" x14ac:dyDescent="0.3">
      <c r="A46" s="1831"/>
      <c r="B46" s="1886"/>
      <c r="C46" s="1888"/>
      <c r="D46" s="1969"/>
      <c r="E46" s="1970"/>
      <c r="F46" s="1971"/>
      <c r="G46" s="1825"/>
      <c r="H46" s="1827"/>
      <c r="I46" s="1907"/>
      <c r="J46" s="1821"/>
      <c r="K46" s="70" t="s">
        <v>33</v>
      </c>
      <c r="L46" s="85">
        <f>SUM(L45:L45)</f>
        <v>887.5</v>
      </c>
      <c r="M46" s="236"/>
      <c r="N46" s="217"/>
      <c r="O46" s="216"/>
      <c r="Q46" s="79"/>
      <c r="R46" s="79"/>
    </row>
    <row r="47" spans="1:19" ht="21.75" hidden="1" customHeight="1" thickBot="1" x14ac:dyDescent="0.3">
      <c r="A47" s="233" t="s">
        <v>37</v>
      </c>
      <c r="B47" s="232" t="s">
        <v>37</v>
      </c>
      <c r="C47" s="231" t="s">
        <v>107</v>
      </c>
      <c r="D47" s="235"/>
      <c r="E47" s="230" t="s">
        <v>37</v>
      </c>
      <c r="F47" s="203" t="s">
        <v>135</v>
      </c>
      <c r="G47" s="1825"/>
      <c r="H47" s="1827"/>
      <c r="I47" s="1907"/>
      <c r="J47" s="1821"/>
      <c r="K47" s="219" t="s">
        <v>124</v>
      </c>
      <c r="L47" s="234">
        <v>0</v>
      </c>
      <c r="M47" s="218"/>
      <c r="N47" s="217"/>
      <c r="O47" s="216"/>
      <c r="P47" s="215"/>
    </row>
    <row r="48" spans="1:19" ht="21.75" hidden="1" customHeight="1" thickBot="1" x14ac:dyDescent="0.3">
      <c r="A48" s="233" t="s">
        <v>37</v>
      </c>
      <c r="B48" s="232" t="s">
        <v>37</v>
      </c>
      <c r="C48" s="231" t="s">
        <v>107</v>
      </c>
      <c r="D48" s="222"/>
      <c r="E48" s="230" t="s">
        <v>107</v>
      </c>
      <c r="F48" s="203" t="s">
        <v>134</v>
      </c>
      <c r="G48" s="1825"/>
      <c r="H48" s="1827"/>
      <c r="I48" s="1907"/>
      <c r="J48" s="1821"/>
      <c r="K48" s="229" t="s">
        <v>124</v>
      </c>
      <c r="L48" s="228">
        <v>0</v>
      </c>
      <c r="M48" s="218"/>
      <c r="N48" s="217"/>
      <c r="O48" s="216"/>
      <c r="P48" s="215"/>
    </row>
    <row r="49" spans="1:18" ht="21.75" hidden="1" customHeight="1" thickBot="1" x14ac:dyDescent="0.3">
      <c r="A49" s="233" t="s">
        <v>37</v>
      </c>
      <c r="B49" s="232" t="s">
        <v>37</v>
      </c>
      <c r="C49" s="231" t="s">
        <v>107</v>
      </c>
      <c r="D49" s="222"/>
      <c r="E49" s="230" t="s">
        <v>102</v>
      </c>
      <c r="F49" s="203" t="s">
        <v>133</v>
      </c>
      <c r="G49" s="1825"/>
      <c r="H49" s="1827"/>
      <c r="I49" s="1907"/>
      <c r="J49" s="1821"/>
      <c r="K49" s="229" t="s">
        <v>124</v>
      </c>
      <c r="L49" s="228">
        <v>0</v>
      </c>
      <c r="M49" s="218"/>
      <c r="N49" s="217"/>
      <c r="O49" s="216"/>
      <c r="P49" s="215"/>
      <c r="R49" s="227"/>
    </row>
    <row r="50" spans="1:18" ht="21.75" hidden="1" customHeight="1" thickBot="1" x14ac:dyDescent="0.3">
      <c r="A50" s="225" t="s">
        <v>37</v>
      </c>
      <c r="B50" s="224" t="s">
        <v>37</v>
      </c>
      <c r="C50" s="223" t="s">
        <v>107</v>
      </c>
      <c r="D50" s="222"/>
      <c r="E50" s="221" t="s">
        <v>96</v>
      </c>
      <c r="F50" s="220" t="s">
        <v>132</v>
      </c>
      <c r="G50" s="1825"/>
      <c r="H50" s="1827"/>
      <c r="I50" s="1907"/>
      <c r="J50" s="1821"/>
      <c r="K50" s="219" t="s">
        <v>124</v>
      </c>
      <c r="L50" s="226">
        <v>0</v>
      </c>
      <c r="M50" s="218"/>
      <c r="N50" s="217"/>
      <c r="O50" s="216"/>
      <c r="P50" s="215"/>
    </row>
    <row r="51" spans="1:18" ht="21.75" customHeight="1" thickBot="1" x14ac:dyDescent="0.3">
      <c r="A51" s="225" t="s">
        <v>37</v>
      </c>
      <c r="B51" s="224" t="s">
        <v>37</v>
      </c>
      <c r="C51" s="223" t="s">
        <v>107</v>
      </c>
      <c r="D51" s="222"/>
      <c r="E51" s="221" t="s">
        <v>92</v>
      </c>
      <c r="F51" s="220" t="s">
        <v>131</v>
      </c>
      <c r="G51" s="1825"/>
      <c r="H51" s="1827"/>
      <c r="I51" s="1907"/>
      <c r="J51" s="1821"/>
      <c r="K51" s="219" t="s">
        <v>124</v>
      </c>
      <c r="L51" s="119">
        <v>887.5</v>
      </c>
      <c r="M51" s="218"/>
      <c r="N51" s="217"/>
      <c r="O51" s="216"/>
      <c r="P51" s="215"/>
    </row>
    <row r="52" spans="1:18" ht="21" customHeight="1" thickBot="1" x14ac:dyDescent="0.3">
      <c r="A52" s="214"/>
      <c r="B52" s="213"/>
      <c r="C52" s="212"/>
      <c r="D52" s="211"/>
      <c r="E52" s="2003"/>
      <c r="F52" s="2004"/>
      <c r="G52" s="1824"/>
      <c r="H52" s="1828"/>
      <c r="I52" s="1880"/>
      <c r="J52" s="1822"/>
      <c r="K52" s="210" t="s">
        <v>33</v>
      </c>
      <c r="L52" s="209">
        <f>SUM(L47+L48+L49+L50+L51)</f>
        <v>887.5</v>
      </c>
      <c r="M52" s="208"/>
      <c r="N52" s="205"/>
      <c r="O52" s="106"/>
    </row>
    <row r="53" spans="1:18" ht="25.5" customHeight="1" x14ac:dyDescent="0.25">
      <c r="A53" s="1830" t="s">
        <v>37</v>
      </c>
      <c r="B53" s="1885" t="s">
        <v>37</v>
      </c>
      <c r="C53" s="1887" t="s">
        <v>102</v>
      </c>
      <c r="D53" s="1934" t="s">
        <v>128</v>
      </c>
      <c r="E53" s="1935"/>
      <c r="F53" s="1936"/>
      <c r="G53" s="1823" t="s">
        <v>130</v>
      </c>
      <c r="H53" s="1826" t="s">
        <v>44</v>
      </c>
      <c r="I53" s="207" t="s">
        <v>43</v>
      </c>
      <c r="J53" s="141" t="s">
        <v>42</v>
      </c>
      <c r="K53" s="74" t="s">
        <v>124</v>
      </c>
      <c r="L53" s="147">
        <f>L55</f>
        <v>169.9</v>
      </c>
      <c r="M53" s="1967" t="s">
        <v>129</v>
      </c>
      <c r="N53" s="206" t="s">
        <v>66</v>
      </c>
      <c r="O53" s="107">
        <v>100</v>
      </c>
    </row>
    <row r="54" spans="1:18" ht="17.25" customHeight="1" thickBot="1" x14ac:dyDescent="0.3">
      <c r="A54" s="1831"/>
      <c r="B54" s="1886"/>
      <c r="C54" s="1888"/>
      <c r="D54" s="1969"/>
      <c r="E54" s="1970"/>
      <c r="F54" s="1971"/>
      <c r="G54" s="1825"/>
      <c r="H54" s="1827"/>
      <c r="I54" s="124"/>
      <c r="J54" s="123"/>
      <c r="K54" s="168" t="s">
        <v>33</v>
      </c>
      <c r="L54" s="167">
        <f>SUM(L53:L53)</f>
        <v>169.9</v>
      </c>
      <c r="M54" s="1968"/>
      <c r="N54" s="205"/>
      <c r="O54" s="204"/>
    </row>
    <row r="55" spans="1:18" ht="15.75" customHeight="1" x14ac:dyDescent="0.25">
      <c r="A55" s="1830" t="s">
        <v>37</v>
      </c>
      <c r="B55" s="1885" t="s">
        <v>37</v>
      </c>
      <c r="C55" s="1887" t="s">
        <v>102</v>
      </c>
      <c r="D55" s="144"/>
      <c r="E55" s="1851" t="s">
        <v>37</v>
      </c>
      <c r="F55" s="1998" t="s">
        <v>128</v>
      </c>
      <c r="G55" s="1825"/>
      <c r="H55" s="1827"/>
      <c r="I55" s="142"/>
      <c r="J55" s="141"/>
      <c r="K55" s="65" t="s">
        <v>124</v>
      </c>
      <c r="L55" s="202">
        <v>169.9</v>
      </c>
      <c r="M55" s="201"/>
      <c r="N55" s="200"/>
      <c r="O55" s="199"/>
    </row>
    <row r="56" spans="1:18" ht="22.5" customHeight="1" thickBot="1" x14ac:dyDescent="0.3">
      <c r="A56" s="1831"/>
      <c r="B56" s="1886"/>
      <c r="C56" s="1888"/>
      <c r="D56" s="109"/>
      <c r="E56" s="1853"/>
      <c r="F56" s="1966"/>
      <c r="G56" s="1824"/>
      <c r="H56" s="1828"/>
      <c r="I56" s="124"/>
      <c r="J56" s="123"/>
      <c r="K56" s="57" t="s">
        <v>33</v>
      </c>
      <c r="L56" s="56">
        <f>SUM(L55)</f>
        <v>169.9</v>
      </c>
      <c r="M56" s="198"/>
      <c r="N56" s="197"/>
      <c r="O56" s="196"/>
    </row>
    <row r="57" spans="1:18" ht="17.25" hidden="1" customHeight="1" x14ac:dyDescent="0.25">
      <c r="A57" s="1834" t="s">
        <v>37</v>
      </c>
      <c r="B57" s="1836" t="s">
        <v>37</v>
      </c>
      <c r="C57" s="189" t="s">
        <v>96</v>
      </c>
      <c r="D57" s="1954" t="s">
        <v>125</v>
      </c>
      <c r="E57" s="1955"/>
      <c r="F57" s="1956"/>
      <c r="G57" s="1823" t="s">
        <v>127</v>
      </c>
      <c r="H57" s="1962" t="s">
        <v>44</v>
      </c>
      <c r="I57" s="1879" t="s">
        <v>43</v>
      </c>
      <c r="J57" s="1820" t="s">
        <v>42</v>
      </c>
      <c r="K57" s="74" t="s">
        <v>124</v>
      </c>
      <c r="L57" s="90">
        <v>0</v>
      </c>
      <c r="M57" s="195" t="s">
        <v>126</v>
      </c>
      <c r="N57" s="194" t="s">
        <v>119</v>
      </c>
      <c r="O57" s="193">
        <v>1</v>
      </c>
    </row>
    <row r="58" spans="1:18" ht="24.75" hidden="1" customHeight="1" thickBot="1" x14ac:dyDescent="0.3">
      <c r="A58" s="1835"/>
      <c r="B58" s="1837"/>
      <c r="C58" s="192"/>
      <c r="D58" s="1957"/>
      <c r="E58" s="1958"/>
      <c r="F58" s="1959"/>
      <c r="G58" s="1825"/>
      <c r="H58" s="1963"/>
      <c r="I58" s="1907"/>
      <c r="J58" s="1821"/>
      <c r="K58" s="168" t="s">
        <v>33</v>
      </c>
      <c r="L58" s="167">
        <f>SUM(L57:L57)</f>
        <v>0</v>
      </c>
      <c r="M58" s="187"/>
      <c r="N58" s="191"/>
      <c r="O58" s="190"/>
    </row>
    <row r="59" spans="1:18" ht="31.5" hidden="1" customHeight="1" thickBot="1" x14ac:dyDescent="0.3">
      <c r="A59" s="1834" t="s">
        <v>37</v>
      </c>
      <c r="B59" s="1836" t="s">
        <v>37</v>
      </c>
      <c r="C59" s="189" t="s">
        <v>96</v>
      </c>
      <c r="D59" s="188"/>
      <c r="E59" s="1851" t="s">
        <v>37</v>
      </c>
      <c r="F59" s="1960" t="s">
        <v>125</v>
      </c>
      <c r="G59" s="1825"/>
      <c r="H59" s="1963"/>
      <c r="I59" s="1907"/>
      <c r="J59" s="1821"/>
      <c r="K59" s="120" t="s">
        <v>124</v>
      </c>
      <c r="L59" s="56">
        <v>0</v>
      </c>
      <c r="M59" s="187"/>
      <c r="N59" s="186"/>
      <c r="O59" s="185"/>
    </row>
    <row r="60" spans="1:18" ht="18.75" hidden="1" customHeight="1" thickBot="1" x14ac:dyDescent="0.3">
      <c r="A60" s="1835"/>
      <c r="B60" s="1837"/>
      <c r="C60" s="86"/>
      <c r="D60" s="184"/>
      <c r="E60" s="1853"/>
      <c r="F60" s="1961"/>
      <c r="G60" s="1824"/>
      <c r="H60" s="1964"/>
      <c r="I60" s="1880"/>
      <c r="J60" s="1822"/>
      <c r="K60" s="116" t="s">
        <v>33</v>
      </c>
      <c r="L60" s="56">
        <v>0</v>
      </c>
      <c r="M60" s="183"/>
      <c r="N60" s="182"/>
      <c r="O60" s="181"/>
    </row>
    <row r="61" spans="1:18" ht="15.75" customHeight="1" thickBot="1" x14ac:dyDescent="0.3">
      <c r="A61" s="180" t="s">
        <v>37</v>
      </c>
      <c r="B61" s="179" t="s">
        <v>37</v>
      </c>
      <c r="C61" s="1995" t="s">
        <v>38</v>
      </c>
      <c r="D61" s="1996"/>
      <c r="E61" s="1996"/>
      <c r="F61" s="1996"/>
      <c r="G61" s="1996"/>
      <c r="H61" s="1996"/>
      <c r="I61" s="1996"/>
      <c r="J61" s="1997"/>
      <c r="K61" s="178" t="s">
        <v>33</v>
      </c>
      <c r="L61" s="177">
        <f>L21+L37+L46+L54+L58</f>
        <v>11213.699999999997</v>
      </c>
      <c r="M61" s="176"/>
      <c r="N61" s="171"/>
      <c r="O61" s="175"/>
    </row>
    <row r="62" spans="1:18" ht="18" customHeight="1" thickBot="1" x14ac:dyDescent="0.3">
      <c r="A62" s="174" t="s">
        <v>37</v>
      </c>
      <c r="B62" s="173" t="s">
        <v>39</v>
      </c>
      <c r="C62" s="172" t="s">
        <v>123</v>
      </c>
      <c r="D62" s="170"/>
      <c r="E62" s="170"/>
      <c r="F62" s="170"/>
      <c r="G62" s="170"/>
      <c r="H62" s="170"/>
      <c r="I62" s="170"/>
      <c r="J62" s="171"/>
      <c r="K62" s="170"/>
      <c r="L62" s="170"/>
      <c r="M62" s="170"/>
      <c r="N62" s="170"/>
      <c r="O62" s="169"/>
    </row>
    <row r="63" spans="1:18" ht="16.5" customHeight="1" x14ac:dyDescent="0.25">
      <c r="A63" s="1830" t="s">
        <v>37</v>
      </c>
      <c r="B63" s="1885" t="s">
        <v>39</v>
      </c>
      <c r="C63" s="1887" t="s">
        <v>37</v>
      </c>
      <c r="D63" s="152"/>
      <c r="E63" s="151"/>
      <c r="F63" s="1910" t="s">
        <v>122</v>
      </c>
      <c r="G63" s="1823" t="s">
        <v>121</v>
      </c>
      <c r="H63" s="1949" t="s">
        <v>44</v>
      </c>
      <c r="I63" s="1879" t="s">
        <v>116</v>
      </c>
      <c r="J63" s="105" t="s">
        <v>115</v>
      </c>
      <c r="K63" s="65" t="s">
        <v>40</v>
      </c>
      <c r="L63" s="110">
        <v>1.49</v>
      </c>
      <c r="M63" s="1875" t="s">
        <v>120</v>
      </c>
      <c r="N63" s="1867" t="s">
        <v>119</v>
      </c>
      <c r="O63" s="1865">
        <v>1200</v>
      </c>
    </row>
    <row r="64" spans="1:18" ht="33.75" customHeight="1" thickBot="1" x14ac:dyDescent="0.3">
      <c r="A64" s="1831"/>
      <c r="B64" s="1886"/>
      <c r="C64" s="1888"/>
      <c r="D64" s="149"/>
      <c r="E64" s="148"/>
      <c r="F64" s="1953"/>
      <c r="G64" s="1824"/>
      <c r="H64" s="1950"/>
      <c r="I64" s="1880"/>
      <c r="J64" s="102"/>
      <c r="K64" s="57" t="s">
        <v>33</v>
      </c>
      <c r="L64" s="93">
        <f>SUM(L63:L63)</f>
        <v>1.49</v>
      </c>
      <c r="M64" s="1876"/>
      <c r="N64" s="1868"/>
      <c r="O64" s="1866"/>
    </row>
    <row r="65" spans="1:18" ht="26.25" customHeight="1" x14ac:dyDescent="0.25">
      <c r="A65" s="1830" t="s">
        <v>37</v>
      </c>
      <c r="B65" s="1885" t="s">
        <v>39</v>
      </c>
      <c r="C65" s="1887" t="s">
        <v>39</v>
      </c>
      <c r="D65" s="152"/>
      <c r="E65" s="151"/>
      <c r="F65" s="1889" t="s">
        <v>118</v>
      </c>
      <c r="G65" s="1823" t="s">
        <v>117</v>
      </c>
      <c r="H65" s="1949" t="s">
        <v>44</v>
      </c>
      <c r="I65" s="1879" t="s">
        <v>116</v>
      </c>
      <c r="J65" s="105" t="s">
        <v>115</v>
      </c>
      <c r="K65" s="65" t="s">
        <v>40</v>
      </c>
      <c r="L65" s="110">
        <v>54</v>
      </c>
      <c r="M65" s="1883" t="s">
        <v>114</v>
      </c>
      <c r="N65" s="88" t="s">
        <v>79</v>
      </c>
      <c r="O65" s="87">
        <v>74</v>
      </c>
    </row>
    <row r="66" spans="1:18" ht="22.15" customHeight="1" thickBot="1" x14ac:dyDescent="0.3">
      <c r="A66" s="1831"/>
      <c r="B66" s="1886"/>
      <c r="C66" s="1888"/>
      <c r="D66" s="149"/>
      <c r="E66" s="148"/>
      <c r="F66" s="1890"/>
      <c r="G66" s="1824"/>
      <c r="H66" s="1950"/>
      <c r="I66" s="1880"/>
      <c r="J66" s="102"/>
      <c r="K66" s="57" t="s">
        <v>33</v>
      </c>
      <c r="L66" s="93">
        <f>SUM(L65:L65)</f>
        <v>54</v>
      </c>
      <c r="M66" s="1884"/>
      <c r="N66" s="92"/>
      <c r="O66" s="91"/>
    </row>
    <row r="67" spans="1:18" ht="23.25" customHeight="1" x14ac:dyDescent="0.25">
      <c r="A67" s="1834" t="s">
        <v>37</v>
      </c>
      <c r="B67" s="1836" t="s">
        <v>39</v>
      </c>
      <c r="C67" s="1832" t="s">
        <v>109</v>
      </c>
      <c r="D67" s="1934" t="s">
        <v>113</v>
      </c>
      <c r="E67" s="1935"/>
      <c r="F67" s="1936"/>
      <c r="G67" s="1823" t="s">
        <v>112</v>
      </c>
      <c r="H67" s="1826" t="s">
        <v>44</v>
      </c>
      <c r="I67" s="1879" t="s">
        <v>43</v>
      </c>
      <c r="J67" s="1820" t="s">
        <v>42</v>
      </c>
      <c r="K67" s="74" t="s">
        <v>40</v>
      </c>
      <c r="L67" s="90">
        <f>L71</f>
        <v>105.5</v>
      </c>
      <c r="M67" s="1875" t="s">
        <v>111</v>
      </c>
      <c r="N67" s="1871" t="s">
        <v>79</v>
      </c>
      <c r="O67" s="1863">
        <v>87</v>
      </c>
    </row>
    <row r="68" spans="1:18" ht="16.5" customHeight="1" thickBot="1" x14ac:dyDescent="0.3">
      <c r="A68" s="1835"/>
      <c r="B68" s="1837"/>
      <c r="C68" s="1833"/>
      <c r="D68" s="1969"/>
      <c r="E68" s="1970"/>
      <c r="F68" s="1971"/>
      <c r="G68" s="1825"/>
      <c r="H68" s="1827"/>
      <c r="I68" s="1907"/>
      <c r="J68" s="1821"/>
      <c r="K68" s="168" t="s">
        <v>33</v>
      </c>
      <c r="L68" s="167">
        <f>SUM(L67:L67)</f>
        <v>105.5</v>
      </c>
      <c r="M68" s="1876"/>
      <c r="N68" s="1872"/>
      <c r="O68" s="1864"/>
      <c r="P68" s="79"/>
    </row>
    <row r="69" spans="1:18" ht="18.75" customHeight="1" thickBot="1" x14ac:dyDescent="0.3">
      <c r="A69" s="166" t="s">
        <v>37</v>
      </c>
      <c r="B69" s="165" t="s">
        <v>39</v>
      </c>
      <c r="C69" s="163" t="s">
        <v>109</v>
      </c>
      <c r="D69" s="136"/>
      <c r="E69" s="67" t="s">
        <v>37</v>
      </c>
      <c r="F69" s="164" t="s">
        <v>110</v>
      </c>
      <c r="G69" s="1825"/>
      <c r="H69" s="1827"/>
      <c r="I69" s="1907"/>
      <c r="J69" s="1821"/>
      <c r="K69" s="65" t="s">
        <v>40</v>
      </c>
      <c r="L69" s="150">
        <v>77.7</v>
      </c>
      <c r="M69" s="118"/>
      <c r="N69" s="139"/>
      <c r="O69" s="138"/>
      <c r="Q69" s="79"/>
    </row>
    <row r="70" spans="1:18" ht="16.5" customHeight="1" x14ac:dyDescent="0.25">
      <c r="A70" s="1834" t="s">
        <v>37</v>
      </c>
      <c r="B70" s="1836" t="s">
        <v>39</v>
      </c>
      <c r="C70" s="163" t="s">
        <v>109</v>
      </c>
      <c r="D70" s="136"/>
      <c r="E70" s="1851" t="s">
        <v>39</v>
      </c>
      <c r="F70" s="1965" t="s">
        <v>108</v>
      </c>
      <c r="G70" s="1825"/>
      <c r="H70" s="1827"/>
      <c r="I70" s="1907"/>
      <c r="J70" s="1821"/>
      <c r="K70" s="65" t="s">
        <v>40</v>
      </c>
      <c r="L70" s="162">
        <v>27.8</v>
      </c>
      <c r="M70" s="130"/>
      <c r="N70" s="129"/>
      <c r="O70" s="128"/>
    </row>
    <row r="71" spans="1:18" ht="20.25" customHeight="1" thickBot="1" x14ac:dyDescent="0.3">
      <c r="A71" s="1835"/>
      <c r="B71" s="1837"/>
      <c r="C71" s="161"/>
      <c r="D71" s="136"/>
      <c r="E71" s="1853"/>
      <c r="F71" s="1966"/>
      <c r="G71" s="1824"/>
      <c r="H71" s="1828"/>
      <c r="I71" s="1880"/>
      <c r="J71" s="1822"/>
      <c r="K71" s="57" t="s">
        <v>33</v>
      </c>
      <c r="L71" s="56">
        <f>SUM(L69:L70)</f>
        <v>105.5</v>
      </c>
      <c r="M71" s="114"/>
      <c r="N71" s="122"/>
      <c r="O71" s="121"/>
    </row>
    <row r="72" spans="1:18" ht="32.25" customHeight="1" x14ac:dyDescent="0.25">
      <c r="A72" s="1830" t="s">
        <v>37</v>
      </c>
      <c r="B72" s="1885" t="s">
        <v>39</v>
      </c>
      <c r="C72" s="1887" t="s">
        <v>107</v>
      </c>
      <c r="D72" s="152"/>
      <c r="E72" s="151"/>
      <c r="F72" s="1951" t="s">
        <v>106</v>
      </c>
      <c r="G72" s="1823" t="s">
        <v>105</v>
      </c>
      <c r="H72" s="1949" t="s">
        <v>44</v>
      </c>
      <c r="I72" s="1879" t="s">
        <v>75</v>
      </c>
      <c r="J72" s="2005" t="s">
        <v>74</v>
      </c>
      <c r="K72" s="160" t="s">
        <v>40</v>
      </c>
      <c r="L72" s="159">
        <v>17</v>
      </c>
      <c r="M72" s="158" t="s">
        <v>104</v>
      </c>
      <c r="N72" s="157" t="s">
        <v>50</v>
      </c>
      <c r="O72" s="95">
        <v>6</v>
      </c>
    </row>
    <row r="73" spans="1:18" ht="27.75" customHeight="1" thickBot="1" x14ac:dyDescent="0.3">
      <c r="A73" s="1831"/>
      <c r="B73" s="1886"/>
      <c r="C73" s="1888"/>
      <c r="D73" s="149"/>
      <c r="E73" s="148"/>
      <c r="F73" s="1952"/>
      <c r="G73" s="1824"/>
      <c r="H73" s="1950"/>
      <c r="I73" s="1880"/>
      <c r="J73" s="2006"/>
      <c r="K73" s="57" t="s">
        <v>33</v>
      </c>
      <c r="L73" s="93">
        <f>SUM(L72:L72)</f>
        <v>17</v>
      </c>
      <c r="M73" s="156" t="s">
        <v>103</v>
      </c>
      <c r="N73" s="155" t="s">
        <v>50</v>
      </c>
      <c r="O73" s="106">
        <v>32</v>
      </c>
    </row>
    <row r="74" spans="1:18" ht="21" customHeight="1" x14ac:dyDescent="0.25">
      <c r="A74" s="1830" t="s">
        <v>37</v>
      </c>
      <c r="B74" s="1885" t="s">
        <v>39</v>
      </c>
      <c r="C74" s="1887" t="s">
        <v>102</v>
      </c>
      <c r="D74" s="152"/>
      <c r="E74" s="151"/>
      <c r="F74" s="1951" t="s">
        <v>101</v>
      </c>
      <c r="G74" s="1823" t="s">
        <v>100</v>
      </c>
      <c r="H74" s="1949" t="s">
        <v>44</v>
      </c>
      <c r="I74" s="1879" t="s">
        <v>99</v>
      </c>
      <c r="J74" s="105" t="s">
        <v>98</v>
      </c>
      <c r="K74" s="65" t="s">
        <v>40</v>
      </c>
      <c r="L74" s="97">
        <v>8.6</v>
      </c>
      <c r="M74" s="1873" t="s">
        <v>97</v>
      </c>
      <c r="N74" s="1871" t="s">
        <v>79</v>
      </c>
      <c r="O74" s="1863">
        <v>100</v>
      </c>
    </row>
    <row r="75" spans="1:18" ht="16.5" customHeight="1" thickBot="1" x14ac:dyDescent="0.3">
      <c r="A75" s="1831"/>
      <c r="B75" s="1886"/>
      <c r="C75" s="1888"/>
      <c r="D75" s="149"/>
      <c r="E75" s="148"/>
      <c r="F75" s="1952"/>
      <c r="G75" s="1824"/>
      <c r="H75" s="1950"/>
      <c r="I75" s="1880"/>
      <c r="J75" s="102"/>
      <c r="K75" s="57" t="s">
        <v>33</v>
      </c>
      <c r="L75" s="93">
        <f>SUM(L74:L74)</f>
        <v>8.6</v>
      </c>
      <c r="M75" s="1874"/>
      <c r="N75" s="1872"/>
      <c r="O75" s="1864"/>
    </row>
    <row r="76" spans="1:18" ht="43.5" customHeight="1" x14ac:dyDescent="0.25">
      <c r="A76" s="1830" t="s">
        <v>37</v>
      </c>
      <c r="B76" s="1885" t="s">
        <v>39</v>
      </c>
      <c r="C76" s="1887" t="s">
        <v>96</v>
      </c>
      <c r="D76" s="152"/>
      <c r="E76" s="151"/>
      <c r="F76" s="1951" t="s">
        <v>95</v>
      </c>
      <c r="G76" s="1823" t="s">
        <v>94</v>
      </c>
      <c r="H76" s="1949" t="s">
        <v>44</v>
      </c>
      <c r="I76" s="1879" t="s">
        <v>75</v>
      </c>
      <c r="J76" s="2005" t="s">
        <v>74</v>
      </c>
      <c r="K76" s="65" t="s">
        <v>40</v>
      </c>
      <c r="L76" s="110">
        <v>64.7</v>
      </c>
      <c r="M76" s="154" t="s">
        <v>93</v>
      </c>
      <c r="N76" s="153" t="s">
        <v>79</v>
      </c>
      <c r="O76" s="87">
        <v>99.5</v>
      </c>
    </row>
    <row r="77" spans="1:18" ht="19.5" customHeight="1" thickBot="1" x14ac:dyDescent="0.3">
      <c r="A77" s="1831"/>
      <c r="B77" s="1886"/>
      <c r="C77" s="1888"/>
      <c r="D77" s="149"/>
      <c r="E77" s="148"/>
      <c r="F77" s="1952"/>
      <c r="G77" s="1824"/>
      <c r="H77" s="1950"/>
      <c r="I77" s="1880"/>
      <c r="J77" s="2006"/>
      <c r="K77" s="57" t="s">
        <v>33</v>
      </c>
      <c r="L77" s="93">
        <f>SUM(L76:L76)</f>
        <v>64.7</v>
      </c>
      <c r="M77" s="114"/>
      <c r="N77" s="108"/>
      <c r="O77" s="91"/>
    </row>
    <row r="78" spans="1:18" ht="20.25" customHeight="1" x14ac:dyDescent="0.25">
      <c r="A78" s="1830" t="s">
        <v>37</v>
      </c>
      <c r="B78" s="1885" t="s">
        <v>39</v>
      </c>
      <c r="C78" s="1887" t="s">
        <v>92</v>
      </c>
      <c r="D78" s="152"/>
      <c r="E78" s="151"/>
      <c r="F78" s="1951" t="s">
        <v>91</v>
      </c>
      <c r="G78" s="1823" t="s">
        <v>90</v>
      </c>
      <c r="H78" s="1949" t="s">
        <v>44</v>
      </c>
      <c r="I78" s="1879" t="s">
        <v>62</v>
      </c>
      <c r="J78" s="105" t="s">
        <v>61</v>
      </c>
      <c r="K78" s="65" t="s">
        <v>40</v>
      </c>
      <c r="L78" s="150">
        <v>7.3</v>
      </c>
      <c r="M78" s="89"/>
      <c r="N78" s="88"/>
      <c r="O78" s="87"/>
      <c r="R78" s="79"/>
    </row>
    <row r="79" spans="1:18" ht="22.5" customHeight="1" thickBot="1" x14ac:dyDescent="0.3">
      <c r="A79" s="1831"/>
      <c r="B79" s="1886"/>
      <c r="C79" s="1888"/>
      <c r="D79" s="149"/>
      <c r="E79" s="148"/>
      <c r="F79" s="1952"/>
      <c r="G79" s="1824"/>
      <c r="H79" s="1950"/>
      <c r="I79" s="1880"/>
      <c r="J79" s="102"/>
      <c r="K79" s="57" t="s">
        <v>33</v>
      </c>
      <c r="L79" s="93">
        <f>SUM(L78:L78)</f>
        <v>7.3</v>
      </c>
      <c r="M79" s="101"/>
      <c r="N79" s="92"/>
      <c r="O79" s="91"/>
    </row>
    <row r="80" spans="1:18" ht="24" customHeight="1" x14ac:dyDescent="0.25">
      <c r="A80" s="1830" t="s">
        <v>37</v>
      </c>
      <c r="B80" s="1885" t="s">
        <v>39</v>
      </c>
      <c r="C80" s="1887" t="s">
        <v>87</v>
      </c>
      <c r="D80" s="1934" t="s">
        <v>85</v>
      </c>
      <c r="E80" s="1935"/>
      <c r="F80" s="1936"/>
      <c r="G80" s="1823" t="s">
        <v>89</v>
      </c>
      <c r="H80" s="1826" t="s">
        <v>44</v>
      </c>
      <c r="I80" s="75" t="s">
        <v>43</v>
      </c>
      <c r="J80" s="141" t="s">
        <v>42</v>
      </c>
      <c r="K80" s="74" t="s">
        <v>40</v>
      </c>
      <c r="L80" s="147">
        <f>L84</f>
        <v>27</v>
      </c>
      <c r="M80" s="1869" t="s">
        <v>88</v>
      </c>
      <c r="N80" s="1871" t="s">
        <v>79</v>
      </c>
      <c r="O80" s="1865">
        <v>85</v>
      </c>
      <c r="P80" s="79"/>
      <c r="Q80" s="79"/>
      <c r="R80" s="79"/>
    </row>
    <row r="81" spans="1:20" ht="30" customHeight="1" thickBot="1" x14ac:dyDescent="0.3">
      <c r="A81" s="1831"/>
      <c r="B81" s="1886"/>
      <c r="C81" s="1888"/>
      <c r="D81" s="1969"/>
      <c r="E81" s="1970"/>
      <c r="F81" s="1971"/>
      <c r="G81" s="1825"/>
      <c r="H81" s="1827"/>
      <c r="I81" s="133"/>
      <c r="J81" s="132"/>
      <c r="K81" s="70" t="s">
        <v>33</v>
      </c>
      <c r="L81" s="85">
        <f>SUM(L80:L80)</f>
        <v>27</v>
      </c>
      <c r="M81" s="1870"/>
      <c r="N81" s="1872"/>
      <c r="O81" s="1866"/>
    </row>
    <row r="82" spans="1:20" ht="18" customHeight="1" thickBot="1" x14ac:dyDescent="0.3">
      <c r="A82" s="145" t="s">
        <v>37</v>
      </c>
      <c r="B82" s="77" t="s">
        <v>39</v>
      </c>
      <c r="C82" s="1832" t="s">
        <v>87</v>
      </c>
      <c r="D82" s="144"/>
      <c r="E82" s="135" t="s">
        <v>37</v>
      </c>
      <c r="F82" s="143" t="s">
        <v>86</v>
      </c>
      <c r="G82" s="1825"/>
      <c r="H82" s="1827"/>
      <c r="I82" s="142"/>
      <c r="J82" s="141"/>
      <c r="K82" s="65" t="s">
        <v>40</v>
      </c>
      <c r="L82" s="140">
        <v>0</v>
      </c>
      <c r="M82" s="118"/>
      <c r="N82" s="139"/>
      <c r="O82" s="138"/>
    </row>
    <row r="83" spans="1:20" ht="16.5" customHeight="1" x14ac:dyDescent="0.25">
      <c r="A83" s="137"/>
      <c r="B83" s="68"/>
      <c r="C83" s="1848"/>
      <c r="D83" s="136"/>
      <c r="E83" s="135" t="s">
        <v>39</v>
      </c>
      <c r="F83" s="134" t="s">
        <v>85</v>
      </c>
      <c r="G83" s="1825"/>
      <c r="H83" s="1827"/>
      <c r="I83" s="133"/>
      <c r="J83" s="132"/>
      <c r="K83" s="65" t="s">
        <v>40</v>
      </c>
      <c r="L83" s="131">
        <v>27</v>
      </c>
      <c r="M83" s="130"/>
      <c r="N83" s="129"/>
      <c r="O83" s="128"/>
      <c r="R83" s="79"/>
    </row>
    <row r="84" spans="1:20" ht="14.25" customHeight="1" thickBot="1" x14ac:dyDescent="0.3">
      <c r="A84" s="127"/>
      <c r="B84" s="60"/>
      <c r="C84" s="1833"/>
      <c r="D84" s="109"/>
      <c r="E84" s="126"/>
      <c r="F84" s="125"/>
      <c r="G84" s="1824"/>
      <c r="H84" s="1828"/>
      <c r="I84" s="124"/>
      <c r="J84" s="123"/>
      <c r="K84" s="57" t="s">
        <v>33</v>
      </c>
      <c r="L84" s="56">
        <f>SUM(L82:L83)</f>
        <v>27</v>
      </c>
      <c r="M84" s="114"/>
      <c r="N84" s="122"/>
      <c r="O84" s="121"/>
    </row>
    <row r="85" spans="1:20" ht="27.75" customHeight="1" thickBot="1" x14ac:dyDescent="0.3">
      <c r="A85" s="1830" t="s">
        <v>37</v>
      </c>
      <c r="B85" s="1885" t="s">
        <v>39</v>
      </c>
      <c r="C85" s="1887" t="s">
        <v>84</v>
      </c>
      <c r="D85" s="111"/>
      <c r="E85" s="98"/>
      <c r="F85" s="1951" t="s">
        <v>83</v>
      </c>
      <c r="G85" s="1823" t="s">
        <v>82</v>
      </c>
      <c r="H85" s="1949" t="s">
        <v>44</v>
      </c>
      <c r="I85" s="1879" t="s">
        <v>69</v>
      </c>
      <c r="J85" s="105" t="s">
        <v>68</v>
      </c>
      <c r="K85" s="120" t="s">
        <v>40</v>
      </c>
      <c r="L85" s="119">
        <v>28.53</v>
      </c>
      <c r="M85" s="1875" t="s">
        <v>81</v>
      </c>
      <c r="N85" s="88" t="s">
        <v>80</v>
      </c>
      <c r="O85" s="117">
        <v>1500</v>
      </c>
    </row>
    <row r="86" spans="1:20" ht="49.5" customHeight="1" thickBot="1" x14ac:dyDescent="0.3">
      <c r="A86" s="1831"/>
      <c r="B86" s="1886"/>
      <c r="C86" s="1888"/>
      <c r="D86" s="109"/>
      <c r="E86" s="59"/>
      <c r="F86" s="1952"/>
      <c r="G86" s="1824"/>
      <c r="H86" s="1950"/>
      <c r="I86" s="1880"/>
      <c r="J86" s="102"/>
      <c r="K86" s="116" t="s">
        <v>33</v>
      </c>
      <c r="L86" s="115">
        <f>SUM(L85:L85)</f>
        <v>28.53</v>
      </c>
      <c r="M86" s="1876"/>
      <c r="N86" s="92" t="s">
        <v>79</v>
      </c>
      <c r="O86" s="113">
        <v>4.5999999999999996</v>
      </c>
      <c r="P86" s="112"/>
    </row>
    <row r="87" spans="1:20" ht="28.5" customHeight="1" x14ac:dyDescent="0.25">
      <c r="A87" s="1830" t="s">
        <v>37</v>
      </c>
      <c r="B87" s="1885" t="s">
        <v>39</v>
      </c>
      <c r="C87" s="1887" t="s">
        <v>78</v>
      </c>
      <c r="D87" s="111"/>
      <c r="E87" s="98"/>
      <c r="F87" s="1910" t="s">
        <v>77</v>
      </c>
      <c r="G87" s="1823" t="s">
        <v>76</v>
      </c>
      <c r="H87" s="1949" t="s">
        <v>44</v>
      </c>
      <c r="I87" s="1879" t="s">
        <v>75</v>
      </c>
      <c r="J87" s="2005" t="s">
        <v>74</v>
      </c>
      <c r="K87" s="65" t="s">
        <v>40</v>
      </c>
      <c r="L87" s="110">
        <v>9.1</v>
      </c>
      <c r="M87" s="1881" t="s">
        <v>73</v>
      </c>
      <c r="N87" s="1871" t="s">
        <v>66</v>
      </c>
      <c r="O87" s="1877">
        <v>40</v>
      </c>
    </row>
    <row r="88" spans="1:20" ht="15.75" thickBot="1" x14ac:dyDescent="0.3">
      <c r="A88" s="1831"/>
      <c r="B88" s="1886"/>
      <c r="C88" s="1888"/>
      <c r="D88" s="109"/>
      <c r="E88" s="59"/>
      <c r="F88" s="1953"/>
      <c r="G88" s="1824"/>
      <c r="H88" s="1950"/>
      <c r="I88" s="1880"/>
      <c r="J88" s="2006"/>
      <c r="K88" s="57" t="s">
        <v>33</v>
      </c>
      <c r="L88" s="93">
        <f>SUM(L87:L87)</f>
        <v>9.1</v>
      </c>
      <c r="M88" s="1882"/>
      <c r="N88" s="1872"/>
      <c r="O88" s="1878"/>
    </row>
    <row r="89" spans="1:20" ht="36.75" customHeight="1" x14ac:dyDescent="0.25">
      <c r="A89" s="1830" t="s">
        <v>37</v>
      </c>
      <c r="B89" s="1885" t="s">
        <v>39</v>
      </c>
      <c r="C89" s="1832" t="s">
        <v>72</v>
      </c>
      <c r="D89" s="99"/>
      <c r="E89" s="98"/>
      <c r="F89" s="1951" t="s">
        <v>71</v>
      </c>
      <c r="G89" s="1823" t="s">
        <v>70</v>
      </c>
      <c r="H89" s="1949" t="s">
        <v>44</v>
      </c>
      <c r="I89" s="1879" t="s">
        <v>69</v>
      </c>
      <c r="J89" s="105" t="s">
        <v>68</v>
      </c>
      <c r="K89" s="65" t="s">
        <v>40</v>
      </c>
      <c r="L89" s="97">
        <v>0.3</v>
      </c>
      <c r="M89" s="1859" t="s">
        <v>67</v>
      </c>
      <c r="N89" s="1861" t="s">
        <v>66</v>
      </c>
      <c r="O89" s="1863">
        <v>100</v>
      </c>
    </row>
    <row r="90" spans="1:20" ht="20.45" customHeight="1" thickBot="1" x14ac:dyDescent="0.3">
      <c r="A90" s="1831"/>
      <c r="B90" s="1886"/>
      <c r="C90" s="1999"/>
      <c r="D90" s="94"/>
      <c r="E90" s="59"/>
      <c r="F90" s="1952"/>
      <c r="G90" s="1824"/>
      <c r="H90" s="1950"/>
      <c r="I90" s="1880"/>
      <c r="J90" s="102"/>
      <c r="K90" s="57" t="s">
        <v>33</v>
      </c>
      <c r="L90" s="93">
        <f>SUM(L89:L89)</f>
        <v>0.3</v>
      </c>
      <c r="M90" s="1860"/>
      <c r="N90" s="1862"/>
      <c r="O90" s="1864"/>
    </row>
    <row r="91" spans="1:20" ht="24" customHeight="1" x14ac:dyDescent="0.25">
      <c r="A91" s="1830" t="s">
        <v>37</v>
      </c>
      <c r="B91" s="1885" t="s">
        <v>39</v>
      </c>
      <c r="C91" s="1832" t="s">
        <v>65</v>
      </c>
      <c r="D91" s="99"/>
      <c r="E91" s="98"/>
      <c r="F91" s="1951" t="s">
        <v>64</v>
      </c>
      <c r="G91" s="1823" t="s">
        <v>63</v>
      </c>
      <c r="H91" s="1949" t="s">
        <v>44</v>
      </c>
      <c r="I91" s="1879" t="s">
        <v>62</v>
      </c>
      <c r="J91" s="105" t="s">
        <v>61</v>
      </c>
      <c r="K91" s="65" t="s">
        <v>40</v>
      </c>
      <c r="L91" s="104">
        <v>224.3</v>
      </c>
      <c r="M91" s="89"/>
      <c r="N91" s="88"/>
      <c r="O91" s="87"/>
      <c r="P91" s="79"/>
      <c r="Q91" s="79"/>
      <c r="R91" s="103"/>
      <c r="T91" s="79"/>
    </row>
    <row r="92" spans="1:20" ht="19.5" customHeight="1" thickBot="1" x14ac:dyDescent="0.3">
      <c r="A92" s="1831"/>
      <c r="B92" s="1886"/>
      <c r="C92" s="1999"/>
      <c r="D92" s="94"/>
      <c r="E92" s="59"/>
      <c r="F92" s="1952"/>
      <c r="G92" s="1824"/>
      <c r="H92" s="1950"/>
      <c r="I92" s="1880"/>
      <c r="J92" s="102"/>
      <c r="K92" s="57" t="s">
        <v>33</v>
      </c>
      <c r="L92" s="93">
        <f>SUM(L91:L91)</f>
        <v>224.3</v>
      </c>
      <c r="M92" s="101"/>
      <c r="N92" s="92"/>
      <c r="O92" s="91"/>
    </row>
    <row r="93" spans="1:20" ht="17.25" customHeight="1" x14ac:dyDescent="0.25">
      <c r="A93" s="1830" t="s">
        <v>37</v>
      </c>
      <c r="B93" s="1885" t="s">
        <v>39</v>
      </c>
      <c r="C93" s="1832" t="s">
        <v>60</v>
      </c>
      <c r="D93" s="99"/>
      <c r="E93" s="98"/>
      <c r="F93" s="1951" t="s">
        <v>59</v>
      </c>
      <c r="G93" s="1823" t="s">
        <v>58</v>
      </c>
      <c r="H93" s="1949" t="s">
        <v>44</v>
      </c>
      <c r="I93" s="1879" t="s">
        <v>53</v>
      </c>
      <c r="J93" s="1820" t="s">
        <v>52</v>
      </c>
      <c r="K93" s="65" t="s">
        <v>40</v>
      </c>
      <c r="L93" s="97">
        <v>0</v>
      </c>
      <c r="M93" s="1869" t="s">
        <v>57</v>
      </c>
      <c r="N93" s="96" t="s">
        <v>50</v>
      </c>
      <c r="O93" s="100">
        <v>1447</v>
      </c>
    </row>
    <row r="94" spans="1:20" ht="73.5" customHeight="1" thickBot="1" x14ac:dyDescent="0.3">
      <c r="A94" s="1831"/>
      <c r="B94" s="1886"/>
      <c r="C94" s="1999"/>
      <c r="D94" s="94"/>
      <c r="E94" s="59"/>
      <c r="F94" s="1952"/>
      <c r="G94" s="1824"/>
      <c r="H94" s="1950"/>
      <c r="I94" s="1880"/>
      <c r="J94" s="1822"/>
      <c r="K94" s="57" t="s">
        <v>33</v>
      </c>
      <c r="L94" s="93">
        <f>SUM(L93:L93)</f>
        <v>0</v>
      </c>
      <c r="M94" s="1870"/>
      <c r="N94" s="92"/>
      <c r="O94" s="91"/>
    </row>
    <row r="95" spans="1:20" ht="19.5" customHeight="1" x14ac:dyDescent="0.25">
      <c r="A95" s="1830" t="s">
        <v>37</v>
      </c>
      <c r="B95" s="1885" t="s">
        <v>39</v>
      </c>
      <c r="C95" s="1832" t="s">
        <v>56</v>
      </c>
      <c r="D95" s="99"/>
      <c r="E95" s="98"/>
      <c r="F95" s="1982" t="s">
        <v>55</v>
      </c>
      <c r="G95" s="1823" t="s">
        <v>54</v>
      </c>
      <c r="H95" s="1949" t="s">
        <v>44</v>
      </c>
      <c r="I95" s="1879" t="s">
        <v>53</v>
      </c>
      <c r="J95" s="1820" t="s">
        <v>52</v>
      </c>
      <c r="K95" s="65" t="s">
        <v>40</v>
      </c>
      <c r="L95" s="97">
        <v>26.5</v>
      </c>
      <c r="M95" s="1869" t="s">
        <v>51</v>
      </c>
      <c r="N95" s="96" t="s">
        <v>50</v>
      </c>
      <c r="O95" s="95">
        <v>1300</v>
      </c>
      <c r="Q95" s="79"/>
    </row>
    <row r="96" spans="1:20" ht="25.9" customHeight="1" thickBot="1" x14ac:dyDescent="0.3">
      <c r="A96" s="1831"/>
      <c r="B96" s="1886"/>
      <c r="C96" s="1999"/>
      <c r="D96" s="94"/>
      <c r="E96" s="59"/>
      <c r="F96" s="1983"/>
      <c r="G96" s="1824"/>
      <c r="H96" s="1950"/>
      <c r="I96" s="1880"/>
      <c r="J96" s="1822"/>
      <c r="K96" s="57" t="s">
        <v>33</v>
      </c>
      <c r="L96" s="93">
        <f>SUM(L95:L95)</f>
        <v>26.5</v>
      </c>
      <c r="M96" s="1870"/>
      <c r="N96" s="92"/>
      <c r="O96" s="91"/>
    </row>
    <row r="97" spans="1:18" ht="22.5" customHeight="1" x14ac:dyDescent="0.25">
      <c r="A97" s="1830" t="s">
        <v>37</v>
      </c>
      <c r="B97" s="1885" t="s">
        <v>39</v>
      </c>
      <c r="C97" s="1832" t="s">
        <v>48</v>
      </c>
      <c r="D97" s="1934" t="s">
        <v>47</v>
      </c>
      <c r="E97" s="1935"/>
      <c r="F97" s="1936"/>
      <c r="G97" s="1823" t="s">
        <v>49</v>
      </c>
      <c r="H97" s="1826" t="s">
        <v>44</v>
      </c>
      <c r="I97" s="1879" t="s">
        <v>43</v>
      </c>
      <c r="J97" s="1820" t="s">
        <v>42</v>
      </c>
      <c r="K97" s="74" t="s">
        <v>40</v>
      </c>
      <c r="L97" s="90">
        <f>L99</f>
        <v>26.1</v>
      </c>
      <c r="M97" s="89"/>
      <c r="N97" s="88"/>
      <c r="O97" s="87"/>
    </row>
    <row r="98" spans="1:18" ht="24" customHeight="1" thickBot="1" x14ac:dyDescent="0.3">
      <c r="A98" s="1831"/>
      <c r="B98" s="1886"/>
      <c r="C98" s="1999"/>
      <c r="D98" s="1969"/>
      <c r="E98" s="1970"/>
      <c r="F98" s="1971"/>
      <c r="G98" s="1825"/>
      <c r="H98" s="1827"/>
      <c r="I98" s="1907"/>
      <c r="J98" s="1821"/>
      <c r="K98" s="70" t="s">
        <v>33</v>
      </c>
      <c r="L98" s="85">
        <f>SUM(L97:L97)</f>
        <v>26.1</v>
      </c>
      <c r="M98" s="84"/>
      <c r="N98" s="83"/>
      <c r="O98" s="82"/>
    </row>
    <row r="99" spans="1:18" ht="22.5" customHeight="1" thickBot="1" x14ac:dyDescent="0.3">
      <c r="A99" s="1834" t="s">
        <v>37</v>
      </c>
      <c r="B99" s="1836" t="s">
        <v>39</v>
      </c>
      <c r="C99" s="1832" t="s">
        <v>48</v>
      </c>
      <c r="D99" s="2026"/>
      <c r="E99" s="67" t="s">
        <v>37</v>
      </c>
      <c r="F99" s="2024" t="s">
        <v>47</v>
      </c>
      <c r="G99" s="1825"/>
      <c r="H99" s="1827"/>
      <c r="I99" s="1907"/>
      <c r="J99" s="1821"/>
      <c r="K99" s="65" t="s">
        <v>40</v>
      </c>
      <c r="L99" s="81">
        <v>26.1</v>
      </c>
      <c r="M99" s="80"/>
      <c r="N99" s="72"/>
      <c r="O99" s="71"/>
      <c r="R99" s="79"/>
    </row>
    <row r="100" spans="1:18" ht="15" customHeight="1" thickBot="1" x14ac:dyDescent="0.3">
      <c r="A100" s="1835"/>
      <c r="B100" s="1837"/>
      <c r="C100" s="1833"/>
      <c r="D100" s="2027"/>
      <c r="E100" s="59"/>
      <c r="F100" s="2025"/>
      <c r="G100" s="1824"/>
      <c r="H100" s="1828"/>
      <c r="I100" s="1880"/>
      <c r="J100" s="1822"/>
      <c r="K100" s="57" t="s">
        <v>33</v>
      </c>
      <c r="L100" s="56">
        <f>SUM(L99)</f>
        <v>26.1</v>
      </c>
      <c r="M100" s="78"/>
      <c r="N100" s="54"/>
      <c r="O100" s="53"/>
    </row>
    <row r="101" spans="1:18" ht="15" customHeight="1" thickBot="1" x14ac:dyDescent="0.3">
      <c r="A101" s="1834" t="s">
        <v>37</v>
      </c>
      <c r="B101" s="1836" t="s">
        <v>39</v>
      </c>
      <c r="C101" s="2054" t="s">
        <v>46</v>
      </c>
      <c r="D101" s="1934" t="s">
        <v>41</v>
      </c>
      <c r="E101" s="1935"/>
      <c r="F101" s="1936"/>
      <c r="G101" s="1823" t="s">
        <v>45</v>
      </c>
      <c r="H101" s="1826" t="s">
        <v>44</v>
      </c>
      <c r="I101" s="1879" t="s">
        <v>43</v>
      </c>
      <c r="J101" s="1820" t="s">
        <v>42</v>
      </c>
      <c r="K101" s="74" t="s">
        <v>40</v>
      </c>
      <c r="L101" s="69">
        <f>L103</f>
        <v>87.8</v>
      </c>
      <c r="M101" s="73"/>
      <c r="N101" s="72"/>
      <c r="O101" s="71"/>
    </row>
    <row r="102" spans="1:18" ht="22.5" customHeight="1" thickBot="1" x14ac:dyDescent="0.3">
      <c r="A102" s="1849"/>
      <c r="B102" s="1850"/>
      <c r="C102" s="2055"/>
      <c r="D102" s="1969"/>
      <c r="E102" s="1970"/>
      <c r="F102" s="1971"/>
      <c r="G102" s="1825"/>
      <c r="H102" s="1827"/>
      <c r="I102" s="1907"/>
      <c r="J102" s="1821"/>
      <c r="K102" s="70" t="s">
        <v>33</v>
      </c>
      <c r="L102" s="69">
        <f>SUM(L101)</f>
        <v>87.8</v>
      </c>
      <c r="M102" s="63"/>
      <c r="N102" s="62"/>
      <c r="O102" s="61"/>
    </row>
    <row r="103" spans="1:18" ht="27.75" customHeight="1" thickBot="1" x14ac:dyDescent="0.3">
      <c r="A103" s="1849"/>
      <c r="B103" s="1850"/>
      <c r="C103" s="2055"/>
      <c r="D103" s="2017"/>
      <c r="E103" s="67" t="s">
        <v>37</v>
      </c>
      <c r="F103" s="2024" t="s">
        <v>41</v>
      </c>
      <c r="G103" s="1825"/>
      <c r="H103" s="1827"/>
      <c r="I103" s="1907"/>
      <c r="J103" s="1821"/>
      <c r="K103" s="65" t="s">
        <v>40</v>
      </c>
      <c r="L103" s="64">
        <v>87.8</v>
      </c>
      <c r="M103" s="63"/>
      <c r="N103" s="62"/>
      <c r="O103" s="61"/>
    </row>
    <row r="104" spans="1:18" ht="15" customHeight="1" thickBot="1" x14ac:dyDescent="0.3">
      <c r="A104" s="1835"/>
      <c r="B104" s="1837"/>
      <c r="C104" s="2056"/>
      <c r="D104" s="2018"/>
      <c r="E104" s="59"/>
      <c r="F104" s="2025"/>
      <c r="G104" s="1824"/>
      <c r="H104" s="1828"/>
      <c r="I104" s="1880"/>
      <c r="J104" s="1822"/>
      <c r="K104" s="57" t="s">
        <v>33</v>
      </c>
      <c r="L104" s="56">
        <f>SUM(L103)</f>
        <v>87.8</v>
      </c>
      <c r="M104" s="55"/>
      <c r="N104" s="54"/>
      <c r="O104" s="53"/>
    </row>
    <row r="105" spans="1:18" ht="15.75" customHeight="1" thickBot="1" x14ac:dyDescent="0.3">
      <c r="A105" s="42" t="s">
        <v>37</v>
      </c>
      <c r="B105" s="52" t="s">
        <v>39</v>
      </c>
      <c r="C105" s="1995" t="s">
        <v>38</v>
      </c>
      <c r="D105" s="1996"/>
      <c r="E105" s="1996"/>
      <c r="F105" s="1996"/>
      <c r="G105" s="1996"/>
      <c r="H105" s="1996"/>
      <c r="I105" s="1996"/>
      <c r="J105" s="1997"/>
      <c r="K105" s="51" t="s">
        <v>33</v>
      </c>
      <c r="L105" s="50">
        <f>L64+L66+L68+L73+L75+L77+L79+L81+L86+L88+L90+L92+L94+L96+L98+L102</f>
        <v>688.22</v>
      </c>
      <c r="M105" s="49"/>
      <c r="N105" s="49"/>
      <c r="O105" s="48"/>
    </row>
    <row r="106" spans="1:18" ht="15.75" customHeight="1" thickBot="1" x14ac:dyDescent="0.3">
      <c r="A106" s="47" t="s">
        <v>37</v>
      </c>
      <c r="B106" s="47"/>
      <c r="C106" s="2007" t="s">
        <v>36</v>
      </c>
      <c r="D106" s="2008"/>
      <c r="E106" s="2008"/>
      <c r="F106" s="2008"/>
      <c r="G106" s="2008"/>
      <c r="H106" s="2008"/>
      <c r="I106" s="2008"/>
      <c r="J106" s="2009"/>
      <c r="K106" s="46" t="s">
        <v>33</v>
      </c>
      <c r="L106" s="45">
        <f>L105+L61</f>
        <v>11901.919999999996</v>
      </c>
      <c r="M106" s="44"/>
      <c r="N106" s="44"/>
      <c r="O106" s="43"/>
    </row>
    <row r="107" spans="1:18" ht="15.75" hidden="1" thickBot="1" x14ac:dyDescent="0.3">
      <c r="A107" s="42"/>
      <c r="B107" s="41"/>
      <c r="C107" s="2013" t="s">
        <v>35</v>
      </c>
      <c r="D107" s="2013"/>
      <c r="E107" s="2013"/>
      <c r="F107" s="2013"/>
      <c r="G107" s="2013"/>
      <c r="H107" s="2013"/>
      <c r="I107" s="2014"/>
      <c r="J107" s="40"/>
      <c r="K107" s="39" t="s">
        <v>33</v>
      </c>
      <c r="L107" s="38">
        <f>L108-L18-L34</f>
        <v>11901.919999999996</v>
      </c>
      <c r="M107" s="37"/>
      <c r="N107" s="37"/>
      <c r="O107" s="36"/>
    </row>
    <row r="108" spans="1:18" ht="15.75" thickBot="1" x14ac:dyDescent="0.3">
      <c r="A108" s="2010" t="s">
        <v>34</v>
      </c>
      <c r="B108" s="2011"/>
      <c r="C108" s="2011"/>
      <c r="D108" s="2011"/>
      <c r="E108" s="2011"/>
      <c r="F108" s="2011"/>
      <c r="G108" s="2011"/>
      <c r="H108" s="2011"/>
      <c r="I108" s="2011"/>
      <c r="J108" s="2012"/>
      <c r="K108" s="35" t="s">
        <v>33</v>
      </c>
      <c r="L108" s="34">
        <f>L106*1</f>
        <v>11901.919999999996</v>
      </c>
      <c r="M108" s="2028"/>
      <c r="N108" s="2029"/>
      <c r="O108" s="2030"/>
    </row>
    <row r="109" spans="1:18" ht="55.9" customHeight="1" x14ac:dyDescent="0.25">
      <c r="A109" s="33" t="s">
        <v>32</v>
      </c>
      <c r="B109" s="31"/>
      <c r="C109" s="31"/>
      <c r="D109" s="31"/>
      <c r="E109" s="31"/>
      <c r="F109" s="31"/>
      <c r="G109" s="31"/>
      <c r="H109" s="32"/>
      <c r="I109" s="31"/>
      <c r="J109" s="31"/>
      <c r="K109" s="31"/>
      <c r="L109" s="31"/>
      <c r="M109" s="31"/>
      <c r="N109" s="30"/>
      <c r="O109" s="29"/>
    </row>
    <row r="110" spans="1:18" ht="20.25" customHeight="1" x14ac:dyDescent="0.25">
      <c r="A110" s="2031" t="s">
        <v>31</v>
      </c>
      <c r="B110" s="2031"/>
      <c r="C110" s="2031"/>
      <c r="D110" s="2031"/>
      <c r="E110" s="2031"/>
      <c r="F110" s="2031"/>
      <c r="G110" s="2031"/>
      <c r="H110" s="2031"/>
      <c r="I110" s="2031"/>
      <c r="J110" s="2031"/>
      <c r="K110" s="2031"/>
      <c r="L110" s="2031"/>
      <c r="M110" s="28"/>
      <c r="N110" s="28"/>
      <c r="O110" s="28"/>
      <c r="P110" s="17"/>
    </row>
    <row r="111" spans="1:18" ht="18.75" customHeight="1" thickBot="1" x14ac:dyDescent="0.3">
      <c r="A111" s="27"/>
      <c r="B111" s="25"/>
      <c r="C111" s="25"/>
      <c r="D111" s="25"/>
      <c r="E111" s="25"/>
      <c r="F111" s="25"/>
      <c r="G111" s="26"/>
      <c r="H111" s="25"/>
      <c r="I111" s="25"/>
      <c r="J111" s="24"/>
      <c r="K111" s="17"/>
      <c r="L111" s="23" t="s">
        <v>30</v>
      </c>
      <c r="M111" s="2020"/>
      <c r="N111" s="2020"/>
      <c r="O111" s="2020"/>
      <c r="P111" s="17"/>
    </row>
    <row r="112" spans="1:18" ht="26.25" customHeight="1" thickBot="1" x14ac:dyDescent="0.3">
      <c r="A112" s="22"/>
      <c r="B112" s="21"/>
      <c r="C112" s="2053" t="s">
        <v>29</v>
      </c>
      <c r="D112" s="2053"/>
      <c r="E112" s="2053"/>
      <c r="F112" s="2053"/>
      <c r="G112" s="2053"/>
      <c r="H112" s="2053"/>
      <c r="I112" s="2053"/>
      <c r="J112" s="2053"/>
      <c r="K112" s="2053"/>
      <c r="L112" s="20" t="s">
        <v>28</v>
      </c>
      <c r="M112" s="19"/>
      <c r="N112" s="18"/>
      <c r="O112" s="18"/>
      <c r="P112" s="17"/>
    </row>
    <row r="113" spans="1:23" ht="15.75" customHeight="1" thickBot="1" x14ac:dyDescent="0.3">
      <c r="A113" s="2021" t="s">
        <v>27</v>
      </c>
      <c r="B113" s="2022"/>
      <c r="C113" s="2022"/>
      <c r="D113" s="2022"/>
      <c r="E113" s="2022"/>
      <c r="F113" s="2022"/>
      <c r="G113" s="2022"/>
      <c r="H113" s="2022"/>
      <c r="I113" s="2022"/>
      <c r="J113" s="2022"/>
      <c r="K113" s="2023"/>
      <c r="L113" s="16">
        <f>L114+L118+L125+L127+L128+L129</f>
        <v>11901.919999999998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spans="1:23" ht="15.75" customHeight="1" x14ac:dyDescent="0.25">
      <c r="A114" s="2033" t="s">
        <v>26</v>
      </c>
      <c r="B114" s="2034"/>
      <c r="C114" s="2034"/>
      <c r="D114" s="2034"/>
      <c r="E114" s="2034"/>
      <c r="F114" s="2034"/>
      <c r="G114" s="2034"/>
      <c r="H114" s="2034"/>
      <c r="I114" s="2034"/>
      <c r="J114" s="2034"/>
      <c r="K114" s="2035"/>
      <c r="L114" s="13">
        <f>L115+L116+L117</f>
        <v>11108.299999999997</v>
      </c>
      <c r="M114" s="6"/>
      <c r="N114" s="14"/>
      <c r="O114" s="14"/>
      <c r="P114" s="3"/>
    </row>
    <row r="115" spans="1:23" ht="15.75" customHeight="1" x14ac:dyDescent="0.25">
      <c r="A115" s="1979" t="s">
        <v>25</v>
      </c>
      <c r="B115" s="1980"/>
      <c r="C115" s="1980"/>
      <c r="D115" s="1980"/>
      <c r="E115" s="1980"/>
      <c r="F115" s="1980"/>
      <c r="G115" s="1980"/>
      <c r="H115" s="1980"/>
      <c r="I115" s="1980"/>
      <c r="J115" s="1980"/>
      <c r="K115" s="1981"/>
      <c r="L115" s="13">
        <f>L15+L33+L45+L53</f>
        <v>11108.299999999997</v>
      </c>
      <c r="M115" s="6"/>
      <c r="N115" s="4"/>
      <c r="O115" s="4"/>
      <c r="P115" s="3"/>
    </row>
    <row r="116" spans="1:23" ht="15.75" customHeight="1" x14ac:dyDescent="0.25">
      <c r="A116" s="1972" t="s">
        <v>24</v>
      </c>
      <c r="B116" s="1973"/>
      <c r="C116" s="1973"/>
      <c r="D116" s="1973"/>
      <c r="E116" s="1974"/>
      <c r="F116" s="1974"/>
      <c r="G116" s="1974"/>
      <c r="H116" s="1974"/>
      <c r="I116" s="1974"/>
      <c r="J116" s="1974"/>
      <c r="K116" s="1975"/>
      <c r="L116" s="11">
        <v>0</v>
      </c>
      <c r="M116" s="6"/>
      <c r="N116" s="4"/>
      <c r="O116" s="4"/>
      <c r="P116" s="3"/>
    </row>
    <row r="117" spans="1:23" ht="27.75" customHeight="1" x14ac:dyDescent="0.25">
      <c r="A117" s="1972" t="s">
        <v>23</v>
      </c>
      <c r="B117" s="1973"/>
      <c r="C117" s="1973"/>
      <c r="D117" s="1973"/>
      <c r="E117" s="1973"/>
      <c r="F117" s="1973"/>
      <c r="G117" s="1973"/>
      <c r="H117" s="1973"/>
      <c r="I117" s="1973"/>
      <c r="J117" s="1973"/>
      <c r="K117" s="2032"/>
      <c r="L117" s="11">
        <v>0</v>
      </c>
      <c r="M117" s="6"/>
      <c r="N117" s="4"/>
      <c r="O117" s="4"/>
      <c r="P117" s="3"/>
    </row>
    <row r="118" spans="1:23" ht="15.75" customHeight="1" x14ac:dyDescent="0.25">
      <c r="A118" s="1979" t="s">
        <v>22</v>
      </c>
      <c r="B118" s="1980"/>
      <c r="C118" s="1980"/>
      <c r="D118" s="1980"/>
      <c r="E118" s="1980"/>
      <c r="F118" s="1980"/>
      <c r="G118" s="1980"/>
      <c r="H118" s="1980"/>
      <c r="I118" s="1980"/>
      <c r="J118" s="1980"/>
      <c r="K118" s="1981"/>
      <c r="L118" s="13">
        <f>L119+L120</f>
        <v>793.62</v>
      </c>
      <c r="M118" s="6"/>
      <c r="N118" s="4"/>
      <c r="O118" s="4"/>
      <c r="P118" s="3"/>
    </row>
    <row r="119" spans="1:23" ht="15.75" customHeight="1" x14ac:dyDescent="0.25">
      <c r="A119" s="1972" t="s">
        <v>21</v>
      </c>
      <c r="B119" s="1973"/>
      <c r="C119" s="1973"/>
      <c r="D119" s="1973"/>
      <c r="E119" s="1974"/>
      <c r="F119" s="1974"/>
      <c r="G119" s="1974"/>
      <c r="H119" s="1974"/>
      <c r="I119" s="1974"/>
      <c r="J119" s="1974"/>
      <c r="K119" s="1975"/>
      <c r="L119" s="11">
        <f>L17+L35</f>
        <v>80.8</v>
      </c>
      <c r="M119" s="6"/>
      <c r="N119" s="4"/>
      <c r="O119" s="4"/>
      <c r="P119" s="3"/>
    </row>
    <row r="120" spans="1:23" ht="15.75" customHeight="1" x14ac:dyDescent="0.25">
      <c r="A120" s="1972" t="s">
        <v>20</v>
      </c>
      <c r="B120" s="1973"/>
      <c r="C120" s="1973"/>
      <c r="D120" s="1973"/>
      <c r="E120" s="1974"/>
      <c r="F120" s="1974"/>
      <c r="G120" s="1974"/>
      <c r="H120" s="1974"/>
      <c r="I120" s="1974"/>
      <c r="J120" s="1974"/>
      <c r="K120" s="1975"/>
      <c r="L120" s="13">
        <f>L19+L105</f>
        <v>712.82</v>
      </c>
      <c r="M120" s="6"/>
      <c r="N120" s="4"/>
      <c r="O120" s="4"/>
      <c r="P120" s="3"/>
    </row>
    <row r="121" spans="1:23" ht="15.75" customHeight="1" x14ac:dyDescent="0.25">
      <c r="A121" s="1972" t="s">
        <v>19</v>
      </c>
      <c r="B121" s="1973"/>
      <c r="C121" s="1973"/>
      <c r="D121" s="1973"/>
      <c r="E121" s="1974"/>
      <c r="F121" s="1974"/>
      <c r="G121" s="1974"/>
      <c r="H121" s="1974"/>
      <c r="I121" s="1974"/>
      <c r="J121" s="1974"/>
      <c r="K121" s="1975"/>
      <c r="L121" s="11"/>
      <c r="M121" s="6"/>
      <c r="N121" s="4"/>
      <c r="O121" s="4"/>
      <c r="P121" s="3"/>
    </row>
    <row r="122" spans="1:23" ht="15.75" customHeight="1" x14ac:dyDescent="0.25">
      <c r="A122" s="1972" t="s">
        <v>18</v>
      </c>
      <c r="B122" s="1974"/>
      <c r="C122" s="1974"/>
      <c r="D122" s="1974"/>
      <c r="E122" s="1974"/>
      <c r="F122" s="1974"/>
      <c r="G122" s="1974"/>
      <c r="H122" s="1974"/>
      <c r="I122" s="1974"/>
      <c r="J122" s="1974"/>
      <c r="K122" s="1975"/>
      <c r="L122" s="11"/>
      <c r="M122" s="6"/>
      <c r="N122" s="4"/>
      <c r="O122" s="4"/>
      <c r="P122" s="3"/>
    </row>
    <row r="123" spans="1:23" ht="15.75" customHeight="1" x14ac:dyDescent="0.25">
      <c r="A123" s="1972" t="s">
        <v>17</v>
      </c>
      <c r="B123" s="1973"/>
      <c r="C123" s="1973"/>
      <c r="D123" s="1973"/>
      <c r="E123" s="1974"/>
      <c r="F123" s="1974"/>
      <c r="G123" s="1974"/>
      <c r="H123" s="1974"/>
      <c r="I123" s="1974"/>
      <c r="J123" s="1974"/>
      <c r="K123" s="1975"/>
      <c r="L123" s="11"/>
      <c r="M123" s="6"/>
      <c r="N123" s="4"/>
      <c r="O123" s="4"/>
      <c r="P123" s="3"/>
    </row>
    <row r="124" spans="1:23" ht="15.75" customHeight="1" x14ac:dyDescent="0.25">
      <c r="A124" s="2057" t="s">
        <v>16</v>
      </c>
      <c r="B124" s="2058"/>
      <c r="C124" s="2058"/>
      <c r="D124" s="2058"/>
      <c r="E124" s="1974"/>
      <c r="F124" s="1974"/>
      <c r="G124" s="1974"/>
      <c r="H124" s="1974"/>
      <c r="I124" s="1974"/>
      <c r="J124" s="1974"/>
      <c r="K124" s="1975"/>
      <c r="L124" s="11"/>
      <c r="M124" s="6"/>
      <c r="N124" s="4"/>
      <c r="O124" s="4"/>
      <c r="P124" s="3"/>
    </row>
    <row r="125" spans="1:23" ht="15.75" customHeight="1" x14ac:dyDescent="0.25">
      <c r="A125" s="1972" t="s">
        <v>15</v>
      </c>
      <c r="B125" s="1974"/>
      <c r="C125" s="1974"/>
      <c r="D125" s="1974"/>
      <c r="E125" s="1974"/>
      <c r="F125" s="1974"/>
      <c r="G125" s="1974"/>
      <c r="H125" s="1974"/>
      <c r="I125" s="1974"/>
      <c r="J125" s="1974"/>
      <c r="K125" s="1975"/>
      <c r="L125" s="11"/>
      <c r="M125" s="6"/>
      <c r="N125" s="4"/>
      <c r="O125" s="4"/>
      <c r="P125" s="3"/>
    </row>
    <row r="126" spans="1:23" ht="15.75" customHeight="1" x14ac:dyDescent="0.25">
      <c r="A126" s="1972" t="s">
        <v>14</v>
      </c>
      <c r="B126" s="1973"/>
      <c r="C126" s="1973"/>
      <c r="D126" s="1973"/>
      <c r="E126" s="1973"/>
      <c r="F126" s="1973"/>
      <c r="G126" s="1973"/>
      <c r="H126" s="1973"/>
      <c r="I126" s="1973"/>
      <c r="J126" s="1973"/>
      <c r="K126" s="2032"/>
      <c r="L126" s="11"/>
      <c r="M126" s="6"/>
      <c r="N126" s="4"/>
      <c r="O126" s="4"/>
      <c r="P126" s="3"/>
    </row>
    <row r="127" spans="1:23" ht="15.75" customHeight="1" x14ac:dyDescent="0.25">
      <c r="A127" s="1976" t="s">
        <v>13</v>
      </c>
      <c r="B127" s="1977"/>
      <c r="C127" s="1977"/>
      <c r="D127" s="1977"/>
      <c r="E127" s="1977"/>
      <c r="F127" s="1977"/>
      <c r="G127" s="1977"/>
      <c r="H127" s="1977"/>
      <c r="I127" s="1977"/>
      <c r="J127" s="1977"/>
      <c r="K127" s="1978"/>
      <c r="L127" s="11"/>
      <c r="M127" s="6"/>
      <c r="N127" s="4"/>
      <c r="O127" s="4"/>
      <c r="P127" s="3"/>
    </row>
    <row r="128" spans="1:23" ht="15.75" customHeight="1" x14ac:dyDescent="0.25">
      <c r="A128" s="1979" t="s">
        <v>12</v>
      </c>
      <c r="B128" s="1980"/>
      <c r="C128" s="1980"/>
      <c r="D128" s="1980"/>
      <c r="E128" s="1980"/>
      <c r="F128" s="1980"/>
      <c r="G128" s="1980"/>
      <c r="H128" s="1980"/>
      <c r="I128" s="1980"/>
      <c r="J128" s="1980"/>
      <c r="K128" s="1981"/>
      <c r="L128" s="11"/>
      <c r="M128" s="6"/>
      <c r="N128" s="4"/>
      <c r="O128" s="4"/>
      <c r="P128" s="3"/>
    </row>
    <row r="129" spans="1:16" ht="15.75" customHeight="1" x14ac:dyDescent="0.25">
      <c r="A129" s="1972" t="s">
        <v>11</v>
      </c>
      <c r="B129" s="1973"/>
      <c r="C129" s="1973"/>
      <c r="D129" s="1973"/>
      <c r="E129" s="1974"/>
      <c r="F129" s="1974"/>
      <c r="G129" s="1974"/>
      <c r="H129" s="1974"/>
      <c r="I129" s="1974"/>
      <c r="J129" s="1974"/>
      <c r="K129" s="1975"/>
      <c r="L129" s="11"/>
      <c r="M129" s="6"/>
      <c r="N129" s="4"/>
      <c r="O129" s="4"/>
      <c r="P129" s="3"/>
    </row>
    <row r="130" spans="1:16" ht="15.75" customHeight="1" x14ac:dyDescent="0.25">
      <c r="A130" s="1972" t="s">
        <v>10</v>
      </c>
      <c r="B130" s="1973"/>
      <c r="C130" s="1973"/>
      <c r="D130" s="1973"/>
      <c r="E130" s="1974"/>
      <c r="F130" s="1974"/>
      <c r="G130" s="1974"/>
      <c r="H130" s="1974"/>
      <c r="I130" s="1974"/>
      <c r="J130" s="1974"/>
      <c r="K130" s="1975"/>
      <c r="L130" s="11"/>
      <c r="M130" s="6"/>
      <c r="N130" s="4"/>
      <c r="O130" s="4"/>
      <c r="P130" s="3"/>
    </row>
    <row r="131" spans="1:16" ht="15.75" customHeight="1" thickBot="1" x14ac:dyDescent="0.3">
      <c r="A131" s="1972" t="s">
        <v>9</v>
      </c>
      <c r="B131" s="1973"/>
      <c r="C131" s="1973"/>
      <c r="D131" s="1973"/>
      <c r="E131" s="1973"/>
      <c r="F131" s="1973"/>
      <c r="G131" s="1973"/>
      <c r="H131" s="1973"/>
      <c r="I131" s="1973"/>
      <c r="J131" s="1973"/>
      <c r="K131" s="2032"/>
      <c r="L131" s="7"/>
      <c r="M131" s="6"/>
      <c r="N131" s="4"/>
      <c r="O131" s="4"/>
      <c r="P131" s="3"/>
    </row>
    <row r="132" spans="1:16" ht="28.5" customHeight="1" thickBot="1" x14ac:dyDescent="0.3">
      <c r="A132" s="2036" t="s">
        <v>8</v>
      </c>
      <c r="B132" s="2037"/>
      <c r="C132" s="2037"/>
      <c r="D132" s="2037"/>
      <c r="E132" s="2037"/>
      <c r="F132" s="2037"/>
      <c r="G132" s="2037"/>
      <c r="H132" s="2037"/>
      <c r="I132" s="2037"/>
      <c r="J132" s="2037"/>
      <c r="K132" s="2038"/>
      <c r="L132" s="12">
        <v>0</v>
      </c>
      <c r="M132" s="6"/>
      <c r="N132" s="4"/>
      <c r="O132" s="4"/>
      <c r="P132" s="3"/>
    </row>
    <row r="133" spans="1:16" ht="15.75" customHeight="1" x14ac:dyDescent="0.25">
      <c r="A133" s="2033" t="s">
        <v>7</v>
      </c>
      <c r="B133" s="2034"/>
      <c r="C133" s="2034"/>
      <c r="D133" s="2034"/>
      <c r="E133" s="2039"/>
      <c r="F133" s="2039"/>
      <c r="G133" s="2039"/>
      <c r="H133" s="2039"/>
      <c r="I133" s="2039"/>
      <c r="J133" s="2039"/>
      <c r="K133" s="2040"/>
      <c r="L133" s="8"/>
      <c r="M133" s="6"/>
      <c r="N133" s="4"/>
      <c r="O133" s="4"/>
      <c r="P133" s="3"/>
    </row>
    <row r="134" spans="1:16" ht="15.75" customHeight="1" x14ac:dyDescent="0.25">
      <c r="A134" s="2041" t="s">
        <v>6</v>
      </c>
      <c r="B134" s="2042"/>
      <c r="C134" s="2042"/>
      <c r="D134" s="2042"/>
      <c r="E134" s="2042"/>
      <c r="F134" s="2042"/>
      <c r="G134" s="2042"/>
      <c r="H134" s="2042"/>
      <c r="I134" s="2042"/>
      <c r="J134" s="2042"/>
      <c r="K134" s="2043"/>
      <c r="L134" s="11"/>
      <c r="M134" s="6"/>
      <c r="N134" s="4"/>
      <c r="O134" s="4"/>
      <c r="P134" s="3"/>
    </row>
    <row r="135" spans="1:16" ht="15.75" customHeight="1" x14ac:dyDescent="0.25">
      <c r="A135" s="1811" t="s">
        <v>5</v>
      </c>
      <c r="B135" s="1812"/>
      <c r="C135" s="1812"/>
      <c r="D135" s="1812"/>
      <c r="E135" s="1812"/>
      <c r="F135" s="1812"/>
      <c r="G135" s="1812"/>
      <c r="H135" s="1812"/>
      <c r="I135" s="1812"/>
      <c r="J135" s="1812"/>
      <c r="K135" s="1813"/>
      <c r="L135" s="11"/>
      <c r="M135" s="6"/>
      <c r="N135" s="4"/>
      <c r="O135" s="4"/>
      <c r="P135" s="3"/>
    </row>
    <row r="136" spans="1:16" ht="15.75" customHeight="1" x14ac:dyDescent="0.25">
      <c r="A136" s="1814" t="s">
        <v>4</v>
      </c>
      <c r="B136" s="1815"/>
      <c r="C136" s="1815"/>
      <c r="D136" s="1815"/>
      <c r="E136" s="1815"/>
      <c r="F136" s="1815"/>
      <c r="G136" s="1815"/>
      <c r="H136" s="1815"/>
      <c r="I136" s="1815"/>
      <c r="J136" s="1815"/>
      <c r="K136" s="1816"/>
      <c r="L136" s="11"/>
      <c r="M136" s="6"/>
      <c r="N136" s="4"/>
      <c r="O136" s="4"/>
      <c r="P136" s="3"/>
    </row>
    <row r="137" spans="1:16" ht="15.75" customHeight="1" thickBot="1" x14ac:dyDescent="0.3">
      <c r="A137" s="1817" t="s">
        <v>3</v>
      </c>
      <c r="B137" s="1818"/>
      <c r="C137" s="1818"/>
      <c r="D137" s="1818"/>
      <c r="E137" s="1818"/>
      <c r="F137" s="1818"/>
      <c r="G137" s="1818"/>
      <c r="H137" s="1818"/>
      <c r="I137" s="1818"/>
      <c r="J137" s="1818"/>
      <c r="K137" s="1819"/>
      <c r="L137" s="10"/>
      <c r="M137" s="6"/>
      <c r="N137" s="4"/>
      <c r="O137" s="4"/>
      <c r="P137" s="3"/>
    </row>
    <row r="138" spans="1:16" ht="15.75" customHeight="1" thickBot="1" x14ac:dyDescent="0.3">
      <c r="A138" s="2044" t="s">
        <v>2</v>
      </c>
      <c r="B138" s="2045"/>
      <c r="C138" s="2045"/>
      <c r="D138" s="2045"/>
      <c r="E138" s="2045"/>
      <c r="F138" s="2045"/>
      <c r="G138" s="2045"/>
      <c r="H138" s="2045"/>
      <c r="I138" s="2045"/>
      <c r="J138" s="2045"/>
      <c r="K138" s="2046"/>
      <c r="L138" s="9">
        <f>L113+L132</f>
        <v>11901.919999999998</v>
      </c>
      <c r="M138" s="6"/>
      <c r="N138" s="4"/>
      <c r="O138" s="4"/>
      <c r="P138" s="3"/>
    </row>
    <row r="139" spans="1:16" ht="15.75" customHeight="1" x14ac:dyDescent="0.25">
      <c r="A139" s="2047" t="s">
        <v>1</v>
      </c>
      <c r="B139" s="2048"/>
      <c r="C139" s="2048"/>
      <c r="D139" s="2048"/>
      <c r="E139" s="2048"/>
      <c r="F139" s="2048"/>
      <c r="G139" s="2048"/>
      <c r="H139" s="2048"/>
      <c r="I139" s="2048"/>
      <c r="J139" s="2048"/>
      <c r="K139" s="2049"/>
      <c r="L139" s="8"/>
      <c r="M139" s="6"/>
      <c r="N139" s="4"/>
      <c r="O139" s="4"/>
      <c r="P139" s="3"/>
    </row>
    <row r="140" spans="1:16" ht="15.75" customHeight="1" thickBot="1" x14ac:dyDescent="0.3">
      <c r="A140" s="2050" t="s">
        <v>0</v>
      </c>
      <c r="B140" s="2051"/>
      <c r="C140" s="2051"/>
      <c r="D140" s="2051"/>
      <c r="E140" s="2051"/>
      <c r="F140" s="2051"/>
      <c r="G140" s="2051"/>
      <c r="H140" s="2051"/>
      <c r="I140" s="2051"/>
      <c r="J140" s="2051"/>
      <c r="K140" s="2052"/>
      <c r="L140" s="7">
        <v>1663.5</v>
      </c>
      <c r="M140" s="6"/>
      <c r="N140" s="4"/>
      <c r="O140" s="4"/>
      <c r="P140" s="3"/>
    </row>
    <row r="141" spans="1:16" ht="0.75" customHeight="1" x14ac:dyDescent="0.25">
      <c r="A141" s="5"/>
      <c r="B141" s="4"/>
      <c r="C141" s="4"/>
      <c r="D141" s="3"/>
      <c r="J141"/>
    </row>
    <row r="146" spans="6:16" x14ac:dyDescent="0.25">
      <c r="F146" s="2019"/>
      <c r="G146" s="2019"/>
      <c r="H146" s="2019"/>
      <c r="I146" s="2019"/>
      <c r="J146" s="2019"/>
      <c r="K146" s="2019"/>
      <c r="L146" s="2019"/>
      <c r="M146" s="2019"/>
      <c r="N146" s="2019"/>
      <c r="O146" s="2019"/>
      <c r="P146" s="2019"/>
    </row>
  </sheetData>
  <mergeCells count="275">
    <mergeCell ref="A132:K132"/>
    <mergeCell ref="A133:K133"/>
    <mergeCell ref="A134:K134"/>
    <mergeCell ref="A138:K138"/>
    <mergeCell ref="A139:K139"/>
    <mergeCell ref="A140:K140"/>
    <mergeCell ref="C112:K112"/>
    <mergeCell ref="B97:B98"/>
    <mergeCell ref="C97:C98"/>
    <mergeCell ref="J97:J100"/>
    <mergeCell ref="I97:I100"/>
    <mergeCell ref="H97:H100"/>
    <mergeCell ref="G101:G104"/>
    <mergeCell ref="A101:A104"/>
    <mergeCell ref="B101:B104"/>
    <mergeCell ref="C101:C104"/>
    <mergeCell ref="A123:K123"/>
    <mergeCell ref="A124:K124"/>
    <mergeCell ref="A125:K125"/>
    <mergeCell ref="A131:K131"/>
    <mergeCell ref="A116:K116"/>
    <mergeCell ref="A118:K118"/>
    <mergeCell ref="A119:K119"/>
    <mergeCell ref="A120:K120"/>
    <mergeCell ref="M93:M94"/>
    <mergeCell ref="M95:M96"/>
    <mergeCell ref="F146:P146"/>
    <mergeCell ref="M111:O111"/>
    <mergeCell ref="A113:K113"/>
    <mergeCell ref="A99:A100"/>
    <mergeCell ref="B99:B100"/>
    <mergeCell ref="C93:C94"/>
    <mergeCell ref="D101:F102"/>
    <mergeCell ref="F103:F104"/>
    <mergeCell ref="H101:H104"/>
    <mergeCell ref="J101:J104"/>
    <mergeCell ref="I101:I104"/>
    <mergeCell ref="C99:C100"/>
    <mergeCell ref="D99:D100"/>
    <mergeCell ref="F99:F100"/>
    <mergeCell ref="G97:G100"/>
    <mergeCell ref="M108:O108"/>
    <mergeCell ref="A110:L110"/>
    <mergeCell ref="A130:K130"/>
    <mergeCell ref="A126:K126"/>
    <mergeCell ref="A115:K115"/>
    <mergeCell ref="A114:K114"/>
    <mergeCell ref="A117:K117"/>
    <mergeCell ref="E44:F44"/>
    <mergeCell ref="D103:D104"/>
    <mergeCell ref="A97:A98"/>
    <mergeCell ref="D97:F98"/>
    <mergeCell ref="I95:I96"/>
    <mergeCell ref="G95:G96"/>
    <mergeCell ref="H87:H88"/>
    <mergeCell ref="I87:I88"/>
    <mergeCell ref="H91:H92"/>
    <mergeCell ref="G85:G86"/>
    <mergeCell ref="H76:H77"/>
    <mergeCell ref="I76:I77"/>
    <mergeCell ref="G76:G77"/>
    <mergeCell ref="H74:H75"/>
    <mergeCell ref="H72:H73"/>
    <mergeCell ref="B31:B32"/>
    <mergeCell ref="C31:C32"/>
    <mergeCell ref="D22:D32"/>
    <mergeCell ref="E52:F52"/>
    <mergeCell ref="A95:A96"/>
    <mergeCell ref="B95:B96"/>
    <mergeCell ref="C95:C96"/>
    <mergeCell ref="A93:A94"/>
    <mergeCell ref="B93:B94"/>
    <mergeCell ref="F87:F88"/>
    <mergeCell ref="C82:C84"/>
    <mergeCell ref="A91:A92"/>
    <mergeCell ref="B91:B92"/>
    <mergeCell ref="C91:C92"/>
    <mergeCell ref="F91:F92"/>
    <mergeCell ref="A85:A86"/>
    <mergeCell ref="B85:B86"/>
    <mergeCell ref="F85:F86"/>
    <mergeCell ref="D53:F54"/>
    <mergeCell ref="F76:F77"/>
    <mergeCell ref="E59:E60"/>
    <mergeCell ref="F72:F73"/>
    <mergeCell ref="C45:C46"/>
    <mergeCell ref="D67:F68"/>
    <mergeCell ref="A5:O5"/>
    <mergeCell ref="E7:E9"/>
    <mergeCell ref="G7:G9"/>
    <mergeCell ref="J7:J9"/>
    <mergeCell ref="M7:O7"/>
    <mergeCell ref="G91:G92"/>
    <mergeCell ref="A89:A90"/>
    <mergeCell ref="D80:F81"/>
    <mergeCell ref="C61:J61"/>
    <mergeCell ref="F55:F56"/>
    <mergeCell ref="H89:H90"/>
    <mergeCell ref="I89:I90"/>
    <mergeCell ref="G89:G90"/>
    <mergeCell ref="H85:H86"/>
    <mergeCell ref="I85:I86"/>
    <mergeCell ref="C85:C86"/>
    <mergeCell ref="G87:G88"/>
    <mergeCell ref="B89:B90"/>
    <mergeCell ref="C89:C90"/>
    <mergeCell ref="F89:F90"/>
    <mergeCell ref="I91:I92"/>
    <mergeCell ref="A87:A88"/>
    <mergeCell ref="B87:B88"/>
    <mergeCell ref="C87:C88"/>
    <mergeCell ref="C53:C54"/>
    <mergeCell ref="D45:F46"/>
    <mergeCell ref="A121:K121"/>
    <mergeCell ref="A122:K122"/>
    <mergeCell ref="A127:K127"/>
    <mergeCell ref="A128:K128"/>
    <mergeCell ref="A129:K129"/>
    <mergeCell ref="F95:F96"/>
    <mergeCell ref="G93:G94"/>
    <mergeCell ref="F93:F94"/>
    <mergeCell ref="J95:J96"/>
    <mergeCell ref="H93:H94"/>
    <mergeCell ref="J93:J94"/>
    <mergeCell ref="I93:I94"/>
    <mergeCell ref="J76:J77"/>
    <mergeCell ref="J87:J88"/>
    <mergeCell ref="J72:J73"/>
    <mergeCell ref="C105:J105"/>
    <mergeCell ref="C106:J106"/>
    <mergeCell ref="A108:J108"/>
    <mergeCell ref="C107:I107"/>
    <mergeCell ref="H95:H96"/>
    <mergeCell ref="J67:J71"/>
    <mergeCell ref="H65:H66"/>
    <mergeCell ref="H63:H64"/>
    <mergeCell ref="I63:I64"/>
    <mergeCell ref="F78:F79"/>
    <mergeCell ref="H78:H79"/>
    <mergeCell ref="F74:F75"/>
    <mergeCell ref="A53:A54"/>
    <mergeCell ref="A45:A46"/>
    <mergeCell ref="C65:C66"/>
    <mergeCell ref="B65:B66"/>
    <mergeCell ref="I57:I60"/>
    <mergeCell ref="B63:B64"/>
    <mergeCell ref="C63:C64"/>
    <mergeCell ref="F63:F64"/>
    <mergeCell ref="D57:F58"/>
    <mergeCell ref="B45:B46"/>
    <mergeCell ref="F59:F60"/>
    <mergeCell ref="H57:H60"/>
    <mergeCell ref="I74:I75"/>
    <mergeCell ref="I67:I71"/>
    <mergeCell ref="H67:H71"/>
    <mergeCell ref="F70:F71"/>
    <mergeCell ref="E70:E71"/>
    <mergeCell ref="G72:G73"/>
    <mergeCell ref="C13:L14"/>
    <mergeCell ref="J15:J21"/>
    <mergeCell ref="I15:I21"/>
    <mergeCell ref="B10:J10"/>
    <mergeCell ref="D15:F21"/>
    <mergeCell ref="D7:D9"/>
    <mergeCell ref="F7:F9"/>
    <mergeCell ref="H7:H9"/>
    <mergeCell ref="I7:I9"/>
    <mergeCell ref="N6:O6"/>
    <mergeCell ref="C12:O12"/>
    <mergeCell ref="L7:L9"/>
    <mergeCell ref="M8:M9"/>
    <mergeCell ref="N8:N9"/>
    <mergeCell ref="F40:F42"/>
    <mergeCell ref="G15:G32"/>
    <mergeCell ref="G45:G52"/>
    <mergeCell ref="A55:A56"/>
    <mergeCell ref="H53:H56"/>
    <mergeCell ref="I33:I44"/>
    <mergeCell ref="D33:F37"/>
    <mergeCell ref="G33:G44"/>
    <mergeCell ref="E40:E42"/>
    <mergeCell ref="A15:A21"/>
    <mergeCell ref="B15:B21"/>
    <mergeCell ref="C15:C21"/>
    <mergeCell ref="H15:H21"/>
    <mergeCell ref="B13:B14"/>
    <mergeCell ref="K7:K9"/>
    <mergeCell ref="H33:H44"/>
    <mergeCell ref="H45:H52"/>
    <mergeCell ref="I45:I52"/>
    <mergeCell ref="O8:O9"/>
    <mergeCell ref="B70:B71"/>
    <mergeCell ref="G67:G71"/>
    <mergeCell ref="F65:F66"/>
    <mergeCell ref="G63:G64"/>
    <mergeCell ref="G65:G66"/>
    <mergeCell ref="A22:A25"/>
    <mergeCell ref="A31:A32"/>
    <mergeCell ref="G57:G60"/>
    <mergeCell ref="B76:B77"/>
    <mergeCell ref="C76:C77"/>
    <mergeCell ref="A74:A75"/>
    <mergeCell ref="B74:B75"/>
    <mergeCell ref="A70:A71"/>
    <mergeCell ref="A65:A66"/>
    <mergeCell ref="A63:A64"/>
    <mergeCell ref="A57:A58"/>
    <mergeCell ref="B57:B58"/>
    <mergeCell ref="B59:B60"/>
    <mergeCell ref="A59:A60"/>
    <mergeCell ref="G53:G56"/>
    <mergeCell ref="E55:E56"/>
    <mergeCell ref="B55:B56"/>
    <mergeCell ref="C55:C56"/>
    <mergeCell ref="B53:B54"/>
    <mergeCell ref="A80:A81"/>
    <mergeCell ref="A72:A73"/>
    <mergeCell ref="B72:B73"/>
    <mergeCell ref="C72:C73"/>
    <mergeCell ref="C74:C75"/>
    <mergeCell ref="B80:B81"/>
    <mergeCell ref="C80:C81"/>
    <mergeCell ref="A78:A79"/>
    <mergeCell ref="B78:B79"/>
    <mergeCell ref="C78:C79"/>
    <mergeCell ref="I72:I73"/>
    <mergeCell ref="I65:I66"/>
    <mergeCell ref="O74:O75"/>
    <mergeCell ref="N67:N68"/>
    <mergeCell ref="O67:O68"/>
    <mergeCell ref="M85:M86"/>
    <mergeCell ref="M87:M88"/>
    <mergeCell ref="M65:M66"/>
    <mergeCell ref="I78:I79"/>
    <mergeCell ref="J33:J44"/>
    <mergeCell ref="M89:M90"/>
    <mergeCell ref="N89:N90"/>
    <mergeCell ref="O89:O90"/>
    <mergeCell ref="O63:O64"/>
    <mergeCell ref="N63:N64"/>
    <mergeCell ref="M80:M81"/>
    <mergeCell ref="N80:N81"/>
    <mergeCell ref="O80:O81"/>
    <mergeCell ref="N74:N75"/>
    <mergeCell ref="M74:M75"/>
    <mergeCell ref="M63:M64"/>
    <mergeCell ref="M67:M68"/>
    <mergeCell ref="N87:N88"/>
    <mergeCell ref="O87:O88"/>
    <mergeCell ref="M53:M54"/>
    <mergeCell ref="J45:J52"/>
    <mergeCell ref="M1:O2"/>
    <mergeCell ref="A135:K135"/>
    <mergeCell ref="A136:K136"/>
    <mergeCell ref="A137:K137"/>
    <mergeCell ref="J57:J60"/>
    <mergeCell ref="G74:G75"/>
    <mergeCell ref="G80:G84"/>
    <mergeCell ref="H80:H84"/>
    <mergeCell ref="A3:O3"/>
    <mergeCell ref="G78:G79"/>
    <mergeCell ref="A76:A77"/>
    <mergeCell ref="C67:C68"/>
    <mergeCell ref="A67:A68"/>
    <mergeCell ref="B67:B68"/>
    <mergeCell ref="A4:O4"/>
    <mergeCell ref="A7:A9"/>
    <mergeCell ref="B7:B9"/>
    <mergeCell ref="C7:C9"/>
    <mergeCell ref="C22:C25"/>
    <mergeCell ref="A33:A37"/>
    <mergeCell ref="B33:B37"/>
    <mergeCell ref="E22:E25"/>
    <mergeCell ref="F22:F25"/>
    <mergeCell ref="B22:B25"/>
  </mergeCells>
  <pageMargins left="0.23622047244094491" right="0.23622047244094491" top="0.74803149606299213" bottom="0.74803149606299213" header="0.31496062992125984" footer="0.31496062992125984"/>
  <pageSetup paperSize="9" scale="74" firstPageNumber="3" fitToHeight="0" orientation="landscape" useFirstPageNumber="1" r:id="rId1"/>
  <headerFooter>
    <oddHeader>&amp;C&amp;P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83B53-DACE-42D0-B420-79D3B8369C8F}">
  <dimension ref="B3:C27"/>
  <sheetViews>
    <sheetView workbookViewId="0">
      <selection activeCell="J15" sqref="J15"/>
    </sheetView>
  </sheetViews>
  <sheetFormatPr defaultColWidth="9.140625" defaultRowHeight="15" x14ac:dyDescent="0.25"/>
  <cols>
    <col min="1" max="1" width="9.140625" style="351"/>
    <col min="2" max="2" width="9" style="351" customWidth="1"/>
    <col min="3" max="3" width="51.7109375" style="351" customWidth="1"/>
    <col min="4" max="16384" width="9.140625" style="351"/>
  </cols>
  <sheetData>
    <row r="3" spans="2:3" ht="29.25" customHeight="1" x14ac:dyDescent="0.25">
      <c r="B3" s="2031" t="s">
        <v>209</v>
      </c>
      <c r="C3" s="2031"/>
    </row>
    <row r="4" spans="2:3" ht="16.5" thickBot="1" x14ac:dyDescent="0.3">
      <c r="C4" s="360"/>
    </row>
    <row r="5" spans="2:3" ht="59.25" customHeight="1" thickBot="1" x14ac:dyDescent="0.3">
      <c r="B5" s="359" t="s">
        <v>208</v>
      </c>
      <c r="C5" s="358" t="s">
        <v>207</v>
      </c>
    </row>
    <row r="6" spans="2:3" ht="21.75" customHeight="1" x14ac:dyDescent="0.25">
      <c r="B6" s="357">
        <v>0</v>
      </c>
      <c r="C6" s="356" t="s">
        <v>42</v>
      </c>
    </row>
    <row r="7" spans="2:3" ht="23.25" customHeight="1" x14ac:dyDescent="0.25">
      <c r="B7" s="355">
        <v>1</v>
      </c>
      <c r="C7" s="354" t="s">
        <v>98</v>
      </c>
    </row>
    <row r="8" spans="2:3" ht="24.75" customHeight="1" x14ac:dyDescent="0.25">
      <c r="B8" s="355">
        <v>2</v>
      </c>
      <c r="C8" s="354" t="s">
        <v>206</v>
      </c>
    </row>
    <row r="9" spans="2:3" ht="15.75" customHeight="1" x14ac:dyDescent="0.25">
      <c r="B9" s="355">
        <v>3</v>
      </c>
      <c r="C9" s="354" t="s">
        <v>115</v>
      </c>
    </row>
    <row r="10" spans="2:3" ht="24" customHeight="1" x14ac:dyDescent="0.25">
      <c r="B10" s="355">
        <v>4</v>
      </c>
      <c r="C10" s="354" t="s">
        <v>205</v>
      </c>
    </row>
    <row r="11" spans="2:3" ht="15" customHeight="1" x14ac:dyDescent="0.25">
      <c r="B11" s="355">
        <v>5</v>
      </c>
      <c r="C11" s="354" t="s">
        <v>204</v>
      </c>
    </row>
    <row r="12" spans="2:3" ht="30.75" customHeight="1" x14ac:dyDescent="0.25">
      <c r="B12" s="355">
        <v>6</v>
      </c>
      <c r="C12" s="354" t="s">
        <v>203</v>
      </c>
    </row>
    <row r="13" spans="2:3" ht="23.25" customHeight="1" x14ac:dyDescent="0.25">
      <c r="B13" s="355">
        <v>7</v>
      </c>
      <c r="C13" s="354" t="s">
        <v>202</v>
      </c>
    </row>
    <row r="14" spans="2:3" ht="24" customHeight="1" x14ac:dyDescent="0.25">
      <c r="B14" s="355">
        <v>8</v>
      </c>
      <c r="C14" s="354" t="s">
        <v>201</v>
      </c>
    </row>
    <row r="15" spans="2:3" ht="24" customHeight="1" x14ac:dyDescent="0.25">
      <c r="B15" s="355">
        <v>9</v>
      </c>
      <c r="C15" s="354" t="s">
        <v>61</v>
      </c>
    </row>
    <row r="16" spans="2:3" ht="18" customHeight="1" x14ac:dyDescent="0.25">
      <c r="B16" s="355">
        <v>10</v>
      </c>
      <c r="C16" s="354" t="s">
        <v>200</v>
      </c>
    </row>
    <row r="17" spans="2:3" ht="24.75" customHeight="1" x14ac:dyDescent="0.25">
      <c r="B17" s="355">
        <v>11</v>
      </c>
      <c r="C17" s="354" t="s">
        <v>199</v>
      </c>
    </row>
    <row r="18" spans="2:3" ht="22.5" customHeight="1" x14ac:dyDescent="0.25">
      <c r="B18" s="355">
        <v>12</v>
      </c>
      <c r="C18" s="354" t="s">
        <v>198</v>
      </c>
    </row>
    <row r="19" spans="2:3" ht="21" customHeight="1" x14ac:dyDescent="0.25">
      <c r="B19" s="355">
        <v>13</v>
      </c>
      <c r="C19" s="354" t="s">
        <v>68</v>
      </c>
    </row>
    <row r="20" spans="2:3" ht="28.5" customHeight="1" x14ac:dyDescent="0.25">
      <c r="B20" s="355">
        <v>14</v>
      </c>
      <c r="C20" s="354" t="s">
        <v>52</v>
      </c>
    </row>
    <row r="21" spans="2:3" ht="24" customHeight="1" x14ac:dyDescent="0.25">
      <c r="B21" s="355">
        <v>15</v>
      </c>
      <c r="C21" s="354" t="s">
        <v>197</v>
      </c>
    </row>
    <row r="22" spans="2:3" ht="18.75" customHeight="1" x14ac:dyDescent="0.25">
      <c r="B22" s="355">
        <v>16</v>
      </c>
      <c r="C22" s="354" t="s">
        <v>196</v>
      </c>
    </row>
    <row r="23" spans="2:3" ht="21" customHeight="1" x14ac:dyDescent="0.25">
      <c r="B23" s="355">
        <v>17</v>
      </c>
      <c r="C23" s="354" t="s">
        <v>195</v>
      </c>
    </row>
    <row r="24" spans="2:3" ht="21" customHeight="1" x14ac:dyDescent="0.25">
      <c r="B24" s="355">
        <v>18</v>
      </c>
      <c r="C24" s="354" t="s">
        <v>194</v>
      </c>
    </row>
    <row r="25" spans="2:3" ht="21" customHeight="1" x14ac:dyDescent="0.25">
      <c r="B25" s="355">
        <v>19</v>
      </c>
      <c r="C25" s="354" t="s">
        <v>193</v>
      </c>
    </row>
    <row r="26" spans="2:3" ht="21" customHeight="1" x14ac:dyDescent="0.25">
      <c r="B26" s="355">
        <v>20</v>
      </c>
      <c r="C26" s="354" t="s">
        <v>192</v>
      </c>
    </row>
    <row r="27" spans="2:3" ht="26.25" customHeight="1" thickBot="1" x14ac:dyDescent="0.3">
      <c r="B27" s="353">
        <v>21</v>
      </c>
      <c r="C27" s="352" t="s">
        <v>191</v>
      </c>
    </row>
  </sheetData>
  <mergeCells count="1">
    <mergeCell ref="B3:C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C6486-8ADE-47FB-8F69-F7DF47C7E207}">
  <dimension ref="A1:AG1117"/>
  <sheetViews>
    <sheetView zoomScale="80" zoomScaleNormal="80" zoomScaleSheetLayoutView="100" workbookViewId="0">
      <selection activeCell="AA4" sqref="AA4"/>
    </sheetView>
  </sheetViews>
  <sheetFormatPr defaultColWidth="9.140625" defaultRowHeight="14.25" x14ac:dyDescent="0.2"/>
  <cols>
    <col min="1" max="1" width="3.5703125" style="361" customWidth="1"/>
    <col min="2" max="2" width="3.140625" style="361" customWidth="1"/>
    <col min="3" max="3" width="3.7109375" style="361" customWidth="1"/>
    <col min="4" max="4" width="4" style="361" customWidth="1"/>
    <col min="5" max="5" width="3.5703125" style="361" customWidth="1"/>
    <col min="6" max="6" width="49" style="361" customWidth="1"/>
    <col min="7" max="7" width="5" style="361" customWidth="1"/>
    <col min="8" max="8" width="7.85546875" style="361" customWidth="1"/>
    <col min="9" max="9" width="6.140625" style="361" customWidth="1"/>
    <col min="10" max="10" width="41.42578125" style="361" customWidth="1"/>
    <col min="11" max="11" width="9.7109375" style="361" customWidth="1"/>
    <col min="12" max="12" width="18.140625" style="361" customWidth="1"/>
    <col min="13" max="13" width="42.85546875" style="362" customWidth="1"/>
    <col min="14" max="14" width="9.140625" style="362" customWidth="1"/>
    <col min="15" max="15" width="9.85546875" style="362" customWidth="1"/>
    <col min="16" max="16" width="3.5703125" style="361" hidden="1" customWidth="1"/>
    <col min="17" max="17" width="3" style="361" hidden="1" customWidth="1"/>
    <col min="18" max="19" width="8.85546875" style="361" hidden="1" customWidth="1"/>
    <col min="20" max="21" width="9.140625" style="361" hidden="1" customWidth="1"/>
    <col min="22" max="22" width="0.5703125" style="361" customWidth="1"/>
    <col min="23" max="23" width="0.140625" style="361" hidden="1" customWidth="1"/>
    <col min="24" max="24" width="9.140625" style="361" hidden="1" customWidth="1"/>
    <col min="25" max="25" width="8.28515625" style="361" hidden="1" customWidth="1"/>
    <col min="26" max="26" width="16.5703125" style="361" hidden="1" customWidth="1"/>
    <col min="27" max="16384" width="9.140625" style="361"/>
  </cols>
  <sheetData>
    <row r="1" spans="1:27" ht="12.75" customHeight="1" x14ac:dyDescent="0.2">
      <c r="L1" s="1393"/>
      <c r="M1" s="2198" t="s">
        <v>1443</v>
      </c>
      <c r="N1" s="1393"/>
      <c r="O1" s="1393"/>
      <c r="Q1" s="1393"/>
      <c r="R1" s="1393"/>
      <c r="S1" s="1393"/>
    </row>
    <row r="2" spans="1:27" ht="52.5" customHeight="1" x14ac:dyDescent="0.2">
      <c r="L2" s="1393"/>
      <c r="M2" s="2198"/>
      <c r="N2" s="1393"/>
      <c r="O2" s="1393"/>
      <c r="Q2" s="1393"/>
      <c r="R2" s="1393"/>
      <c r="S2" s="1393"/>
    </row>
    <row r="3" spans="1:27" x14ac:dyDescent="0.2">
      <c r="A3" s="1829" t="s">
        <v>190</v>
      </c>
      <c r="B3" s="1829"/>
      <c r="C3" s="1829"/>
      <c r="D3" s="1829"/>
      <c r="E3" s="1829"/>
      <c r="F3" s="1829"/>
      <c r="G3" s="1829"/>
      <c r="H3" s="1829"/>
      <c r="I3" s="1829"/>
      <c r="J3" s="1829"/>
      <c r="K3" s="1829"/>
      <c r="L3" s="1829"/>
      <c r="M3" s="1829"/>
      <c r="N3" s="1829"/>
      <c r="O3" s="1829"/>
      <c r="P3" s="1829"/>
      <c r="Q3" s="1829"/>
    </row>
    <row r="4" spans="1:27" x14ac:dyDescent="0.2">
      <c r="A4" s="2264" t="s">
        <v>596</v>
      </c>
      <c r="B4" s="2264"/>
      <c r="C4" s="2264"/>
      <c r="D4" s="2264"/>
      <c r="E4" s="2264"/>
      <c r="F4" s="2264"/>
      <c r="G4" s="2264"/>
      <c r="H4" s="2264"/>
      <c r="I4" s="2264"/>
      <c r="J4" s="2264"/>
      <c r="K4" s="2264"/>
      <c r="L4" s="2264"/>
      <c r="M4" s="2264"/>
      <c r="N4" s="2264"/>
      <c r="O4" s="2264"/>
    </row>
    <row r="5" spans="1:27" x14ac:dyDescent="0.2">
      <c r="A5" s="1838" t="s">
        <v>188</v>
      </c>
      <c r="B5" s="1838"/>
      <c r="C5" s="1838"/>
      <c r="D5" s="1838"/>
      <c r="E5" s="1838"/>
      <c r="F5" s="1838"/>
      <c r="G5" s="1838"/>
      <c r="H5" s="1838"/>
      <c r="I5" s="1838"/>
      <c r="J5" s="1838"/>
      <c r="K5" s="1838"/>
      <c r="L5" s="1838"/>
      <c r="M5" s="1838"/>
      <c r="N5" s="1838"/>
      <c r="O5" s="1838"/>
      <c r="P5" s="1392"/>
      <c r="Q5" s="1392"/>
    </row>
    <row r="6" spans="1:27" ht="10.5" customHeight="1" thickBot="1" x14ac:dyDescent="0.25">
      <c r="A6" s="1391"/>
      <c r="B6" s="1391"/>
      <c r="C6" s="1391"/>
      <c r="D6" s="1391"/>
      <c r="E6" s="1391"/>
      <c r="F6" s="1391"/>
      <c r="G6" s="1391"/>
      <c r="H6" s="1391"/>
      <c r="I6" s="1391"/>
      <c r="J6" s="1391"/>
      <c r="K6" s="1391"/>
      <c r="L6" s="1391"/>
      <c r="M6" s="1390"/>
      <c r="N6" s="1893" t="s">
        <v>30</v>
      </c>
      <c r="O6" s="1893"/>
    </row>
    <row r="7" spans="1:27" ht="31.5" customHeight="1" thickBot="1" x14ac:dyDescent="0.25">
      <c r="A7" s="2245" t="s">
        <v>187</v>
      </c>
      <c r="B7" s="2248" t="s">
        <v>186</v>
      </c>
      <c r="C7" s="2251" t="s">
        <v>182</v>
      </c>
      <c r="D7" s="1984" t="s">
        <v>184</v>
      </c>
      <c r="E7" s="2265" t="s">
        <v>185</v>
      </c>
      <c r="F7" s="2254" t="s">
        <v>183</v>
      </c>
      <c r="G7" s="1987" t="s">
        <v>182</v>
      </c>
      <c r="H7" s="2257" t="s">
        <v>181</v>
      </c>
      <c r="I7" s="2268" t="s">
        <v>180</v>
      </c>
      <c r="J7" s="2274" t="s">
        <v>179</v>
      </c>
      <c r="K7" s="2257" t="s">
        <v>178</v>
      </c>
      <c r="L7" s="2271" t="s">
        <v>177</v>
      </c>
      <c r="M7" s="2280" t="s">
        <v>176</v>
      </c>
      <c r="N7" s="2281"/>
      <c r="O7" s="2282"/>
    </row>
    <row r="8" spans="1:27" ht="12.75" customHeight="1" x14ac:dyDescent="0.2">
      <c r="A8" s="2246"/>
      <c r="B8" s="2249"/>
      <c r="C8" s="2252"/>
      <c r="D8" s="1985"/>
      <c r="E8" s="2266"/>
      <c r="F8" s="2255"/>
      <c r="G8" s="1988"/>
      <c r="H8" s="2258"/>
      <c r="I8" s="2269"/>
      <c r="J8" s="2275"/>
      <c r="K8" s="2258"/>
      <c r="L8" s="2272"/>
      <c r="M8" s="2276" t="s">
        <v>175</v>
      </c>
      <c r="N8" s="2278" t="s">
        <v>174</v>
      </c>
      <c r="O8" s="1924" t="s">
        <v>173</v>
      </c>
    </row>
    <row r="9" spans="1:27" ht="151.9" customHeight="1" thickBot="1" x14ac:dyDescent="0.25">
      <c r="A9" s="2247"/>
      <c r="B9" s="2250"/>
      <c r="C9" s="2253"/>
      <c r="D9" s="1986"/>
      <c r="E9" s="2267"/>
      <c r="F9" s="2256"/>
      <c r="G9" s="1989"/>
      <c r="H9" s="2259"/>
      <c r="I9" s="2270"/>
      <c r="J9" s="2275"/>
      <c r="K9" s="2259"/>
      <c r="L9" s="2273"/>
      <c r="M9" s="2277"/>
      <c r="N9" s="2279"/>
      <c r="O9" s="1925"/>
      <c r="AA9" s="444"/>
    </row>
    <row r="10" spans="1:27" ht="15.75" thickBot="1" x14ac:dyDescent="0.25">
      <c r="A10" s="1389" t="s">
        <v>37</v>
      </c>
      <c r="B10" s="1388"/>
      <c r="C10" s="1074" t="s">
        <v>595</v>
      </c>
      <c r="D10" s="1289"/>
      <c r="E10" s="1289"/>
      <c r="F10" s="1290"/>
      <c r="G10" s="1290"/>
      <c r="H10" s="1289"/>
      <c r="I10" s="1289"/>
      <c r="J10" s="730"/>
      <c r="K10" s="1289"/>
      <c r="L10" s="1289"/>
      <c r="M10" s="729"/>
      <c r="N10" s="729"/>
      <c r="O10" s="1288"/>
    </row>
    <row r="11" spans="1:27" ht="28.5" customHeight="1" thickBot="1" x14ac:dyDescent="0.25">
      <c r="A11" s="891"/>
      <c r="B11" s="890"/>
      <c r="C11" s="716"/>
      <c r="D11" s="716"/>
      <c r="E11" s="716"/>
      <c r="F11" s="889"/>
      <c r="G11" s="889"/>
      <c r="H11" s="716"/>
      <c r="I11" s="716"/>
      <c r="J11" s="716"/>
      <c r="K11" s="716"/>
      <c r="L11" s="716"/>
      <c r="M11" s="1387" t="s">
        <v>594</v>
      </c>
      <c r="N11" s="712" t="s">
        <v>50</v>
      </c>
      <c r="O11" s="711">
        <v>2</v>
      </c>
    </row>
    <row r="12" spans="1:27" ht="15" thickBot="1" x14ac:dyDescent="0.25">
      <c r="A12" s="884" t="s">
        <v>37</v>
      </c>
      <c r="B12" s="1022" t="s">
        <v>37</v>
      </c>
      <c r="C12" s="886" t="s">
        <v>593</v>
      </c>
      <c r="D12" s="885"/>
      <c r="E12" s="720"/>
      <c r="F12" s="885"/>
      <c r="G12" s="885"/>
      <c r="H12" s="885"/>
      <c r="I12" s="885"/>
      <c r="J12" s="885"/>
      <c r="K12" s="885"/>
      <c r="L12" s="720"/>
      <c r="M12" s="885"/>
      <c r="N12" s="885"/>
      <c r="O12" s="719"/>
    </row>
    <row r="13" spans="1:27" ht="45.75" thickBot="1" x14ac:dyDescent="0.25">
      <c r="A13" s="884"/>
      <c r="B13" s="418"/>
      <c r="C13" s="717"/>
      <c r="D13" s="715"/>
      <c r="E13" s="715"/>
      <c r="F13" s="715"/>
      <c r="G13" s="715"/>
      <c r="H13" s="715"/>
      <c r="I13" s="715"/>
      <c r="J13" s="716"/>
      <c r="K13" s="715"/>
      <c r="L13" s="714"/>
      <c r="M13" s="713" t="s">
        <v>592</v>
      </c>
      <c r="N13" s="712" t="s">
        <v>50</v>
      </c>
      <c r="O13" s="711">
        <v>1</v>
      </c>
    </row>
    <row r="14" spans="1:27" ht="19.5" customHeight="1" x14ac:dyDescent="0.2">
      <c r="A14" s="557" t="s">
        <v>37</v>
      </c>
      <c r="B14" s="2285" t="s">
        <v>37</v>
      </c>
      <c r="C14" s="849" t="s">
        <v>37</v>
      </c>
      <c r="D14" s="1147"/>
      <c r="E14" s="1147"/>
      <c r="F14" s="2288" t="s">
        <v>591</v>
      </c>
      <c r="G14" s="2066" t="s">
        <v>163</v>
      </c>
      <c r="H14" s="2069" t="s">
        <v>44</v>
      </c>
      <c r="I14" s="2081" t="s">
        <v>43</v>
      </c>
      <c r="J14" s="866" t="s">
        <v>42</v>
      </c>
      <c r="K14" s="482" t="s">
        <v>124</v>
      </c>
      <c r="L14" s="1017">
        <f>L22+L29+L35+L42+L50+L58</f>
        <v>887.5</v>
      </c>
      <c r="M14" s="1386" t="s">
        <v>224</v>
      </c>
      <c r="N14" s="480" t="s">
        <v>50</v>
      </c>
      <c r="O14" s="698">
        <v>1</v>
      </c>
    </row>
    <row r="15" spans="1:27" ht="15.75" customHeight="1" x14ac:dyDescent="0.2">
      <c r="A15" s="541"/>
      <c r="B15" s="2286"/>
      <c r="C15" s="849"/>
      <c r="D15" s="1147"/>
      <c r="E15" s="1147"/>
      <c r="F15" s="2288"/>
      <c r="G15" s="2066"/>
      <c r="H15" s="2069"/>
      <c r="I15" s="2081"/>
      <c r="J15" s="848"/>
      <c r="K15" s="482" t="s">
        <v>217</v>
      </c>
      <c r="L15" s="948">
        <f>L23+L30+L36+L43+L51+L59</f>
        <v>0</v>
      </c>
      <c r="M15" s="847"/>
      <c r="N15" s="658"/>
      <c r="O15" s="683"/>
    </row>
    <row r="16" spans="1:27" ht="24" customHeight="1" x14ac:dyDescent="0.2">
      <c r="A16" s="541"/>
      <c r="B16" s="2286"/>
      <c r="C16" s="849"/>
      <c r="D16" s="1147"/>
      <c r="E16" s="1147"/>
      <c r="F16" s="2289"/>
      <c r="G16" s="2066"/>
      <c r="H16" s="2069"/>
      <c r="I16" s="2081"/>
      <c r="J16" s="472"/>
      <c r="K16" s="476" t="s">
        <v>141</v>
      </c>
      <c r="L16" s="948">
        <f>L24+L37+L44+L52+L60</f>
        <v>2003.5</v>
      </c>
      <c r="M16" s="2260" t="s">
        <v>590</v>
      </c>
      <c r="N16" s="684" t="s">
        <v>424</v>
      </c>
      <c r="O16" s="683">
        <v>1</v>
      </c>
    </row>
    <row r="17" spans="1:29" ht="22.5" customHeight="1" x14ac:dyDescent="0.2">
      <c r="A17" s="541"/>
      <c r="B17" s="2286"/>
      <c r="C17" s="849"/>
      <c r="D17" s="1147"/>
      <c r="E17" s="1147"/>
      <c r="F17" s="2289"/>
      <c r="G17" s="2066"/>
      <c r="H17" s="2069"/>
      <c r="I17" s="2081"/>
      <c r="J17" s="472"/>
      <c r="K17" s="476" t="s">
        <v>216</v>
      </c>
      <c r="L17" s="948">
        <f>L25+L38+L45+L53+L61</f>
        <v>0</v>
      </c>
      <c r="M17" s="2236"/>
      <c r="N17" s="684"/>
      <c r="O17" s="683"/>
    </row>
    <row r="18" spans="1:29" ht="21.75" customHeight="1" x14ac:dyDescent="0.2">
      <c r="A18" s="541"/>
      <c r="B18" s="2286"/>
      <c r="C18" s="849"/>
      <c r="D18" s="1147"/>
      <c r="E18" s="1147"/>
      <c r="F18" s="2289"/>
      <c r="G18" s="2066"/>
      <c r="H18" s="2069"/>
      <c r="I18" s="2081"/>
      <c r="J18" s="472"/>
      <c r="K18" s="476" t="s">
        <v>161</v>
      </c>
      <c r="L18" s="948">
        <f>L26+L39+L46+L54+L62</f>
        <v>300</v>
      </c>
      <c r="M18" s="659"/>
      <c r="N18" s="684"/>
      <c r="O18" s="683"/>
    </row>
    <row r="19" spans="1:29" ht="21.75" customHeight="1" x14ac:dyDescent="0.2">
      <c r="A19" s="541"/>
      <c r="B19" s="2286"/>
      <c r="C19" s="849"/>
      <c r="D19" s="1147"/>
      <c r="E19" s="1147"/>
      <c r="F19" s="2289"/>
      <c r="G19" s="2066"/>
      <c r="H19" s="2069"/>
      <c r="I19" s="2081"/>
      <c r="J19" s="472"/>
      <c r="K19" s="947" t="s">
        <v>140</v>
      </c>
      <c r="L19" s="948">
        <f>L47+L55+L63</f>
        <v>0</v>
      </c>
      <c r="M19" s="632"/>
      <c r="N19" s="631"/>
      <c r="O19" s="696"/>
    </row>
    <row r="20" spans="1:29" ht="15.75" thickBot="1" x14ac:dyDescent="0.25">
      <c r="A20" s="541"/>
      <c r="B20" s="2286"/>
      <c r="C20" s="849"/>
      <c r="D20" s="1147"/>
      <c r="E20" s="1147"/>
      <c r="F20" s="2289"/>
      <c r="G20" s="2066"/>
      <c r="H20" s="2069"/>
      <c r="I20" s="2081"/>
      <c r="J20" s="472"/>
      <c r="K20" s="947" t="s">
        <v>215</v>
      </c>
      <c r="L20" s="948">
        <f>L27+L48+L56+L64</f>
        <v>2128</v>
      </c>
      <c r="M20" s="632"/>
      <c r="N20" s="631"/>
      <c r="O20" s="696"/>
    </row>
    <row r="21" spans="1:29" ht="15.75" thickBot="1" x14ac:dyDescent="0.25">
      <c r="A21" s="429"/>
      <c r="B21" s="2287"/>
      <c r="C21" s="468"/>
      <c r="D21" s="467"/>
      <c r="E21" s="474"/>
      <c r="F21" s="2290"/>
      <c r="G21" s="2067"/>
      <c r="H21" s="2070"/>
      <c r="I21" s="2082"/>
      <c r="J21" s="676"/>
      <c r="K21" s="503" t="s">
        <v>33</v>
      </c>
      <c r="L21" s="877">
        <f>SUM(L14:L20)</f>
        <v>5319</v>
      </c>
      <c r="M21" s="627"/>
      <c r="N21" s="578"/>
      <c r="O21" s="660"/>
    </row>
    <row r="22" spans="1:29" ht="15" hidden="1" customHeight="1" x14ac:dyDescent="0.2">
      <c r="A22" s="459" t="s">
        <v>37</v>
      </c>
      <c r="B22" s="458" t="s">
        <v>37</v>
      </c>
      <c r="C22" s="1190" t="s">
        <v>37</v>
      </c>
      <c r="D22" s="529" t="s">
        <v>37</v>
      </c>
      <c r="E22" s="2226"/>
      <c r="F22" s="2062" t="s">
        <v>589</v>
      </c>
      <c r="G22" s="2065" t="s">
        <v>163</v>
      </c>
      <c r="H22" s="2261" t="s">
        <v>588</v>
      </c>
      <c r="I22" s="2080"/>
      <c r="J22" s="2108" t="s">
        <v>587</v>
      </c>
      <c r="K22" s="598" t="s">
        <v>124</v>
      </c>
      <c r="L22" s="452"/>
      <c r="M22" s="481" t="s">
        <v>227</v>
      </c>
      <c r="N22" s="480" t="s">
        <v>50</v>
      </c>
      <c r="O22" s="698">
        <v>1</v>
      </c>
      <c r="AA22" s="444"/>
      <c r="AB22" s="444"/>
      <c r="AC22" s="444"/>
    </row>
    <row r="23" spans="1:29" ht="15" hidden="1" customHeight="1" x14ac:dyDescent="0.2">
      <c r="A23" s="441"/>
      <c r="B23" s="440"/>
      <c r="C23" s="842"/>
      <c r="D23" s="514"/>
      <c r="E23" s="2227"/>
      <c r="F23" s="2063"/>
      <c r="G23" s="2066"/>
      <c r="H23" s="2262"/>
      <c r="I23" s="2081"/>
      <c r="J23" s="2109"/>
      <c r="K23" s="700" t="s">
        <v>243</v>
      </c>
      <c r="L23" s="618">
        <v>0</v>
      </c>
      <c r="M23" s="659"/>
      <c r="N23" s="658"/>
      <c r="O23" s="683"/>
      <c r="AA23" s="444"/>
      <c r="AB23" s="444"/>
      <c r="AC23" s="444"/>
    </row>
    <row r="24" spans="1:29" ht="15.75" hidden="1" thickBot="1" x14ac:dyDescent="0.3">
      <c r="A24" s="441"/>
      <c r="B24" s="440"/>
      <c r="C24" s="842"/>
      <c r="D24" s="514"/>
      <c r="E24" s="2227"/>
      <c r="F24" s="2063"/>
      <c r="G24" s="2066"/>
      <c r="H24" s="2262"/>
      <c r="I24" s="2081"/>
      <c r="J24" s="2109"/>
      <c r="K24" s="596" t="s">
        <v>141</v>
      </c>
      <c r="L24" s="447">
        <v>0</v>
      </c>
      <c r="M24" s="657" t="s">
        <v>586</v>
      </c>
      <c r="N24" s="656" t="s">
        <v>50</v>
      </c>
      <c r="O24" s="683">
        <v>1</v>
      </c>
      <c r="P24" s="695" t="s">
        <v>585</v>
      </c>
      <c r="Q24" s="361">
        <v>12</v>
      </c>
      <c r="AA24" s="999"/>
      <c r="AB24" s="394"/>
    </row>
    <row r="25" spans="1:29" ht="12.75" hidden="1" customHeight="1" x14ac:dyDescent="0.2">
      <c r="A25" s="441"/>
      <c r="B25" s="440"/>
      <c r="C25" s="842"/>
      <c r="D25" s="514"/>
      <c r="E25" s="2227"/>
      <c r="F25" s="2063"/>
      <c r="G25" s="2066"/>
      <c r="H25" s="2262"/>
      <c r="I25" s="2081"/>
      <c r="J25" s="472"/>
      <c r="K25" s="596" t="s">
        <v>216</v>
      </c>
      <c r="L25" s="644"/>
      <c r="M25" s="1385" t="s">
        <v>584</v>
      </c>
      <c r="N25" s="684"/>
      <c r="O25" s="683"/>
    </row>
    <row r="26" spans="1:29" ht="15.75" hidden="1" thickBot="1" x14ac:dyDescent="0.25">
      <c r="A26" s="441"/>
      <c r="B26" s="440"/>
      <c r="C26" s="842"/>
      <c r="D26" s="514"/>
      <c r="E26" s="2227"/>
      <c r="F26" s="2063"/>
      <c r="G26" s="2066"/>
      <c r="H26" s="2262"/>
      <c r="I26" s="2081"/>
      <c r="J26" s="848"/>
      <c r="K26" s="596" t="s">
        <v>161</v>
      </c>
      <c r="L26" s="447"/>
      <c r="M26" s="659"/>
      <c r="N26" s="684"/>
      <c r="O26" s="683"/>
    </row>
    <row r="27" spans="1:29" ht="15.75" hidden="1" thickBot="1" x14ac:dyDescent="0.25">
      <c r="A27" s="441"/>
      <c r="B27" s="440"/>
      <c r="C27" s="842"/>
      <c r="D27" s="514"/>
      <c r="E27" s="2227"/>
      <c r="F27" s="2063"/>
      <c r="G27" s="2066"/>
      <c r="H27" s="2262"/>
      <c r="I27" s="2081"/>
      <c r="J27" s="472"/>
      <c r="K27" s="626" t="s">
        <v>583</v>
      </c>
      <c r="L27" s="681">
        <v>0</v>
      </c>
      <c r="M27" s="943"/>
      <c r="N27" s="679"/>
      <c r="O27" s="678"/>
    </row>
    <row r="28" spans="1:29" ht="15.75" hidden="1" thickBot="1" x14ac:dyDescent="0.25">
      <c r="A28" s="429"/>
      <c r="B28" s="428"/>
      <c r="C28" s="837"/>
      <c r="D28" s="534"/>
      <c r="E28" s="2228"/>
      <c r="F28" s="2064"/>
      <c r="G28" s="2067"/>
      <c r="H28" s="2263"/>
      <c r="I28" s="2082"/>
      <c r="J28" s="676"/>
      <c r="K28" s="503" t="s">
        <v>33</v>
      </c>
      <c r="L28" s="580">
        <f>SUM(L22:L27)</f>
        <v>0</v>
      </c>
      <c r="M28" s="627"/>
      <c r="N28" s="578"/>
      <c r="O28" s="660"/>
    </row>
    <row r="29" spans="1:29" ht="15" hidden="1" customHeight="1" x14ac:dyDescent="0.2">
      <c r="A29" s="459" t="s">
        <v>37</v>
      </c>
      <c r="B29" s="458" t="s">
        <v>37</v>
      </c>
      <c r="C29" s="1190" t="s">
        <v>37</v>
      </c>
      <c r="D29" s="529" t="s">
        <v>39</v>
      </c>
      <c r="E29" s="2226"/>
      <c r="F29" s="2062" t="s">
        <v>582</v>
      </c>
      <c r="G29" s="2065" t="s">
        <v>163</v>
      </c>
      <c r="H29" s="2068" t="s">
        <v>44</v>
      </c>
      <c r="I29" s="2300" t="s">
        <v>581</v>
      </c>
      <c r="J29" s="2108" t="s">
        <v>52</v>
      </c>
      <c r="K29" s="598" t="s">
        <v>124</v>
      </c>
      <c r="L29" s="647"/>
      <c r="M29" s="702"/>
      <c r="N29" s="834"/>
      <c r="O29" s="698"/>
      <c r="Y29" s="394"/>
    </row>
    <row r="30" spans="1:29" ht="15.75" hidden="1" thickBot="1" x14ac:dyDescent="0.3">
      <c r="A30" s="441"/>
      <c r="B30" s="440"/>
      <c r="C30" s="842"/>
      <c r="D30" s="514"/>
      <c r="E30" s="2227"/>
      <c r="F30" s="2063"/>
      <c r="G30" s="2066"/>
      <c r="H30" s="2069"/>
      <c r="I30" s="2301"/>
      <c r="J30" s="2109"/>
      <c r="K30" s="596" t="s">
        <v>141</v>
      </c>
      <c r="L30" s="447">
        <v>0</v>
      </c>
      <c r="M30" s="854"/>
      <c r="N30" s="853"/>
      <c r="O30" s="683"/>
      <c r="Y30" s="394"/>
      <c r="AA30" s="394"/>
      <c r="AB30" s="394"/>
    </row>
    <row r="31" spans="1:29" ht="15.75" hidden="1" thickBot="1" x14ac:dyDescent="0.25">
      <c r="A31" s="441"/>
      <c r="B31" s="440"/>
      <c r="C31" s="842"/>
      <c r="D31" s="514"/>
      <c r="E31" s="2227"/>
      <c r="F31" s="2063"/>
      <c r="G31" s="2066"/>
      <c r="H31" s="2069"/>
      <c r="I31" s="2301"/>
      <c r="J31" s="472"/>
      <c r="K31" s="596" t="s">
        <v>216</v>
      </c>
      <c r="L31" s="644"/>
      <c r="M31" s="659" t="s">
        <v>580</v>
      </c>
      <c r="N31" s="684" t="s">
        <v>50</v>
      </c>
      <c r="O31" s="683">
        <v>1</v>
      </c>
    </row>
    <row r="32" spans="1:29" ht="15.75" hidden="1" thickBot="1" x14ac:dyDescent="0.25">
      <c r="A32" s="441"/>
      <c r="B32" s="440"/>
      <c r="C32" s="842"/>
      <c r="D32" s="514"/>
      <c r="E32" s="2227"/>
      <c r="F32" s="2063"/>
      <c r="G32" s="2066"/>
      <c r="H32" s="2069"/>
      <c r="I32" s="2301"/>
      <c r="J32" s="472"/>
      <c r="K32" s="596" t="s">
        <v>161</v>
      </c>
      <c r="L32" s="644"/>
      <c r="M32" s="659"/>
      <c r="N32" s="684"/>
      <c r="O32" s="683"/>
    </row>
    <row r="33" spans="1:30" ht="15.75" hidden="1" thickBot="1" x14ac:dyDescent="0.25">
      <c r="A33" s="441"/>
      <c r="B33" s="440"/>
      <c r="C33" s="842"/>
      <c r="D33" s="514"/>
      <c r="E33" s="2227"/>
      <c r="F33" s="2063"/>
      <c r="G33" s="2066"/>
      <c r="H33" s="2069"/>
      <c r="I33" s="2301"/>
      <c r="J33" s="645" t="s">
        <v>415</v>
      </c>
      <c r="K33" s="626" t="s">
        <v>140</v>
      </c>
      <c r="L33" s="840"/>
      <c r="M33" s="680"/>
      <c r="N33" s="679"/>
      <c r="O33" s="678"/>
    </row>
    <row r="34" spans="1:30" ht="15.75" hidden="1" thickBot="1" x14ac:dyDescent="0.25">
      <c r="A34" s="429"/>
      <c r="B34" s="428"/>
      <c r="C34" s="837"/>
      <c r="D34" s="534"/>
      <c r="E34" s="2228"/>
      <c r="F34" s="2064"/>
      <c r="G34" s="2067"/>
      <c r="H34" s="2070"/>
      <c r="I34" s="2302"/>
      <c r="J34" s="676"/>
      <c r="K34" s="503" t="s">
        <v>33</v>
      </c>
      <c r="L34" s="580">
        <f>SUM(L29:L33)</f>
        <v>0</v>
      </c>
      <c r="M34" s="627"/>
      <c r="N34" s="578"/>
      <c r="O34" s="660"/>
    </row>
    <row r="35" spans="1:30" ht="15" hidden="1" customHeight="1" x14ac:dyDescent="0.2">
      <c r="A35" s="459" t="s">
        <v>37</v>
      </c>
      <c r="B35" s="458" t="s">
        <v>37</v>
      </c>
      <c r="C35" s="1190" t="s">
        <v>37</v>
      </c>
      <c r="D35" s="529" t="s">
        <v>109</v>
      </c>
      <c r="E35" s="2226"/>
      <c r="F35" s="2062" t="s">
        <v>579</v>
      </c>
      <c r="G35" s="2065" t="s">
        <v>163</v>
      </c>
      <c r="H35" s="2068" t="s">
        <v>44</v>
      </c>
      <c r="I35" s="2080" t="s">
        <v>53</v>
      </c>
      <c r="J35" s="2108" t="s">
        <v>343</v>
      </c>
      <c r="K35" s="598" t="s">
        <v>124</v>
      </c>
      <c r="L35" s="452">
        <v>0</v>
      </c>
      <c r="M35" s="481" t="s">
        <v>576</v>
      </c>
      <c r="N35" s="480" t="s">
        <v>50</v>
      </c>
      <c r="O35" s="1384">
        <v>0</v>
      </c>
      <c r="Y35" s="376"/>
    </row>
    <row r="36" spans="1:30" ht="15" hidden="1" customHeight="1" x14ac:dyDescent="0.2">
      <c r="A36" s="441"/>
      <c r="B36" s="440"/>
      <c r="C36" s="842"/>
      <c r="D36" s="514"/>
      <c r="E36" s="2227"/>
      <c r="F36" s="2063"/>
      <c r="G36" s="2066"/>
      <c r="H36" s="2069"/>
      <c r="I36" s="2081"/>
      <c r="J36" s="2109"/>
      <c r="K36" s="700" t="s">
        <v>243</v>
      </c>
      <c r="L36" s="447"/>
      <c r="M36" s="659"/>
      <c r="N36" s="658"/>
      <c r="O36" s="1383"/>
      <c r="Y36" s="376"/>
    </row>
    <row r="37" spans="1:30" ht="15.75" hidden="1" thickBot="1" x14ac:dyDescent="0.3">
      <c r="A37" s="441"/>
      <c r="B37" s="440"/>
      <c r="C37" s="842"/>
      <c r="D37" s="514"/>
      <c r="E37" s="2227"/>
      <c r="F37" s="2063"/>
      <c r="G37" s="2066"/>
      <c r="H37" s="2069"/>
      <c r="I37" s="2081"/>
      <c r="J37" s="2109"/>
      <c r="K37" s="596" t="s">
        <v>141</v>
      </c>
      <c r="L37" s="447">
        <v>0</v>
      </c>
      <c r="M37" s="657" t="s">
        <v>578</v>
      </c>
      <c r="N37" s="639" t="s">
        <v>50</v>
      </c>
      <c r="O37" s="1382">
        <v>0</v>
      </c>
      <c r="Y37" s="376"/>
    </row>
    <row r="38" spans="1:30" ht="15.75" hidden="1" thickBot="1" x14ac:dyDescent="0.3">
      <c r="A38" s="441"/>
      <c r="B38" s="440"/>
      <c r="C38" s="842"/>
      <c r="D38" s="514"/>
      <c r="E38" s="2227"/>
      <c r="F38" s="2063"/>
      <c r="G38" s="2066"/>
      <c r="H38" s="2069"/>
      <c r="I38" s="2081"/>
      <c r="J38" s="472"/>
      <c r="K38" s="596" t="s">
        <v>216</v>
      </c>
      <c r="L38" s="447"/>
      <c r="M38" s="1381"/>
      <c r="N38" s="1380"/>
      <c r="O38" s="1379"/>
      <c r="Y38" s="376"/>
      <c r="AA38" s="444"/>
    </row>
    <row r="39" spans="1:30" ht="15.75" hidden="1" thickBot="1" x14ac:dyDescent="0.25">
      <c r="A39" s="441"/>
      <c r="B39" s="440"/>
      <c r="C39" s="842"/>
      <c r="D39" s="514"/>
      <c r="E39" s="2227"/>
      <c r="F39" s="2063"/>
      <c r="G39" s="2066"/>
      <c r="H39" s="2069"/>
      <c r="I39" s="2081"/>
      <c r="J39" s="645"/>
      <c r="K39" s="596" t="s">
        <v>161</v>
      </c>
      <c r="L39" s="447">
        <v>0</v>
      </c>
      <c r="M39" s="1143"/>
      <c r="N39" s="1378"/>
      <c r="O39" s="1377"/>
      <c r="Y39" s="376"/>
    </row>
    <row r="40" spans="1:30" ht="15.75" hidden="1" thickBot="1" x14ac:dyDescent="0.25">
      <c r="A40" s="441"/>
      <c r="B40" s="440"/>
      <c r="C40" s="842"/>
      <c r="D40" s="514"/>
      <c r="E40" s="2227"/>
      <c r="F40" s="2063"/>
      <c r="G40" s="2066"/>
      <c r="H40" s="2069"/>
      <c r="I40" s="2081"/>
      <c r="J40" s="472"/>
      <c r="K40" s="626" t="s">
        <v>140</v>
      </c>
      <c r="L40" s="840"/>
      <c r="M40" s="680"/>
      <c r="N40" s="679"/>
      <c r="O40" s="678"/>
    </row>
    <row r="41" spans="1:30" ht="13.9" hidden="1" customHeight="1" thickBot="1" x14ac:dyDescent="0.25">
      <c r="A41" s="429"/>
      <c r="B41" s="428"/>
      <c r="C41" s="837"/>
      <c r="D41" s="534"/>
      <c r="E41" s="2228"/>
      <c r="F41" s="2064"/>
      <c r="G41" s="2067"/>
      <c r="H41" s="2070"/>
      <c r="I41" s="2082"/>
      <c r="J41" s="676"/>
      <c r="K41" s="503" t="s">
        <v>33</v>
      </c>
      <c r="L41" s="580">
        <f>SUM(L35:L40)</f>
        <v>0</v>
      </c>
      <c r="M41" s="627"/>
      <c r="N41" s="578"/>
      <c r="O41" s="628"/>
    </row>
    <row r="42" spans="1:30" ht="15" customHeight="1" x14ac:dyDescent="0.2">
      <c r="A42" s="459" t="s">
        <v>37</v>
      </c>
      <c r="B42" s="458" t="s">
        <v>37</v>
      </c>
      <c r="C42" s="1190" t="s">
        <v>37</v>
      </c>
      <c r="D42" s="529" t="s">
        <v>107</v>
      </c>
      <c r="E42" s="2226"/>
      <c r="F42" s="2074" t="s">
        <v>577</v>
      </c>
      <c r="G42" s="2065" t="s">
        <v>163</v>
      </c>
      <c r="H42" s="2068" t="s">
        <v>44</v>
      </c>
      <c r="I42" s="2080" t="s">
        <v>43</v>
      </c>
      <c r="J42" s="546" t="s">
        <v>42</v>
      </c>
      <c r="K42" s="598" t="s">
        <v>124</v>
      </c>
      <c r="L42" s="692">
        <v>887.5</v>
      </c>
      <c r="M42" s="481" t="s">
        <v>576</v>
      </c>
      <c r="N42" s="480" t="s">
        <v>50</v>
      </c>
      <c r="O42" s="646"/>
      <c r="AA42" s="394"/>
      <c r="AB42" s="394"/>
    </row>
    <row r="43" spans="1:30" ht="15" customHeight="1" x14ac:dyDescent="0.2">
      <c r="A43" s="441"/>
      <c r="B43" s="440"/>
      <c r="C43" s="842"/>
      <c r="D43" s="514"/>
      <c r="E43" s="2227"/>
      <c r="F43" s="2075"/>
      <c r="G43" s="2066"/>
      <c r="H43" s="2069"/>
      <c r="I43" s="2081"/>
      <c r="J43" s="546" t="s">
        <v>572</v>
      </c>
      <c r="K43" s="522" t="s">
        <v>217</v>
      </c>
      <c r="L43" s="644"/>
      <c r="M43" s="659"/>
      <c r="N43" s="658"/>
      <c r="O43" s="641"/>
    </row>
    <row r="44" spans="1:30" ht="15" x14ac:dyDescent="0.25">
      <c r="A44" s="441"/>
      <c r="B44" s="440"/>
      <c r="C44" s="842"/>
      <c r="D44" s="514"/>
      <c r="E44" s="2227"/>
      <c r="F44" s="2075"/>
      <c r="G44" s="2066"/>
      <c r="H44" s="2069"/>
      <c r="I44" s="2081"/>
      <c r="J44" s="645"/>
      <c r="K44" s="596" t="s">
        <v>141</v>
      </c>
      <c r="L44" s="644">
        <v>1734.2</v>
      </c>
      <c r="M44" s="657"/>
      <c r="N44" s="656"/>
      <c r="O44" s="683"/>
      <c r="AA44" s="444"/>
    </row>
    <row r="45" spans="1:30" ht="15" x14ac:dyDescent="0.25">
      <c r="A45" s="441"/>
      <c r="B45" s="440"/>
      <c r="C45" s="842"/>
      <c r="D45" s="514"/>
      <c r="E45" s="2227"/>
      <c r="F45" s="2075"/>
      <c r="G45" s="2066"/>
      <c r="H45" s="2069"/>
      <c r="I45" s="2081"/>
      <c r="J45" s="472"/>
      <c r="K45" s="596" t="s">
        <v>216</v>
      </c>
      <c r="L45" s="644"/>
      <c r="M45" s="657"/>
      <c r="N45" s="684"/>
      <c r="O45" s="638"/>
      <c r="AA45" s="444"/>
    </row>
    <row r="46" spans="1:30" ht="15" x14ac:dyDescent="0.2">
      <c r="A46" s="441"/>
      <c r="B46" s="440"/>
      <c r="C46" s="842"/>
      <c r="D46" s="514"/>
      <c r="E46" s="2227"/>
      <c r="F46" s="2075"/>
      <c r="G46" s="2066"/>
      <c r="H46" s="2069"/>
      <c r="I46" s="2081"/>
      <c r="J46" s="472"/>
      <c r="K46" s="596" t="s">
        <v>161</v>
      </c>
      <c r="L46" s="644">
        <v>300</v>
      </c>
      <c r="M46" s="659"/>
      <c r="N46" s="684"/>
      <c r="O46" s="638"/>
      <c r="AA46" s="444"/>
    </row>
    <row r="47" spans="1:30" ht="15" x14ac:dyDescent="0.2">
      <c r="A47" s="441"/>
      <c r="B47" s="440"/>
      <c r="C47" s="842"/>
      <c r="D47" s="514"/>
      <c r="E47" s="2227"/>
      <c r="F47" s="2075"/>
      <c r="G47" s="2066"/>
      <c r="H47" s="2069"/>
      <c r="I47" s="2081"/>
      <c r="J47" s="472"/>
      <c r="K47" s="596" t="s">
        <v>140</v>
      </c>
      <c r="L47" s="519"/>
      <c r="M47" s="680"/>
      <c r="N47" s="679"/>
      <c r="O47" s="678"/>
      <c r="AA47" s="444"/>
    </row>
    <row r="48" spans="1:30" ht="15.75" thickBot="1" x14ac:dyDescent="0.25">
      <c r="A48" s="441"/>
      <c r="B48" s="440"/>
      <c r="C48" s="842"/>
      <c r="D48" s="514"/>
      <c r="E48" s="2227"/>
      <c r="F48" s="2075"/>
      <c r="G48" s="2066"/>
      <c r="H48" s="2069"/>
      <c r="I48" s="2081"/>
      <c r="J48" s="606"/>
      <c r="K48" s="611" t="s">
        <v>215</v>
      </c>
      <c r="L48" s="654">
        <v>2128</v>
      </c>
      <c r="M48" s="1376"/>
      <c r="N48" s="631"/>
      <c r="O48" s="696"/>
      <c r="AA48" s="444"/>
      <c r="AD48" s="376"/>
    </row>
    <row r="49" spans="1:27" ht="14.25" customHeight="1" thickBot="1" x14ac:dyDescent="0.25">
      <c r="A49" s="429"/>
      <c r="B49" s="428"/>
      <c r="C49" s="837"/>
      <c r="D49" s="534"/>
      <c r="E49" s="2228"/>
      <c r="F49" s="2076"/>
      <c r="G49" s="2067"/>
      <c r="H49" s="2070"/>
      <c r="I49" s="2082"/>
      <c r="J49" s="676"/>
      <c r="K49" s="503" t="s">
        <v>33</v>
      </c>
      <c r="L49" s="580">
        <f>SUM(L42:L48)</f>
        <v>5049.7</v>
      </c>
      <c r="M49" s="501"/>
      <c r="N49" s="661"/>
      <c r="O49" s="628"/>
    </row>
    <row r="50" spans="1:27" ht="14.25" customHeight="1" x14ac:dyDescent="0.2">
      <c r="A50" s="459" t="s">
        <v>37</v>
      </c>
      <c r="B50" s="458" t="s">
        <v>37</v>
      </c>
      <c r="C50" s="1190" t="s">
        <v>37</v>
      </c>
      <c r="D50" s="529" t="s">
        <v>102</v>
      </c>
      <c r="E50" s="1297" t="s">
        <v>223</v>
      </c>
      <c r="F50" s="2062" t="s">
        <v>575</v>
      </c>
      <c r="G50" s="2065" t="s">
        <v>163</v>
      </c>
      <c r="H50" s="2068" t="s">
        <v>44</v>
      </c>
      <c r="I50" s="455" t="s">
        <v>337</v>
      </c>
      <c r="J50" s="2213" t="s">
        <v>574</v>
      </c>
      <c r="K50" s="598" t="s">
        <v>124</v>
      </c>
      <c r="L50" s="623"/>
      <c r="M50" s="483" t="s">
        <v>227</v>
      </c>
      <c r="N50" s="1167" t="s">
        <v>50</v>
      </c>
      <c r="O50" s="825"/>
      <c r="AA50" s="444"/>
    </row>
    <row r="51" spans="1:27" ht="14.25" customHeight="1" x14ac:dyDescent="0.2">
      <c r="A51" s="441"/>
      <c r="B51" s="440"/>
      <c r="C51" s="1147"/>
      <c r="D51" s="539"/>
      <c r="E51" s="666"/>
      <c r="F51" s="2063"/>
      <c r="G51" s="2066"/>
      <c r="H51" s="2069"/>
      <c r="I51" s="435"/>
      <c r="J51" s="2214"/>
      <c r="K51" s="522" t="s">
        <v>217</v>
      </c>
      <c r="L51" s="442">
        <v>0</v>
      </c>
      <c r="M51" s="614"/>
      <c r="N51" s="613"/>
      <c r="O51" s="591"/>
      <c r="AA51" s="376"/>
    </row>
    <row r="52" spans="1:27" ht="14.25" customHeight="1" x14ac:dyDescent="0.2">
      <c r="A52" s="441"/>
      <c r="B52" s="440"/>
      <c r="C52" s="1147"/>
      <c r="D52" s="539"/>
      <c r="E52" s="666"/>
      <c r="F52" s="2063"/>
      <c r="G52" s="2066"/>
      <c r="H52" s="2069"/>
      <c r="I52" s="435"/>
      <c r="J52" s="2214"/>
      <c r="K52" s="596" t="s">
        <v>141</v>
      </c>
      <c r="L52" s="442">
        <v>241.5</v>
      </c>
      <c r="M52" s="614"/>
      <c r="N52" s="613"/>
      <c r="O52" s="591"/>
      <c r="AA52" s="444"/>
    </row>
    <row r="53" spans="1:27" ht="14.25" customHeight="1" x14ac:dyDescent="0.2">
      <c r="A53" s="441"/>
      <c r="B53" s="440"/>
      <c r="C53" s="1147"/>
      <c r="D53" s="539"/>
      <c r="E53" s="666"/>
      <c r="F53" s="2063"/>
      <c r="G53" s="2066"/>
      <c r="H53" s="2069"/>
      <c r="I53" s="435"/>
      <c r="J53" s="2214"/>
      <c r="K53" s="596" t="s">
        <v>216</v>
      </c>
      <c r="L53" s="442"/>
      <c r="M53" s="614"/>
      <c r="N53" s="613"/>
      <c r="O53" s="591"/>
    </row>
    <row r="54" spans="1:27" ht="14.25" customHeight="1" x14ac:dyDescent="0.2">
      <c r="A54" s="441"/>
      <c r="B54" s="440"/>
      <c r="C54" s="1147"/>
      <c r="D54" s="539"/>
      <c r="E54" s="666"/>
      <c r="F54" s="2063"/>
      <c r="G54" s="2066"/>
      <c r="H54" s="2069"/>
      <c r="I54" s="435"/>
      <c r="J54" s="2214"/>
      <c r="K54" s="595" t="s">
        <v>161</v>
      </c>
      <c r="L54" s="442"/>
      <c r="M54" s="614"/>
      <c r="N54" s="613"/>
      <c r="O54" s="591"/>
    </row>
    <row r="55" spans="1:27" ht="14.25" customHeight="1" x14ac:dyDescent="0.2">
      <c r="A55" s="441"/>
      <c r="B55" s="440"/>
      <c r="C55" s="1147"/>
      <c r="D55" s="539"/>
      <c r="E55" s="666"/>
      <c r="F55" s="2063"/>
      <c r="G55" s="2066"/>
      <c r="H55" s="2069"/>
      <c r="I55" s="435"/>
      <c r="J55" s="2214"/>
      <c r="K55" s="595" t="s">
        <v>140</v>
      </c>
      <c r="L55" s="594"/>
      <c r="M55" s="614"/>
      <c r="N55" s="613"/>
      <c r="O55" s="591"/>
    </row>
    <row r="56" spans="1:27" ht="14.25" customHeight="1" thickBot="1" x14ac:dyDescent="0.25">
      <c r="A56" s="441"/>
      <c r="B56" s="440"/>
      <c r="C56" s="1147"/>
      <c r="D56" s="539"/>
      <c r="E56" s="666"/>
      <c r="F56" s="2063"/>
      <c r="G56" s="2066"/>
      <c r="H56" s="2069"/>
      <c r="I56" s="435"/>
      <c r="J56" s="2214"/>
      <c r="K56" s="611" t="s">
        <v>215</v>
      </c>
      <c r="L56" s="610"/>
      <c r="M56" s="1374"/>
      <c r="N56" s="608"/>
      <c r="O56" s="1222"/>
    </row>
    <row r="57" spans="1:27" ht="28.5" customHeight="1" thickBot="1" x14ac:dyDescent="0.25">
      <c r="A57" s="429"/>
      <c r="B57" s="428"/>
      <c r="C57" s="1375"/>
      <c r="D57" s="534"/>
      <c r="E57" s="663"/>
      <c r="F57" s="2064"/>
      <c r="G57" s="2067"/>
      <c r="H57" s="2070"/>
      <c r="I57" s="425"/>
      <c r="J57" s="676"/>
      <c r="K57" s="503" t="s">
        <v>33</v>
      </c>
      <c r="L57" s="580">
        <f>SUM(L50:L56)</f>
        <v>241.5</v>
      </c>
      <c r="M57" s="579"/>
      <c r="N57" s="578"/>
      <c r="O57" s="628"/>
    </row>
    <row r="58" spans="1:27" ht="14.25" customHeight="1" x14ac:dyDescent="0.2">
      <c r="A58" s="441" t="s">
        <v>37</v>
      </c>
      <c r="B58" s="440" t="s">
        <v>37</v>
      </c>
      <c r="C58" s="842" t="s">
        <v>37</v>
      </c>
      <c r="D58" s="550" t="s">
        <v>96</v>
      </c>
      <c r="E58" s="2227"/>
      <c r="F58" s="2283" t="s">
        <v>573</v>
      </c>
      <c r="G58" s="437"/>
      <c r="H58" s="436"/>
      <c r="I58" s="435" t="s">
        <v>43</v>
      </c>
      <c r="J58" s="546" t="s">
        <v>42</v>
      </c>
      <c r="K58" s="962" t="s">
        <v>124</v>
      </c>
      <c r="L58" s="618"/>
      <c r="M58" s="977" t="s">
        <v>227</v>
      </c>
      <c r="N58" s="1133" t="s">
        <v>50</v>
      </c>
      <c r="O58" s="823"/>
    </row>
    <row r="59" spans="1:27" ht="14.25" customHeight="1" x14ac:dyDescent="0.2">
      <c r="A59" s="441"/>
      <c r="B59" s="440"/>
      <c r="C59" s="1147"/>
      <c r="D59" s="550"/>
      <c r="E59" s="2227"/>
      <c r="F59" s="2283"/>
      <c r="G59" s="437"/>
      <c r="H59" s="436"/>
      <c r="I59" s="435"/>
      <c r="J59" s="546" t="s">
        <v>572</v>
      </c>
      <c r="K59" s="522" t="s">
        <v>217</v>
      </c>
      <c r="L59" s="594"/>
      <c r="M59" s="593"/>
      <c r="N59" s="613"/>
      <c r="O59" s="591"/>
    </row>
    <row r="60" spans="1:27" ht="14.25" customHeight="1" x14ac:dyDescent="0.2">
      <c r="A60" s="441"/>
      <c r="B60" s="440"/>
      <c r="C60" s="1147"/>
      <c r="D60" s="550"/>
      <c r="E60" s="2227"/>
      <c r="F60" s="2283"/>
      <c r="G60" s="437"/>
      <c r="H60" s="436"/>
      <c r="I60" s="435"/>
      <c r="J60" s="606"/>
      <c r="K60" s="596" t="s">
        <v>141</v>
      </c>
      <c r="L60" s="442">
        <v>27.8</v>
      </c>
      <c r="M60" s="593"/>
      <c r="N60" s="613"/>
      <c r="O60" s="591"/>
    </row>
    <row r="61" spans="1:27" ht="14.25" customHeight="1" x14ac:dyDescent="0.2">
      <c r="A61" s="441"/>
      <c r="B61" s="440"/>
      <c r="C61" s="1147"/>
      <c r="D61" s="550"/>
      <c r="E61" s="2227"/>
      <c r="F61" s="2283"/>
      <c r="G61" s="437"/>
      <c r="H61" s="436"/>
      <c r="I61" s="435"/>
      <c r="J61" s="606"/>
      <c r="K61" s="596" t="s">
        <v>216</v>
      </c>
      <c r="L61" s="594"/>
      <c r="M61" s="593"/>
      <c r="N61" s="613"/>
      <c r="O61" s="591"/>
    </row>
    <row r="62" spans="1:27" ht="14.25" customHeight="1" x14ac:dyDescent="0.2">
      <c r="A62" s="441"/>
      <c r="B62" s="440"/>
      <c r="C62" s="1147"/>
      <c r="D62" s="550"/>
      <c r="E62" s="2227"/>
      <c r="F62" s="2283"/>
      <c r="G62" s="437"/>
      <c r="H62" s="436"/>
      <c r="I62" s="435"/>
      <c r="J62" s="606"/>
      <c r="K62" s="595" t="s">
        <v>161</v>
      </c>
      <c r="L62" s="594"/>
      <c r="M62" s="593"/>
      <c r="N62" s="613"/>
      <c r="O62" s="591"/>
    </row>
    <row r="63" spans="1:27" ht="14.25" customHeight="1" x14ac:dyDescent="0.2">
      <c r="A63" s="441"/>
      <c r="B63" s="440"/>
      <c r="C63" s="1147"/>
      <c r="D63" s="550"/>
      <c r="E63" s="2227"/>
      <c r="F63" s="2283"/>
      <c r="G63" s="437"/>
      <c r="H63" s="436"/>
      <c r="I63" s="435"/>
      <c r="J63" s="606"/>
      <c r="K63" s="595" t="s">
        <v>140</v>
      </c>
      <c r="L63" s="594"/>
      <c r="M63" s="593"/>
      <c r="N63" s="613"/>
      <c r="O63" s="591"/>
    </row>
    <row r="64" spans="1:27" ht="14.25" customHeight="1" thickBot="1" x14ac:dyDescent="0.25">
      <c r="A64" s="441"/>
      <c r="B64" s="440"/>
      <c r="C64" s="1147"/>
      <c r="D64" s="550"/>
      <c r="E64" s="2227"/>
      <c r="F64" s="2283"/>
      <c r="G64" s="437"/>
      <c r="H64" s="436"/>
      <c r="I64" s="435"/>
      <c r="J64" s="606"/>
      <c r="K64" s="611" t="s">
        <v>215</v>
      </c>
      <c r="L64" s="610"/>
      <c r="M64" s="1374"/>
      <c r="N64" s="608"/>
      <c r="O64" s="1222"/>
    </row>
    <row r="65" spans="1:25" ht="14.25" customHeight="1" thickBot="1" x14ac:dyDescent="0.25">
      <c r="A65" s="441"/>
      <c r="B65" s="440"/>
      <c r="C65" s="1147"/>
      <c r="D65" s="1373"/>
      <c r="E65" s="2228"/>
      <c r="F65" s="2284"/>
      <c r="G65" s="437"/>
      <c r="H65" s="436"/>
      <c r="I65" s="435"/>
      <c r="J65" s="606"/>
      <c r="K65" s="503" t="s">
        <v>33</v>
      </c>
      <c r="L65" s="605">
        <f>SUM(L58:L64)</f>
        <v>27.8</v>
      </c>
      <c r="M65" s="1035"/>
      <c r="N65" s="603"/>
      <c r="O65" s="758"/>
    </row>
    <row r="66" spans="1:25" ht="15" customHeight="1" thickBot="1" x14ac:dyDescent="0.25">
      <c r="A66" s="557" t="s">
        <v>37</v>
      </c>
      <c r="B66" s="2089" t="s">
        <v>37</v>
      </c>
      <c r="C66" s="851" t="s">
        <v>39</v>
      </c>
      <c r="D66" s="1150"/>
      <c r="E66" s="1150"/>
      <c r="F66" s="2314" t="s">
        <v>571</v>
      </c>
      <c r="G66" s="2065" t="s">
        <v>147</v>
      </c>
      <c r="H66" s="2068" t="s">
        <v>44</v>
      </c>
      <c r="I66" s="2081" t="s">
        <v>43</v>
      </c>
      <c r="J66" s="2108" t="s">
        <v>42</v>
      </c>
      <c r="K66" s="484" t="s">
        <v>124</v>
      </c>
      <c r="L66" s="470">
        <f t="shared" ref="L66:L71" si="0">L73+L79+L85+L92</f>
        <v>0</v>
      </c>
      <c r="M66" s="1372" t="s">
        <v>224</v>
      </c>
      <c r="N66" s="1239" t="s">
        <v>50</v>
      </c>
      <c r="O66" s="1371">
        <v>1</v>
      </c>
    </row>
    <row r="67" spans="1:25" ht="15.75" thickBot="1" x14ac:dyDescent="0.25">
      <c r="A67" s="541"/>
      <c r="B67" s="2090"/>
      <c r="C67" s="849"/>
      <c r="D67" s="1147"/>
      <c r="E67" s="1147"/>
      <c r="F67" s="2315"/>
      <c r="G67" s="2066"/>
      <c r="H67" s="2069"/>
      <c r="I67" s="2081"/>
      <c r="J67" s="2109"/>
      <c r="K67" s="482" t="s">
        <v>217</v>
      </c>
      <c r="L67" s="470">
        <f t="shared" si="0"/>
        <v>0</v>
      </c>
      <c r="M67" s="1370"/>
      <c r="N67" s="658"/>
      <c r="O67" s="683"/>
    </row>
    <row r="68" spans="1:25" ht="15.75" thickBot="1" x14ac:dyDescent="0.25">
      <c r="A68" s="541"/>
      <c r="B68" s="2090"/>
      <c r="C68" s="849"/>
      <c r="D68" s="1147"/>
      <c r="E68" s="1147"/>
      <c r="F68" s="2289"/>
      <c r="G68" s="2066"/>
      <c r="H68" s="2069"/>
      <c r="I68" s="2081"/>
      <c r="J68" s="2109"/>
      <c r="K68" s="476" t="s">
        <v>141</v>
      </c>
      <c r="L68" s="470">
        <f t="shared" si="0"/>
        <v>116</v>
      </c>
      <c r="M68" s="847"/>
      <c r="N68" s="684"/>
      <c r="O68" s="683"/>
    </row>
    <row r="69" spans="1:25" ht="15.75" thickBot="1" x14ac:dyDescent="0.25">
      <c r="A69" s="541"/>
      <c r="B69" s="2090"/>
      <c r="C69" s="849"/>
      <c r="D69" s="1147"/>
      <c r="E69" s="1147"/>
      <c r="F69" s="2289"/>
      <c r="G69" s="2066"/>
      <c r="H69" s="2069"/>
      <c r="I69" s="2081"/>
      <c r="J69" s="472"/>
      <c r="K69" s="476" t="s">
        <v>216</v>
      </c>
      <c r="L69" s="470">
        <f t="shared" si="0"/>
        <v>0</v>
      </c>
      <c r="M69" s="845"/>
      <c r="N69" s="684"/>
      <c r="O69" s="638"/>
    </row>
    <row r="70" spans="1:25" ht="15.75" thickBot="1" x14ac:dyDescent="0.25">
      <c r="A70" s="541"/>
      <c r="B70" s="2090"/>
      <c r="C70" s="849"/>
      <c r="D70" s="1147"/>
      <c r="E70" s="1147"/>
      <c r="F70" s="2289"/>
      <c r="G70" s="2066"/>
      <c r="H70" s="2069"/>
      <c r="I70" s="2081"/>
      <c r="J70" s="472"/>
      <c r="K70" s="476" t="s">
        <v>161</v>
      </c>
      <c r="L70" s="470">
        <f t="shared" si="0"/>
        <v>50.8</v>
      </c>
      <c r="M70" s="659"/>
      <c r="N70" s="684"/>
      <c r="O70" s="638"/>
    </row>
    <row r="71" spans="1:25" ht="15.75" thickBot="1" x14ac:dyDescent="0.25">
      <c r="A71" s="541"/>
      <c r="B71" s="2090"/>
      <c r="C71" s="849"/>
      <c r="D71" s="1147"/>
      <c r="E71" s="1147"/>
      <c r="F71" s="2289"/>
      <c r="G71" s="2066"/>
      <c r="H71" s="2069"/>
      <c r="I71" s="2081"/>
      <c r="J71" s="472"/>
      <c r="K71" s="947" t="s">
        <v>140</v>
      </c>
      <c r="L71" s="470">
        <f t="shared" si="0"/>
        <v>0</v>
      </c>
      <c r="M71" s="548"/>
      <c r="N71" s="656"/>
      <c r="O71" s="697"/>
    </row>
    <row r="72" spans="1:25" ht="33" customHeight="1" thickBot="1" x14ac:dyDescent="0.25">
      <c r="A72" s="429"/>
      <c r="B72" s="2091"/>
      <c r="C72" s="468"/>
      <c r="D72" s="467"/>
      <c r="E72" s="467"/>
      <c r="F72" s="2290"/>
      <c r="G72" s="2067"/>
      <c r="H72" s="2070"/>
      <c r="I72" s="2082"/>
      <c r="J72" s="676"/>
      <c r="K72" s="581" t="s">
        <v>33</v>
      </c>
      <c r="L72" s="980">
        <f>SUM(L66:L71)</f>
        <v>166.8</v>
      </c>
      <c r="M72" s="1279"/>
      <c r="N72" s="1278"/>
      <c r="O72" s="1277"/>
    </row>
    <row r="73" spans="1:25" ht="15.75" hidden="1" thickBot="1" x14ac:dyDescent="0.25">
      <c r="A73" s="557" t="s">
        <v>37</v>
      </c>
      <c r="B73" s="2089" t="s">
        <v>37</v>
      </c>
      <c r="C73" s="851" t="s">
        <v>39</v>
      </c>
      <c r="D73" s="529" t="s">
        <v>37</v>
      </c>
      <c r="E73" s="2226"/>
      <c r="F73" s="2062" t="s">
        <v>570</v>
      </c>
      <c r="G73" s="2065" t="s">
        <v>147</v>
      </c>
      <c r="H73" s="2068" t="s">
        <v>44</v>
      </c>
      <c r="I73" s="2080" t="s">
        <v>568</v>
      </c>
      <c r="J73" s="866"/>
      <c r="K73" s="598" t="s">
        <v>124</v>
      </c>
      <c r="L73" s="647"/>
      <c r="M73" s="481"/>
      <c r="N73" s="480"/>
      <c r="O73" s="698"/>
    </row>
    <row r="74" spans="1:25" ht="15.75" hidden="1" thickBot="1" x14ac:dyDescent="0.25">
      <c r="A74" s="541"/>
      <c r="B74" s="2090"/>
      <c r="C74" s="849"/>
      <c r="D74" s="514"/>
      <c r="E74" s="2227"/>
      <c r="F74" s="2063"/>
      <c r="G74" s="2066"/>
      <c r="H74" s="2069"/>
      <c r="I74" s="2081"/>
      <c r="J74" s="645"/>
      <c r="K74" s="596" t="s">
        <v>141</v>
      </c>
      <c r="L74" s="644"/>
      <c r="M74" s="1369"/>
      <c r="N74" s="853"/>
      <c r="O74" s="638"/>
      <c r="Y74" s="394"/>
    </row>
    <row r="75" spans="1:25" ht="15.75" hidden="1" thickBot="1" x14ac:dyDescent="0.25">
      <c r="A75" s="541"/>
      <c r="B75" s="2090"/>
      <c r="C75" s="849"/>
      <c r="D75" s="514"/>
      <c r="E75" s="2227"/>
      <c r="F75" s="2063"/>
      <c r="G75" s="2066"/>
      <c r="H75" s="2069"/>
      <c r="I75" s="2081"/>
      <c r="J75" s="645"/>
      <c r="K75" s="596" t="s">
        <v>216</v>
      </c>
      <c r="L75" s="644"/>
      <c r="M75" s="847"/>
      <c r="N75" s="684"/>
      <c r="O75" s="638"/>
    </row>
    <row r="76" spans="1:25" ht="15.75" hidden="1" thickBot="1" x14ac:dyDescent="0.25">
      <c r="A76" s="541"/>
      <c r="B76" s="2090"/>
      <c r="C76" s="849"/>
      <c r="D76" s="514"/>
      <c r="E76" s="2227"/>
      <c r="F76" s="2063"/>
      <c r="G76" s="2066"/>
      <c r="H76" s="2069"/>
      <c r="I76" s="2081"/>
      <c r="J76" s="472"/>
      <c r="K76" s="596" t="s">
        <v>161</v>
      </c>
      <c r="L76" s="644"/>
      <c r="M76" s="845"/>
      <c r="N76" s="684"/>
      <c r="O76" s="638"/>
    </row>
    <row r="77" spans="1:25" ht="15.75" hidden="1" thickBot="1" x14ac:dyDescent="0.25">
      <c r="A77" s="541"/>
      <c r="B77" s="2090"/>
      <c r="C77" s="849"/>
      <c r="D77" s="514"/>
      <c r="E77" s="2227"/>
      <c r="F77" s="2063"/>
      <c r="G77" s="2066"/>
      <c r="H77" s="2069"/>
      <c r="I77" s="2081"/>
      <c r="J77" s="472"/>
      <c r="K77" s="626" t="s">
        <v>140</v>
      </c>
      <c r="L77" s="840"/>
      <c r="M77" s="680"/>
      <c r="N77" s="679"/>
      <c r="O77" s="678"/>
    </row>
    <row r="78" spans="1:25" ht="15.75" hidden="1" thickBot="1" x14ac:dyDescent="0.25">
      <c r="A78" s="429"/>
      <c r="B78" s="2091"/>
      <c r="C78" s="468"/>
      <c r="D78" s="534"/>
      <c r="E78" s="2228"/>
      <c r="F78" s="2064"/>
      <c r="G78" s="2067"/>
      <c r="H78" s="2070"/>
      <c r="I78" s="2082"/>
      <c r="J78" s="676"/>
      <c r="K78" s="503" t="s">
        <v>33</v>
      </c>
      <c r="L78" s="580">
        <f>SUM(L73:L77)</f>
        <v>0</v>
      </c>
      <c r="M78" s="627"/>
      <c r="N78" s="578"/>
      <c r="O78" s="660"/>
    </row>
    <row r="79" spans="1:25" ht="15.75" hidden="1" thickBot="1" x14ac:dyDescent="0.25">
      <c r="A79" s="557" t="s">
        <v>37</v>
      </c>
      <c r="B79" s="2089" t="s">
        <v>37</v>
      </c>
      <c r="C79" s="851" t="s">
        <v>39</v>
      </c>
      <c r="D79" s="529" t="s">
        <v>39</v>
      </c>
      <c r="E79" s="2226"/>
      <c r="F79" s="2062" t="s">
        <v>569</v>
      </c>
      <c r="G79" s="2065" t="s">
        <v>147</v>
      </c>
      <c r="H79" s="2068" t="s">
        <v>44</v>
      </c>
      <c r="I79" s="2080" t="s">
        <v>568</v>
      </c>
      <c r="J79" s="866"/>
      <c r="K79" s="598" t="s">
        <v>124</v>
      </c>
      <c r="L79" s="647"/>
      <c r="M79" s="481"/>
      <c r="N79" s="480"/>
      <c r="O79" s="698"/>
    </row>
    <row r="80" spans="1:25" ht="15.75" hidden="1" thickBot="1" x14ac:dyDescent="0.25">
      <c r="A80" s="541"/>
      <c r="B80" s="2090"/>
      <c r="C80" s="849"/>
      <c r="D80" s="514"/>
      <c r="E80" s="2227"/>
      <c r="F80" s="2063"/>
      <c r="G80" s="2066"/>
      <c r="H80" s="2069"/>
      <c r="I80" s="2081"/>
      <c r="J80" s="645"/>
      <c r="K80" s="596" t="s">
        <v>141</v>
      </c>
      <c r="L80" s="447"/>
      <c r="M80" s="1368"/>
      <c r="N80" s="1367"/>
      <c r="O80" s="685"/>
    </row>
    <row r="81" spans="1:27" ht="15.75" hidden="1" thickBot="1" x14ac:dyDescent="0.25">
      <c r="A81" s="541"/>
      <c r="B81" s="2090"/>
      <c r="C81" s="849"/>
      <c r="D81" s="514"/>
      <c r="E81" s="2227"/>
      <c r="F81" s="2063"/>
      <c r="G81" s="2066"/>
      <c r="H81" s="2069"/>
      <c r="I81" s="2081"/>
      <c r="J81" s="645"/>
      <c r="K81" s="596" t="s">
        <v>216</v>
      </c>
      <c r="L81" s="644"/>
      <c r="M81" s="1366"/>
      <c r="N81" s="684"/>
      <c r="O81" s="683"/>
    </row>
    <row r="82" spans="1:27" ht="15.75" hidden="1" thickBot="1" x14ac:dyDescent="0.25">
      <c r="A82" s="541"/>
      <c r="B82" s="2090"/>
      <c r="C82" s="849"/>
      <c r="D82" s="514"/>
      <c r="E82" s="2227"/>
      <c r="F82" s="2063"/>
      <c r="G82" s="2066"/>
      <c r="H82" s="2069"/>
      <c r="I82" s="2081"/>
      <c r="J82" s="472"/>
      <c r="K82" s="596" t="s">
        <v>161</v>
      </c>
      <c r="L82" s="644"/>
      <c r="M82" s="659"/>
      <c r="N82" s="684"/>
      <c r="O82" s="638"/>
    </row>
    <row r="83" spans="1:27" ht="15.75" hidden="1" thickBot="1" x14ac:dyDescent="0.25">
      <c r="A83" s="541"/>
      <c r="B83" s="2090"/>
      <c r="C83" s="849"/>
      <c r="D83" s="514"/>
      <c r="E83" s="2227"/>
      <c r="F83" s="2063"/>
      <c r="G83" s="2066"/>
      <c r="H83" s="2069"/>
      <c r="I83" s="2081"/>
      <c r="J83" s="472"/>
      <c r="K83" s="626" t="s">
        <v>140</v>
      </c>
      <c r="L83" s="840"/>
      <c r="M83" s="680"/>
      <c r="N83" s="679"/>
      <c r="O83" s="678"/>
    </row>
    <row r="84" spans="1:27" ht="34.5" hidden="1" customHeight="1" thickBot="1" x14ac:dyDescent="0.25">
      <c r="A84" s="429"/>
      <c r="B84" s="2091"/>
      <c r="C84" s="468"/>
      <c r="D84" s="534"/>
      <c r="E84" s="2228"/>
      <c r="F84" s="2064"/>
      <c r="G84" s="2067"/>
      <c r="H84" s="2070"/>
      <c r="I84" s="2082"/>
      <c r="J84" s="676"/>
      <c r="K84" s="503" t="s">
        <v>33</v>
      </c>
      <c r="L84" s="580">
        <f>SUM(L79:L83)</f>
        <v>0</v>
      </c>
      <c r="M84" s="627"/>
      <c r="N84" s="578"/>
      <c r="O84" s="628"/>
    </row>
    <row r="85" spans="1:27" ht="16.5" customHeight="1" x14ac:dyDescent="0.2">
      <c r="A85" s="2086" t="s">
        <v>37</v>
      </c>
      <c r="B85" s="2089" t="s">
        <v>37</v>
      </c>
      <c r="C85" s="2092" t="s">
        <v>39</v>
      </c>
      <c r="D85" s="2095" t="s">
        <v>109</v>
      </c>
      <c r="E85" s="2226"/>
      <c r="F85" s="2291" t="s">
        <v>567</v>
      </c>
      <c r="G85" s="2065" t="s">
        <v>147</v>
      </c>
      <c r="H85" s="2200" t="s">
        <v>44</v>
      </c>
      <c r="I85" s="2294" t="s">
        <v>526</v>
      </c>
      <c r="J85" s="2108" t="s">
        <v>282</v>
      </c>
      <c r="K85" s="598" t="s">
        <v>124</v>
      </c>
      <c r="L85" s="452">
        <v>0</v>
      </c>
      <c r="M85" s="622"/>
      <c r="N85" s="997"/>
      <c r="O85" s="620"/>
      <c r="AA85" s="376"/>
    </row>
    <row r="86" spans="1:27" ht="15.75" customHeight="1" x14ac:dyDescent="0.2">
      <c r="A86" s="2087"/>
      <c r="B86" s="2090"/>
      <c r="C86" s="2093"/>
      <c r="D86" s="2096"/>
      <c r="E86" s="2227"/>
      <c r="F86" s="2292"/>
      <c r="G86" s="2066"/>
      <c r="H86" s="2201"/>
      <c r="I86" s="2295"/>
      <c r="J86" s="2109"/>
      <c r="K86" s="522" t="s">
        <v>217</v>
      </c>
      <c r="L86" s="447"/>
      <c r="M86" s="617"/>
      <c r="N86" s="996"/>
      <c r="O86" s="615"/>
      <c r="AA86" s="376"/>
    </row>
    <row r="87" spans="1:27" ht="12.75" customHeight="1" x14ac:dyDescent="0.2">
      <c r="A87" s="2087"/>
      <c r="B87" s="2090"/>
      <c r="C87" s="2093"/>
      <c r="D87" s="2096"/>
      <c r="E87" s="2227"/>
      <c r="F87" s="2292"/>
      <c r="G87" s="2066"/>
      <c r="H87" s="2201"/>
      <c r="I87" s="2295"/>
      <c r="J87" s="2109"/>
      <c r="K87" s="596" t="s">
        <v>141</v>
      </c>
      <c r="L87" s="442">
        <v>96.5</v>
      </c>
      <c r="M87" s="614"/>
      <c r="N87" s="592"/>
      <c r="O87" s="612"/>
      <c r="AA87" s="444"/>
    </row>
    <row r="88" spans="1:27" ht="15.75" customHeight="1" x14ac:dyDescent="0.2">
      <c r="A88" s="2087"/>
      <c r="B88" s="2090"/>
      <c r="C88" s="2093"/>
      <c r="D88" s="2096"/>
      <c r="E88" s="2227"/>
      <c r="F88" s="2292"/>
      <c r="G88" s="2066"/>
      <c r="H88" s="2201"/>
      <c r="I88" s="2295"/>
      <c r="J88" s="472"/>
      <c r="K88" s="596" t="s">
        <v>216</v>
      </c>
      <c r="L88" s="442"/>
      <c r="M88" s="614"/>
      <c r="N88" s="592"/>
      <c r="O88" s="612"/>
    </row>
    <row r="89" spans="1:27" ht="15" customHeight="1" x14ac:dyDescent="0.2">
      <c r="A89" s="2087"/>
      <c r="B89" s="2090"/>
      <c r="C89" s="2093"/>
      <c r="D89" s="2096"/>
      <c r="E89" s="2227"/>
      <c r="F89" s="2292"/>
      <c r="G89" s="2066"/>
      <c r="H89" s="2201"/>
      <c r="I89" s="2295"/>
      <c r="J89" s="472"/>
      <c r="K89" s="596" t="s">
        <v>161</v>
      </c>
      <c r="L89" s="442"/>
      <c r="M89" s="614"/>
      <c r="N89" s="592"/>
      <c r="O89" s="612"/>
    </row>
    <row r="90" spans="1:27" ht="15" customHeight="1" thickBot="1" x14ac:dyDescent="0.25">
      <c r="A90" s="2087"/>
      <c r="B90" s="2090"/>
      <c r="C90" s="2093"/>
      <c r="D90" s="2096"/>
      <c r="E90" s="2227"/>
      <c r="F90" s="2292"/>
      <c r="G90" s="2066"/>
      <c r="H90" s="2201"/>
      <c r="I90" s="2295"/>
      <c r="J90" s="472"/>
      <c r="K90" s="626" t="s">
        <v>140</v>
      </c>
      <c r="L90" s="750"/>
      <c r="M90" s="805"/>
      <c r="N90" s="994"/>
      <c r="O90" s="786"/>
    </row>
    <row r="91" spans="1:27" ht="23.25" customHeight="1" thickBot="1" x14ac:dyDescent="0.25">
      <c r="A91" s="2088"/>
      <c r="B91" s="2091"/>
      <c r="C91" s="2094"/>
      <c r="D91" s="2097"/>
      <c r="E91" s="2228"/>
      <c r="F91" s="2293"/>
      <c r="G91" s="2067"/>
      <c r="H91" s="2202"/>
      <c r="I91" s="2296"/>
      <c r="J91" s="676"/>
      <c r="K91" s="503" t="s">
        <v>33</v>
      </c>
      <c r="L91" s="502">
        <f>SUM(L85:L90)</f>
        <v>96.5</v>
      </c>
      <c r="M91" s="1029"/>
      <c r="N91" s="1028"/>
      <c r="O91" s="1027"/>
    </row>
    <row r="92" spans="1:27" ht="29.45" customHeight="1" x14ac:dyDescent="0.2">
      <c r="A92" s="2086" t="s">
        <v>37</v>
      </c>
      <c r="B92" s="2089" t="s">
        <v>37</v>
      </c>
      <c r="C92" s="2092" t="s">
        <v>39</v>
      </c>
      <c r="D92" s="2095" t="s">
        <v>107</v>
      </c>
      <c r="E92" s="2226"/>
      <c r="F92" s="2382" t="s">
        <v>566</v>
      </c>
      <c r="G92" s="2065" t="s">
        <v>147</v>
      </c>
      <c r="H92" s="2297" t="s">
        <v>44</v>
      </c>
      <c r="I92" s="2294" t="s">
        <v>565</v>
      </c>
      <c r="J92" s="1171" t="s">
        <v>564</v>
      </c>
      <c r="K92" s="598" t="s">
        <v>124</v>
      </c>
      <c r="L92" s="452"/>
      <c r="M92" s="793" t="s">
        <v>227</v>
      </c>
      <c r="N92" s="792" t="s">
        <v>50</v>
      </c>
      <c r="O92" s="1365">
        <v>1</v>
      </c>
    </row>
    <row r="93" spans="1:27" ht="24" customHeight="1" x14ac:dyDescent="0.2">
      <c r="A93" s="2087"/>
      <c r="B93" s="2090"/>
      <c r="C93" s="2093"/>
      <c r="D93" s="2096"/>
      <c r="E93" s="2227"/>
      <c r="F93" s="2383"/>
      <c r="G93" s="2066"/>
      <c r="H93" s="2298"/>
      <c r="I93" s="2295"/>
      <c r="J93" s="1169"/>
      <c r="K93" s="522" t="s">
        <v>217</v>
      </c>
      <c r="L93" s="442">
        <v>0</v>
      </c>
      <c r="M93" s="800"/>
      <c r="N93" s="790"/>
      <c r="O93" s="612"/>
      <c r="AA93" s="376"/>
    </row>
    <row r="94" spans="1:27" ht="13.5" customHeight="1" x14ac:dyDescent="0.2">
      <c r="A94" s="2087"/>
      <c r="B94" s="2090"/>
      <c r="C94" s="2093"/>
      <c r="D94" s="2096"/>
      <c r="E94" s="2227"/>
      <c r="F94" s="2383"/>
      <c r="G94" s="2066"/>
      <c r="H94" s="2298"/>
      <c r="I94" s="2295"/>
      <c r="J94" s="645"/>
      <c r="K94" s="596" t="s">
        <v>141</v>
      </c>
      <c r="L94" s="442">
        <v>19.5</v>
      </c>
      <c r="M94" s="1364"/>
      <c r="N94" s="1363"/>
      <c r="O94" s="615"/>
      <c r="AA94" s="444"/>
    </row>
    <row r="95" spans="1:27" ht="15" customHeight="1" x14ac:dyDescent="0.2">
      <c r="A95" s="2087"/>
      <c r="B95" s="2090"/>
      <c r="C95" s="2093"/>
      <c r="D95" s="2096"/>
      <c r="E95" s="2227"/>
      <c r="F95" s="2383"/>
      <c r="G95" s="2066"/>
      <c r="H95" s="2298"/>
      <c r="I95" s="2295"/>
      <c r="J95" s="645"/>
      <c r="K95" s="596" t="s">
        <v>216</v>
      </c>
      <c r="L95" s="442"/>
      <c r="M95" s="800"/>
      <c r="N95" s="790"/>
      <c r="O95" s="612"/>
    </row>
    <row r="96" spans="1:27" ht="16.5" customHeight="1" x14ac:dyDescent="0.2">
      <c r="A96" s="2087"/>
      <c r="B96" s="2090"/>
      <c r="C96" s="2093"/>
      <c r="D96" s="2096"/>
      <c r="E96" s="2227"/>
      <c r="F96" s="2383"/>
      <c r="G96" s="2066"/>
      <c r="H96" s="2298"/>
      <c r="I96" s="2295"/>
      <c r="J96" s="645"/>
      <c r="K96" s="596" t="s">
        <v>161</v>
      </c>
      <c r="L96" s="442">
        <v>50.8</v>
      </c>
      <c r="M96" s="800"/>
      <c r="N96" s="790"/>
      <c r="O96" s="612"/>
      <c r="AA96" s="444"/>
    </row>
    <row r="97" spans="1:25" ht="14.25" customHeight="1" thickBot="1" x14ac:dyDescent="0.25">
      <c r="A97" s="2087"/>
      <c r="B97" s="2090"/>
      <c r="C97" s="2093"/>
      <c r="D97" s="2096"/>
      <c r="E97" s="2227"/>
      <c r="F97" s="2383"/>
      <c r="G97" s="2066"/>
      <c r="H97" s="2298"/>
      <c r="I97" s="2295"/>
      <c r="J97" s="645"/>
      <c r="K97" s="626" t="s">
        <v>140</v>
      </c>
      <c r="L97" s="806"/>
      <c r="M97" s="797"/>
      <c r="N97" s="787"/>
      <c r="O97" s="786"/>
    </row>
    <row r="98" spans="1:25" ht="24" customHeight="1" thickBot="1" x14ac:dyDescent="0.25">
      <c r="A98" s="429"/>
      <c r="B98" s="428"/>
      <c r="C98" s="507"/>
      <c r="D98" s="506"/>
      <c r="E98" s="2228"/>
      <c r="F98" s="2384"/>
      <c r="G98" s="2067"/>
      <c r="H98" s="2299"/>
      <c r="I98" s="2296"/>
      <c r="J98" s="1340"/>
      <c r="K98" s="503" t="s">
        <v>33</v>
      </c>
      <c r="L98" s="502">
        <f>SUM(L92:L97)</f>
        <v>70.3</v>
      </c>
      <c r="M98" s="1362"/>
      <c r="N98" s="1361"/>
      <c r="O98" s="1027"/>
    </row>
    <row r="99" spans="1:25" ht="21" customHeight="1" thickBot="1" x14ac:dyDescent="0.25">
      <c r="A99" s="429" t="s">
        <v>37</v>
      </c>
      <c r="B99" s="1128" t="s">
        <v>37</v>
      </c>
      <c r="C99" s="2187" t="s">
        <v>38</v>
      </c>
      <c r="D99" s="2187"/>
      <c r="E99" s="2187"/>
      <c r="F99" s="2187"/>
      <c r="G99" s="2187"/>
      <c r="H99" s="2187"/>
      <c r="I99" s="2188"/>
      <c r="J99" s="1054"/>
      <c r="K99" s="1127" t="s">
        <v>33</v>
      </c>
      <c r="L99" s="742">
        <f>L21+L72</f>
        <v>5485.8</v>
      </c>
      <c r="M99" s="413"/>
      <c r="N99" s="413"/>
      <c r="O99" s="412"/>
    </row>
    <row r="100" spans="1:25" ht="15" thickBot="1" x14ac:dyDescent="0.25">
      <c r="A100" s="738" t="s">
        <v>37</v>
      </c>
      <c r="B100" s="738"/>
      <c r="C100" s="2126" t="s">
        <v>36</v>
      </c>
      <c r="D100" s="2126"/>
      <c r="E100" s="2126"/>
      <c r="F100" s="2126"/>
      <c r="G100" s="2126"/>
      <c r="H100" s="2126"/>
      <c r="I100" s="2127"/>
      <c r="J100" s="569"/>
      <c r="K100" s="568" t="s">
        <v>33</v>
      </c>
      <c r="L100" s="737">
        <f>L99*1</f>
        <v>5485.8</v>
      </c>
      <c r="M100" s="736"/>
      <c r="N100" s="736"/>
      <c r="O100" s="952"/>
    </row>
    <row r="101" spans="1:25" ht="15.75" thickBot="1" x14ac:dyDescent="0.25">
      <c r="A101" s="733" t="s">
        <v>39</v>
      </c>
      <c r="B101" s="1360"/>
      <c r="C101" s="894" t="s">
        <v>563</v>
      </c>
      <c r="D101" s="1358"/>
      <c r="E101" s="1358"/>
      <c r="F101" s="1359"/>
      <c r="G101" s="1359"/>
      <c r="H101" s="1358"/>
      <c r="I101" s="1358"/>
      <c r="J101" s="894"/>
      <c r="K101" s="1358"/>
      <c r="L101" s="1358"/>
      <c r="M101" s="893"/>
      <c r="N101" s="893"/>
      <c r="O101" s="1357"/>
    </row>
    <row r="102" spans="1:25" ht="33.75" customHeight="1" thickBot="1" x14ac:dyDescent="0.25">
      <c r="A102" s="891"/>
      <c r="B102" s="890"/>
      <c r="C102" s="716"/>
      <c r="D102" s="716"/>
      <c r="E102" s="716"/>
      <c r="F102" s="889"/>
      <c r="G102" s="889"/>
      <c r="H102" s="716"/>
      <c r="I102" s="716"/>
      <c r="J102" s="716"/>
      <c r="K102" s="716"/>
      <c r="L102" s="951"/>
      <c r="M102" s="713" t="s">
        <v>562</v>
      </c>
      <c r="N102" s="712" t="s">
        <v>50</v>
      </c>
      <c r="O102" s="711"/>
      <c r="Y102" s="376"/>
    </row>
    <row r="103" spans="1:25" ht="21" customHeight="1" thickBot="1" x14ac:dyDescent="0.25">
      <c r="A103" s="884" t="s">
        <v>39</v>
      </c>
      <c r="B103" s="1022" t="s">
        <v>37</v>
      </c>
      <c r="C103" s="721" t="s">
        <v>561</v>
      </c>
      <c r="D103" s="720"/>
      <c r="E103" s="720"/>
      <c r="F103" s="720"/>
      <c r="G103" s="720"/>
      <c r="H103" s="720"/>
      <c r="I103" s="720"/>
      <c r="J103" s="720"/>
      <c r="K103" s="720"/>
      <c r="L103" s="720"/>
      <c r="M103" s="885"/>
      <c r="N103" s="885"/>
      <c r="O103" s="949"/>
    </row>
    <row r="104" spans="1:25" ht="36.75" customHeight="1" thickBot="1" x14ac:dyDescent="0.25">
      <c r="A104" s="459"/>
      <c r="B104" s="1338"/>
      <c r="C104" s="2462"/>
      <c r="D104" s="2463"/>
      <c r="E104" s="2463"/>
      <c r="F104" s="2463"/>
      <c r="G104" s="2463"/>
      <c r="H104" s="2463"/>
      <c r="I104" s="2463"/>
      <c r="J104" s="2463"/>
      <c r="K104" s="2463"/>
      <c r="L104" s="2464"/>
      <c r="M104" s="1356" t="s">
        <v>560</v>
      </c>
      <c r="N104" s="1355" t="s">
        <v>50</v>
      </c>
      <c r="O104" s="1354"/>
      <c r="R104" s="1353"/>
    </row>
    <row r="105" spans="1:25" ht="19.5" customHeight="1" x14ac:dyDescent="0.2">
      <c r="A105" s="557" t="s">
        <v>39</v>
      </c>
      <c r="B105" s="2089" t="s">
        <v>37</v>
      </c>
      <c r="C105" s="457" t="s">
        <v>37</v>
      </c>
      <c r="D105" s="1190"/>
      <c r="E105" s="1150"/>
      <c r="F105" s="2461" t="s">
        <v>559</v>
      </c>
      <c r="G105" s="2065" t="s">
        <v>539</v>
      </c>
      <c r="H105" s="2068" t="s">
        <v>44</v>
      </c>
      <c r="I105" s="2080" t="s">
        <v>43</v>
      </c>
      <c r="J105" s="2108" t="s">
        <v>42</v>
      </c>
      <c r="K105" s="484" t="s">
        <v>124</v>
      </c>
      <c r="L105" s="470">
        <f>L112+L118+L124+L151</f>
        <v>0</v>
      </c>
      <c r="M105" s="481" t="s">
        <v>224</v>
      </c>
      <c r="N105" s="480" t="s">
        <v>50</v>
      </c>
      <c r="O105" s="698"/>
    </row>
    <row r="106" spans="1:25" ht="19.5" customHeight="1" x14ac:dyDescent="0.2">
      <c r="A106" s="541"/>
      <c r="B106" s="2090"/>
      <c r="C106" s="439"/>
      <c r="D106" s="842"/>
      <c r="E106" s="1147"/>
      <c r="F106" s="2289"/>
      <c r="G106" s="2066"/>
      <c r="H106" s="2069"/>
      <c r="I106" s="2081"/>
      <c r="J106" s="2109"/>
      <c r="K106" s="482" t="s">
        <v>217</v>
      </c>
      <c r="L106" s="948">
        <f>L131+L138+L145+L152</f>
        <v>0</v>
      </c>
      <c r="M106" s="659"/>
      <c r="N106" s="658"/>
      <c r="O106" s="683"/>
    </row>
    <row r="107" spans="1:25" ht="15" x14ac:dyDescent="0.2">
      <c r="A107" s="541"/>
      <c r="B107" s="2090"/>
      <c r="C107" s="439"/>
      <c r="D107" s="842"/>
      <c r="E107" s="1147"/>
      <c r="F107" s="2289"/>
      <c r="G107" s="2066"/>
      <c r="H107" s="2069"/>
      <c r="I107" s="2081"/>
      <c r="J107" s="2109"/>
      <c r="K107" s="476" t="s">
        <v>141</v>
      </c>
      <c r="L107" s="1017">
        <f>L132+L139+L146+L153</f>
        <v>97.1</v>
      </c>
      <c r="M107" s="659"/>
      <c r="N107" s="684"/>
      <c r="O107" s="683"/>
    </row>
    <row r="108" spans="1:25" ht="15" x14ac:dyDescent="0.2">
      <c r="A108" s="541"/>
      <c r="B108" s="2090"/>
      <c r="C108" s="439"/>
      <c r="D108" s="842"/>
      <c r="E108" s="1147"/>
      <c r="F108" s="2289"/>
      <c r="G108" s="2066"/>
      <c r="H108" s="2069"/>
      <c r="I108" s="2081"/>
      <c r="J108" s="472"/>
      <c r="K108" s="476" t="s">
        <v>216</v>
      </c>
      <c r="L108" s="948">
        <f>L133+L140+L147+L154</f>
        <v>0</v>
      </c>
      <c r="M108" s="659"/>
      <c r="N108" s="684"/>
      <c r="O108" s="638"/>
    </row>
    <row r="109" spans="1:25" ht="15" x14ac:dyDescent="0.2">
      <c r="A109" s="541"/>
      <c r="B109" s="2090"/>
      <c r="C109" s="439"/>
      <c r="D109" s="842"/>
      <c r="E109" s="1147"/>
      <c r="F109" s="2289"/>
      <c r="G109" s="2066"/>
      <c r="H109" s="2069"/>
      <c r="I109" s="2081"/>
      <c r="J109" s="472"/>
      <c r="K109" s="476" t="s">
        <v>161</v>
      </c>
      <c r="L109" s="948">
        <f>L134+L141+L148+L155+L162+L169</f>
        <v>1708.6000000000001</v>
      </c>
      <c r="M109" s="659"/>
      <c r="N109" s="684"/>
      <c r="O109" s="638"/>
    </row>
    <row r="110" spans="1:25" ht="15.75" thickBot="1" x14ac:dyDescent="0.25">
      <c r="A110" s="541"/>
      <c r="B110" s="2090"/>
      <c r="C110" s="439"/>
      <c r="D110" s="842"/>
      <c r="E110" s="1147"/>
      <c r="F110" s="2289"/>
      <c r="G110" s="2066"/>
      <c r="H110" s="2069"/>
      <c r="I110" s="2081"/>
      <c r="J110" s="472"/>
      <c r="K110" s="947" t="s">
        <v>140</v>
      </c>
      <c r="L110" s="948">
        <f>L135+L142+L149+L156</f>
        <v>0</v>
      </c>
      <c r="M110" s="680"/>
      <c r="N110" s="679"/>
      <c r="O110" s="678"/>
    </row>
    <row r="111" spans="1:25" ht="22.5" customHeight="1" thickBot="1" x14ac:dyDescent="0.25">
      <c r="A111" s="429"/>
      <c r="B111" s="2091"/>
      <c r="C111" s="871"/>
      <c r="D111" s="468"/>
      <c r="E111" s="467"/>
      <c r="F111" s="2290"/>
      <c r="G111" s="2067"/>
      <c r="H111" s="2070"/>
      <c r="I111" s="2082"/>
      <c r="J111" s="676"/>
      <c r="K111" s="503" t="s">
        <v>33</v>
      </c>
      <c r="L111" s="877">
        <f>SUM(L105:L110)</f>
        <v>1805.7</v>
      </c>
      <c r="M111" s="627"/>
      <c r="N111" s="578"/>
      <c r="O111" s="628"/>
    </row>
    <row r="112" spans="1:25" ht="18" hidden="1" customHeight="1" x14ac:dyDescent="0.2">
      <c r="A112" s="557" t="s">
        <v>39</v>
      </c>
      <c r="B112" s="2089" t="s">
        <v>37</v>
      </c>
      <c r="C112" s="457" t="s">
        <v>37</v>
      </c>
      <c r="D112" s="529" t="s">
        <v>37</v>
      </c>
      <c r="E112" s="2226"/>
      <c r="F112" s="2062" t="s">
        <v>558</v>
      </c>
      <c r="G112" s="2065" t="s">
        <v>539</v>
      </c>
      <c r="H112" s="2068" t="s">
        <v>44</v>
      </c>
      <c r="I112" s="2080" t="s">
        <v>62</v>
      </c>
      <c r="J112" s="866" t="s">
        <v>42</v>
      </c>
      <c r="K112" s="598" t="s">
        <v>124</v>
      </c>
      <c r="L112" s="647"/>
      <c r="M112" s="481" t="s">
        <v>227</v>
      </c>
      <c r="N112" s="480" t="s">
        <v>50</v>
      </c>
      <c r="O112" s="698">
        <v>1</v>
      </c>
    </row>
    <row r="113" spans="1:15" ht="15.75" hidden="1" thickBot="1" x14ac:dyDescent="0.3">
      <c r="A113" s="541"/>
      <c r="B113" s="2090"/>
      <c r="C113" s="439"/>
      <c r="D113" s="514"/>
      <c r="E113" s="2227"/>
      <c r="F113" s="2063"/>
      <c r="G113" s="2066"/>
      <c r="H113" s="2069"/>
      <c r="I113" s="2081"/>
      <c r="J113" s="645" t="s">
        <v>61</v>
      </c>
      <c r="K113" s="596" t="s">
        <v>141</v>
      </c>
      <c r="L113" s="644"/>
      <c r="M113" s="640" t="s">
        <v>551</v>
      </c>
      <c r="N113" s="639" t="s">
        <v>232</v>
      </c>
      <c r="O113" s="683">
        <v>345</v>
      </c>
    </row>
    <row r="114" spans="1:15" ht="15.75" hidden="1" thickBot="1" x14ac:dyDescent="0.25">
      <c r="A114" s="541"/>
      <c r="B114" s="2090"/>
      <c r="C114" s="439"/>
      <c r="D114" s="514"/>
      <c r="E114" s="2227"/>
      <c r="F114" s="2063"/>
      <c r="G114" s="2066"/>
      <c r="H114" s="2069"/>
      <c r="I114" s="2081"/>
      <c r="J114" s="645" t="s">
        <v>557</v>
      </c>
      <c r="K114" s="596" t="s">
        <v>216</v>
      </c>
      <c r="L114" s="644"/>
      <c r="M114" s="659"/>
      <c r="N114" s="684"/>
      <c r="O114" s="638"/>
    </row>
    <row r="115" spans="1:15" ht="15.75" hidden="1" thickBot="1" x14ac:dyDescent="0.25">
      <c r="A115" s="541"/>
      <c r="B115" s="2090"/>
      <c r="C115" s="439"/>
      <c r="D115" s="514"/>
      <c r="E115" s="2227"/>
      <c r="F115" s="2063"/>
      <c r="G115" s="2066"/>
      <c r="H115" s="2069"/>
      <c r="I115" s="2081"/>
      <c r="J115" s="472"/>
      <c r="K115" s="596" t="s">
        <v>161</v>
      </c>
      <c r="L115" s="644"/>
      <c r="M115" s="659"/>
      <c r="N115" s="684"/>
      <c r="O115" s="638"/>
    </row>
    <row r="116" spans="1:15" ht="15.75" hidden="1" thickBot="1" x14ac:dyDescent="0.25">
      <c r="A116" s="541"/>
      <c r="B116" s="2090"/>
      <c r="C116" s="439"/>
      <c r="D116" s="514"/>
      <c r="E116" s="2227"/>
      <c r="F116" s="2063"/>
      <c r="G116" s="2066"/>
      <c r="H116" s="2069"/>
      <c r="I116" s="2081"/>
      <c r="J116" s="472"/>
      <c r="K116" s="626" t="s">
        <v>140</v>
      </c>
      <c r="L116" s="840"/>
      <c r="M116" s="680"/>
      <c r="N116" s="679"/>
      <c r="O116" s="678"/>
    </row>
    <row r="117" spans="1:15" ht="36" hidden="1" customHeight="1" thickBot="1" x14ac:dyDescent="0.25">
      <c r="A117" s="429"/>
      <c r="B117" s="2091"/>
      <c r="C117" s="871"/>
      <c r="D117" s="534"/>
      <c r="E117" s="2228"/>
      <c r="F117" s="2064"/>
      <c r="G117" s="2067"/>
      <c r="H117" s="2070"/>
      <c r="I117" s="2082"/>
      <c r="J117" s="676"/>
      <c r="K117" s="503" t="s">
        <v>33</v>
      </c>
      <c r="L117" s="580">
        <f>SUM(L112:L116)</f>
        <v>0</v>
      </c>
      <c r="M117" s="627"/>
      <c r="N117" s="578"/>
      <c r="O117" s="628"/>
    </row>
    <row r="118" spans="1:15" ht="21.75" hidden="1" customHeight="1" x14ac:dyDescent="0.2">
      <c r="A118" s="557" t="s">
        <v>39</v>
      </c>
      <c r="B118" s="2089" t="s">
        <v>37</v>
      </c>
      <c r="C118" s="457" t="s">
        <v>37</v>
      </c>
      <c r="D118" s="529" t="s">
        <v>39</v>
      </c>
      <c r="E118" s="2226"/>
      <c r="F118" s="2062" t="s">
        <v>556</v>
      </c>
      <c r="G118" s="2065" t="s">
        <v>539</v>
      </c>
      <c r="H118" s="2179" t="s">
        <v>44</v>
      </c>
      <c r="I118" s="2080" t="s">
        <v>498</v>
      </c>
      <c r="J118" s="945" t="s">
        <v>42</v>
      </c>
      <c r="K118" s="598" t="s">
        <v>124</v>
      </c>
      <c r="L118" s="647">
        <v>0</v>
      </c>
      <c r="M118" s="481" t="s">
        <v>227</v>
      </c>
      <c r="N118" s="480" t="s">
        <v>50</v>
      </c>
      <c r="O118" s="698">
        <v>1</v>
      </c>
    </row>
    <row r="119" spans="1:15" ht="22.5" hidden="1" customHeight="1" x14ac:dyDescent="0.25">
      <c r="A119" s="541"/>
      <c r="B119" s="2090"/>
      <c r="C119" s="439"/>
      <c r="D119" s="514"/>
      <c r="E119" s="2227"/>
      <c r="F119" s="2063"/>
      <c r="G119" s="2066"/>
      <c r="H119" s="2180"/>
      <c r="I119" s="2081"/>
      <c r="J119" s="645" t="s">
        <v>61</v>
      </c>
      <c r="K119" s="596" t="s">
        <v>141</v>
      </c>
      <c r="L119" s="644">
        <v>0</v>
      </c>
      <c r="M119" s="640" t="s">
        <v>555</v>
      </c>
      <c r="N119" s="639" t="s">
        <v>50</v>
      </c>
      <c r="O119" s="683">
        <v>1</v>
      </c>
    </row>
    <row r="120" spans="1:15" ht="26.25" hidden="1" customHeight="1" x14ac:dyDescent="0.2">
      <c r="A120" s="541"/>
      <c r="B120" s="2090"/>
      <c r="C120" s="439"/>
      <c r="D120" s="514"/>
      <c r="E120" s="2227"/>
      <c r="F120" s="2063"/>
      <c r="G120" s="2066"/>
      <c r="H120" s="2180"/>
      <c r="I120" s="2081"/>
      <c r="J120" s="645" t="s">
        <v>554</v>
      </c>
      <c r="K120" s="596" t="s">
        <v>216</v>
      </c>
      <c r="L120" s="644"/>
      <c r="M120" s="659"/>
      <c r="N120" s="684"/>
      <c r="O120" s="638"/>
    </row>
    <row r="121" spans="1:15" ht="25.5" hidden="1" customHeight="1" x14ac:dyDescent="0.2">
      <c r="A121" s="541"/>
      <c r="B121" s="2090"/>
      <c r="C121" s="439"/>
      <c r="D121" s="514"/>
      <c r="E121" s="2227"/>
      <c r="F121" s="2063"/>
      <c r="G121" s="2066"/>
      <c r="H121" s="2180"/>
      <c r="I121" s="2081"/>
      <c r="J121" s="472"/>
      <c r="K121" s="596" t="s">
        <v>161</v>
      </c>
      <c r="L121" s="644"/>
      <c r="M121" s="659"/>
      <c r="N121" s="684"/>
      <c r="O121" s="638"/>
    </row>
    <row r="122" spans="1:15" ht="21.75" hidden="1" customHeight="1" thickBot="1" x14ac:dyDescent="0.25">
      <c r="A122" s="541"/>
      <c r="B122" s="2090"/>
      <c r="C122" s="439"/>
      <c r="D122" s="514"/>
      <c r="E122" s="2227"/>
      <c r="F122" s="2063"/>
      <c r="G122" s="2066"/>
      <c r="H122" s="2180"/>
      <c r="I122" s="2081"/>
      <c r="J122" s="472"/>
      <c r="K122" s="626" t="s">
        <v>140</v>
      </c>
      <c r="L122" s="840"/>
      <c r="M122" s="680"/>
      <c r="N122" s="679"/>
      <c r="O122" s="678"/>
    </row>
    <row r="123" spans="1:15" ht="30" hidden="1" customHeight="1" thickBot="1" x14ac:dyDescent="0.25">
      <c r="A123" s="429"/>
      <c r="B123" s="2091"/>
      <c r="C123" s="871"/>
      <c r="D123" s="534"/>
      <c r="E123" s="2228"/>
      <c r="F123" s="2064"/>
      <c r="G123" s="2067"/>
      <c r="H123" s="2181"/>
      <c r="I123" s="2082"/>
      <c r="J123" s="676"/>
      <c r="K123" s="503" t="s">
        <v>33</v>
      </c>
      <c r="L123" s="580">
        <f>SUM(L118:L122)</f>
        <v>0</v>
      </c>
      <c r="M123" s="627"/>
      <c r="N123" s="578"/>
      <c r="O123" s="628"/>
    </row>
    <row r="124" spans="1:15" ht="21.75" hidden="1" customHeight="1" x14ac:dyDescent="0.2">
      <c r="A124" s="557" t="s">
        <v>39</v>
      </c>
      <c r="B124" s="2089" t="s">
        <v>37</v>
      </c>
      <c r="C124" s="457" t="s">
        <v>37</v>
      </c>
      <c r="D124" s="529" t="s">
        <v>109</v>
      </c>
      <c r="E124" s="2226"/>
      <c r="F124" s="2062" t="s">
        <v>553</v>
      </c>
      <c r="G124" s="2065" t="s">
        <v>539</v>
      </c>
      <c r="H124" s="2068" t="s">
        <v>44</v>
      </c>
      <c r="I124" s="455" t="s">
        <v>62</v>
      </c>
      <c r="J124" s="866" t="s">
        <v>61</v>
      </c>
      <c r="K124" s="598" t="s">
        <v>124</v>
      </c>
      <c r="L124" s="647">
        <v>0</v>
      </c>
      <c r="M124" s="481" t="s">
        <v>227</v>
      </c>
      <c r="N124" s="480" t="s">
        <v>50</v>
      </c>
      <c r="O124" s="698">
        <v>1</v>
      </c>
    </row>
    <row r="125" spans="1:15" ht="33" hidden="1" customHeight="1" x14ac:dyDescent="0.25">
      <c r="A125" s="541"/>
      <c r="B125" s="2090"/>
      <c r="C125" s="439"/>
      <c r="D125" s="514"/>
      <c r="E125" s="2227"/>
      <c r="F125" s="2063"/>
      <c r="G125" s="2066"/>
      <c r="H125" s="2069"/>
      <c r="I125" s="1001"/>
      <c r="J125" s="864" t="s">
        <v>552</v>
      </c>
      <c r="K125" s="596" t="s">
        <v>141</v>
      </c>
      <c r="L125" s="644">
        <v>0</v>
      </c>
      <c r="M125" s="640" t="s">
        <v>551</v>
      </c>
      <c r="N125" s="639" t="s">
        <v>232</v>
      </c>
      <c r="O125" s="683">
        <v>47</v>
      </c>
    </row>
    <row r="126" spans="1:15" ht="30.75" hidden="1" customHeight="1" x14ac:dyDescent="0.2">
      <c r="A126" s="541"/>
      <c r="B126" s="2090"/>
      <c r="C126" s="439"/>
      <c r="D126" s="514"/>
      <c r="E126" s="2227"/>
      <c r="F126" s="2063"/>
      <c r="G126" s="2066"/>
      <c r="H126" s="2069"/>
      <c r="I126" s="1001"/>
      <c r="J126" s="864"/>
      <c r="K126" s="596" t="s">
        <v>216</v>
      </c>
      <c r="L126" s="644"/>
      <c r="M126" s="659"/>
      <c r="N126" s="684"/>
      <c r="O126" s="638"/>
    </row>
    <row r="127" spans="1:15" ht="34.5" hidden="1" customHeight="1" x14ac:dyDescent="0.2">
      <c r="A127" s="541"/>
      <c r="B127" s="2090"/>
      <c r="C127" s="439"/>
      <c r="D127" s="514"/>
      <c r="E127" s="2227"/>
      <c r="F127" s="2063"/>
      <c r="G127" s="2066"/>
      <c r="H127" s="2069"/>
      <c r="I127" s="1001"/>
      <c r="J127" s="864"/>
      <c r="K127" s="596" t="s">
        <v>161</v>
      </c>
      <c r="L127" s="644">
        <v>0</v>
      </c>
      <c r="M127" s="659"/>
      <c r="N127" s="684"/>
      <c r="O127" s="638"/>
    </row>
    <row r="128" spans="1:15" ht="41.25" hidden="1" customHeight="1" thickBot="1" x14ac:dyDescent="0.25">
      <c r="A128" s="541"/>
      <c r="B128" s="2090"/>
      <c r="C128" s="439"/>
      <c r="D128" s="514"/>
      <c r="E128" s="2227"/>
      <c r="F128" s="2063"/>
      <c r="G128" s="2066"/>
      <c r="H128" s="2069"/>
      <c r="I128" s="2081"/>
      <c r="J128" s="472"/>
      <c r="K128" s="626" t="s">
        <v>140</v>
      </c>
      <c r="L128" s="840"/>
      <c r="M128" s="680"/>
      <c r="N128" s="679"/>
      <c r="O128" s="678"/>
    </row>
    <row r="129" spans="1:27" ht="6" hidden="1" customHeight="1" thickBot="1" x14ac:dyDescent="0.25">
      <c r="A129" s="429"/>
      <c r="B129" s="2091"/>
      <c r="C129" s="871"/>
      <c r="D129" s="534"/>
      <c r="E129" s="2228"/>
      <c r="F129" s="2064"/>
      <c r="G129" s="2067"/>
      <c r="H129" s="2070"/>
      <c r="I129" s="2082"/>
      <c r="J129" s="676"/>
      <c r="K129" s="503" t="s">
        <v>33</v>
      </c>
      <c r="L129" s="580">
        <f>SUM(L124:L128)</f>
        <v>0</v>
      </c>
      <c r="M129" s="627"/>
      <c r="N129" s="578"/>
      <c r="O129" s="628"/>
    </row>
    <row r="130" spans="1:27" ht="15.75" customHeight="1" x14ac:dyDescent="0.2">
      <c r="A130" s="557" t="s">
        <v>39</v>
      </c>
      <c r="B130" s="2089" t="s">
        <v>37</v>
      </c>
      <c r="C130" s="457" t="s">
        <v>37</v>
      </c>
      <c r="D130" s="529" t="s">
        <v>107</v>
      </c>
      <c r="E130" s="1297"/>
      <c r="F130" s="2074" t="s">
        <v>550</v>
      </c>
      <c r="G130" s="2065" t="s">
        <v>539</v>
      </c>
      <c r="H130" s="2068" t="s">
        <v>44</v>
      </c>
      <c r="I130" s="699" t="s">
        <v>43</v>
      </c>
      <c r="J130" s="546" t="s">
        <v>42</v>
      </c>
      <c r="K130" s="598" t="s">
        <v>124</v>
      </c>
      <c r="L130" s="452"/>
      <c r="M130" s="622"/>
      <c r="N130" s="997"/>
      <c r="O130" s="620"/>
    </row>
    <row r="131" spans="1:27" ht="15.75" customHeight="1" x14ac:dyDescent="0.2">
      <c r="A131" s="541"/>
      <c r="B131" s="2090"/>
      <c r="C131" s="439"/>
      <c r="D131" s="514"/>
      <c r="E131" s="666"/>
      <c r="F131" s="2075"/>
      <c r="G131" s="2066"/>
      <c r="H131" s="2069"/>
      <c r="I131" s="435"/>
      <c r="J131" s="546" t="s">
        <v>549</v>
      </c>
      <c r="K131" s="522" t="s">
        <v>217</v>
      </c>
      <c r="L131" s="447"/>
      <c r="M131" s="1352" t="s">
        <v>548</v>
      </c>
      <c r="N131" s="1351" t="s">
        <v>50</v>
      </c>
      <c r="O131" s="615"/>
      <c r="AA131" s="444"/>
    </row>
    <row r="132" spans="1:27" ht="15" x14ac:dyDescent="0.2">
      <c r="A132" s="541"/>
      <c r="B132" s="2090"/>
      <c r="C132" s="439"/>
      <c r="D132" s="514"/>
      <c r="E132" s="666"/>
      <c r="F132" s="2075"/>
      <c r="G132" s="2066"/>
      <c r="H132" s="2069"/>
      <c r="I132" s="435"/>
      <c r="J132" s="546"/>
      <c r="K132" s="596" t="s">
        <v>141</v>
      </c>
      <c r="L132" s="442">
        <v>36.6</v>
      </c>
      <c r="M132" s="617"/>
      <c r="N132" s="996"/>
      <c r="O132" s="612"/>
      <c r="AA132" s="444"/>
    </row>
    <row r="133" spans="1:27" ht="15" x14ac:dyDescent="0.2">
      <c r="A133" s="541"/>
      <c r="B133" s="2090"/>
      <c r="C133" s="439"/>
      <c r="D133" s="514"/>
      <c r="E133" s="666"/>
      <c r="F133" s="2075"/>
      <c r="G133" s="2066"/>
      <c r="H133" s="2069"/>
      <c r="I133" s="435"/>
      <c r="J133" s="546"/>
      <c r="K133" s="596" t="s">
        <v>216</v>
      </c>
      <c r="L133" s="442"/>
      <c r="M133" s="614"/>
      <c r="N133" s="592"/>
      <c r="O133" s="612"/>
    </row>
    <row r="134" spans="1:27" ht="15" x14ac:dyDescent="0.2">
      <c r="A134" s="541"/>
      <c r="B134" s="2090"/>
      <c r="C134" s="439"/>
      <c r="D134" s="514"/>
      <c r="E134" s="666"/>
      <c r="F134" s="2075"/>
      <c r="G134" s="2066"/>
      <c r="H134" s="2069"/>
      <c r="I134" s="435"/>
      <c r="J134" s="546"/>
      <c r="K134" s="596" t="s">
        <v>161</v>
      </c>
      <c r="L134" s="442">
        <v>57.2</v>
      </c>
      <c r="M134" s="614"/>
      <c r="N134" s="592"/>
      <c r="O134" s="612"/>
    </row>
    <row r="135" spans="1:27" ht="15.75" thickBot="1" x14ac:dyDescent="0.25">
      <c r="A135" s="541"/>
      <c r="B135" s="2090"/>
      <c r="C135" s="439"/>
      <c r="D135" s="514"/>
      <c r="E135" s="666"/>
      <c r="F135" s="2075"/>
      <c r="G135" s="2066"/>
      <c r="H135" s="2069"/>
      <c r="I135" s="435"/>
      <c r="J135" s="546"/>
      <c r="K135" s="626" t="s">
        <v>140</v>
      </c>
      <c r="L135" s="610"/>
      <c r="M135" s="805"/>
      <c r="N135" s="994"/>
      <c r="O135" s="607"/>
    </row>
    <row r="136" spans="1:27" ht="15.75" thickBot="1" x14ac:dyDescent="0.25">
      <c r="A136" s="429"/>
      <c r="B136" s="2091"/>
      <c r="C136" s="871"/>
      <c r="D136" s="534"/>
      <c r="E136" s="663"/>
      <c r="F136" s="2076"/>
      <c r="G136" s="2067"/>
      <c r="H136" s="2070"/>
      <c r="I136" s="425"/>
      <c r="J136" s="546"/>
      <c r="K136" s="503" t="s">
        <v>33</v>
      </c>
      <c r="L136" s="605">
        <f>SUM(L130:L135)</f>
        <v>93.800000000000011</v>
      </c>
      <c r="M136" s="801"/>
      <c r="N136" s="603"/>
      <c r="O136" s="758"/>
    </row>
    <row r="137" spans="1:27" ht="15" customHeight="1" x14ac:dyDescent="0.2">
      <c r="A137" s="557" t="s">
        <v>39</v>
      </c>
      <c r="B137" s="2089" t="s">
        <v>37</v>
      </c>
      <c r="C137" s="457" t="s">
        <v>37</v>
      </c>
      <c r="D137" s="529" t="s">
        <v>102</v>
      </c>
      <c r="E137" s="2226" t="s">
        <v>223</v>
      </c>
      <c r="F137" s="2074" t="s">
        <v>547</v>
      </c>
      <c r="G137" s="2065" t="s">
        <v>539</v>
      </c>
      <c r="H137" s="2068" t="s">
        <v>546</v>
      </c>
      <c r="I137" s="2081" t="s">
        <v>43</v>
      </c>
      <c r="J137" s="2108" t="s">
        <v>42</v>
      </c>
      <c r="K137" s="598" t="s">
        <v>124</v>
      </c>
      <c r="L137" s="452">
        <v>0</v>
      </c>
      <c r="M137" s="1250" t="s">
        <v>227</v>
      </c>
      <c r="N137" s="1249" t="s">
        <v>50</v>
      </c>
      <c r="O137" s="825"/>
      <c r="AA137" s="444"/>
    </row>
    <row r="138" spans="1:27" ht="15" x14ac:dyDescent="0.2">
      <c r="A138" s="541"/>
      <c r="B138" s="2090"/>
      <c r="C138" s="439"/>
      <c r="D138" s="514"/>
      <c r="E138" s="2227"/>
      <c r="F138" s="2075"/>
      <c r="G138" s="2066"/>
      <c r="H138" s="2069"/>
      <c r="I138" s="2081"/>
      <c r="J138" s="2109"/>
      <c r="K138" s="522" t="s">
        <v>217</v>
      </c>
      <c r="L138" s="447"/>
      <c r="M138" s="617"/>
      <c r="N138" s="616"/>
      <c r="O138" s="823"/>
    </row>
    <row r="139" spans="1:27" ht="15" x14ac:dyDescent="0.2">
      <c r="A139" s="541"/>
      <c r="B139" s="2090"/>
      <c r="C139" s="439"/>
      <c r="D139" s="514"/>
      <c r="E139" s="2227"/>
      <c r="F139" s="2075"/>
      <c r="G139" s="2066"/>
      <c r="H139" s="2069"/>
      <c r="I139" s="2081"/>
      <c r="J139" s="2109"/>
      <c r="K139" s="596" t="s">
        <v>141</v>
      </c>
      <c r="L139" s="442">
        <v>0</v>
      </c>
      <c r="M139" s="614"/>
      <c r="N139" s="613"/>
      <c r="O139" s="591"/>
      <c r="AA139" s="444"/>
    </row>
    <row r="140" spans="1:27" ht="15" x14ac:dyDescent="0.2">
      <c r="A140" s="541"/>
      <c r="B140" s="2090"/>
      <c r="C140" s="439"/>
      <c r="D140" s="514"/>
      <c r="E140" s="2227"/>
      <c r="F140" s="2075"/>
      <c r="G140" s="2066"/>
      <c r="H140" s="2069"/>
      <c r="I140" s="2081"/>
      <c r="J140" s="645"/>
      <c r="K140" s="596" t="s">
        <v>216</v>
      </c>
      <c r="L140" s="442"/>
      <c r="M140" s="614"/>
      <c r="N140" s="613"/>
      <c r="O140" s="591"/>
    </row>
    <row r="141" spans="1:27" ht="15" x14ac:dyDescent="0.2">
      <c r="A141" s="541"/>
      <c r="B141" s="2090"/>
      <c r="C141" s="439"/>
      <c r="D141" s="514"/>
      <c r="E141" s="2227"/>
      <c r="F141" s="2075"/>
      <c r="G141" s="2066"/>
      <c r="H141" s="2069"/>
      <c r="I141" s="2081"/>
      <c r="J141" s="472"/>
      <c r="K141" s="595" t="s">
        <v>161</v>
      </c>
      <c r="L141" s="442">
        <v>0</v>
      </c>
      <c r="M141" s="614"/>
      <c r="N141" s="613"/>
      <c r="O141" s="591"/>
      <c r="AA141" s="444"/>
    </row>
    <row r="142" spans="1:27" ht="15.75" thickBot="1" x14ac:dyDescent="0.25">
      <c r="A142" s="541"/>
      <c r="B142" s="2090"/>
      <c r="C142" s="439"/>
      <c r="D142" s="514"/>
      <c r="E142" s="2227"/>
      <c r="F142" s="2075"/>
      <c r="G142" s="2066"/>
      <c r="H142" s="2069"/>
      <c r="I142" s="2081"/>
      <c r="J142" s="472"/>
      <c r="K142" s="588" t="s">
        <v>140</v>
      </c>
      <c r="L142" s="433"/>
      <c r="M142" s="1223"/>
      <c r="N142" s="608"/>
      <c r="O142" s="1222"/>
    </row>
    <row r="143" spans="1:27" ht="15.75" thickBot="1" x14ac:dyDescent="0.25">
      <c r="A143" s="429"/>
      <c r="B143" s="2091"/>
      <c r="C143" s="871"/>
      <c r="D143" s="534"/>
      <c r="E143" s="2228"/>
      <c r="F143" s="2076"/>
      <c r="G143" s="2067"/>
      <c r="H143" s="2070"/>
      <c r="I143" s="2082"/>
      <c r="J143" s="676"/>
      <c r="K143" s="503" t="s">
        <v>33</v>
      </c>
      <c r="L143" s="605">
        <f>SUM(L137:L142)</f>
        <v>0</v>
      </c>
      <c r="M143" s="801"/>
      <c r="N143" s="603"/>
      <c r="O143" s="758"/>
    </row>
    <row r="144" spans="1:27" ht="15" x14ac:dyDescent="0.2">
      <c r="A144" s="1339" t="s">
        <v>39</v>
      </c>
      <c r="B144" s="2285" t="s">
        <v>37</v>
      </c>
      <c r="C144" s="457" t="s">
        <v>37</v>
      </c>
      <c r="D144" s="529" t="s">
        <v>96</v>
      </c>
      <c r="E144" s="2226"/>
      <c r="F144" s="2074" t="s">
        <v>545</v>
      </c>
      <c r="G144" s="2065" t="s">
        <v>539</v>
      </c>
      <c r="H144" s="2068" t="s">
        <v>44</v>
      </c>
      <c r="I144" s="2081" t="s">
        <v>538</v>
      </c>
      <c r="J144" s="2108" t="s">
        <v>544</v>
      </c>
      <c r="K144" s="598" t="s">
        <v>124</v>
      </c>
      <c r="L144" s="452">
        <v>0</v>
      </c>
      <c r="M144" s="1250" t="s">
        <v>227</v>
      </c>
      <c r="N144" s="1249" t="s">
        <v>50</v>
      </c>
      <c r="O144" s="825"/>
    </row>
    <row r="145" spans="1:27" ht="14.45" customHeight="1" x14ac:dyDescent="0.2">
      <c r="A145" s="1334"/>
      <c r="B145" s="2286"/>
      <c r="C145" s="439"/>
      <c r="D145" s="514"/>
      <c r="E145" s="2227"/>
      <c r="F145" s="2075"/>
      <c r="G145" s="2066"/>
      <c r="H145" s="2069"/>
      <c r="I145" s="2081"/>
      <c r="J145" s="2109"/>
      <c r="K145" s="522" t="s">
        <v>217</v>
      </c>
      <c r="L145" s="618"/>
      <c r="M145" s="617"/>
      <c r="N145" s="616"/>
      <c r="O145" s="823"/>
    </row>
    <row r="146" spans="1:27" ht="14.45" customHeight="1" x14ac:dyDescent="0.2">
      <c r="A146" s="1334"/>
      <c r="B146" s="2286"/>
      <c r="C146" s="439"/>
      <c r="D146" s="514"/>
      <c r="E146" s="2227"/>
      <c r="F146" s="2075"/>
      <c r="G146" s="2066"/>
      <c r="H146" s="2069"/>
      <c r="I146" s="2081"/>
      <c r="J146" s="2109"/>
      <c r="K146" s="596" t="s">
        <v>141</v>
      </c>
      <c r="L146" s="442">
        <v>0</v>
      </c>
      <c r="M146" s="614"/>
      <c r="N146" s="613"/>
      <c r="O146" s="591"/>
    </row>
    <row r="147" spans="1:27" ht="14.45" customHeight="1" x14ac:dyDescent="0.2">
      <c r="A147" s="1334"/>
      <c r="B147" s="2286"/>
      <c r="C147" s="439"/>
      <c r="D147" s="514"/>
      <c r="E147" s="2227"/>
      <c r="F147" s="2075"/>
      <c r="G147" s="2066"/>
      <c r="H147" s="2069"/>
      <c r="I147" s="2081"/>
      <c r="J147" s="472"/>
      <c r="K147" s="596" t="s">
        <v>216</v>
      </c>
      <c r="L147" s="442"/>
      <c r="M147" s="614"/>
      <c r="N147" s="613"/>
      <c r="O147" s="591"/>
    </row>
    <row r="148" spans="1:27" ht="14.45" customHeight="1" x14ac:dyDescent="0.2">
      <c r="A148" s="1334"/>
      <c r="B148" s="2286"/>
      <c r="C148" s="439"/>
      <c r="D148" s="514"/>
      <c r="E148" s="2227"/>
      <c r="F148" s="2075"/>
      <c r="G148" s="2066"/>
      <c r="H148" s="2069"/>
      <c r="I148" s="2081"/>
      <c r="J148" s="472"/>
      <c r="K148" s="596" t="s">
        <v>161</v>
      </c>
      <c r="L148" s="442">
        <v>1363.2</v>
      </c>
      <c r="M148" s="614"/>
      <c r="N148" s="613"/>
      <c r="O148" s="591"/>
      <c r="AA148" s="444"/>
    </row>
    <row r="149" spans="1:27" ht="15" customHeight="1" thickBot="1" x14ac:dyDescent="0.25">
      <c r="A149" s="1334"/>
      <c r="B149" s="2286"/>
      <c r="C149" s="439"/>
      <c r="D149" s="514"/>
      <c r="E149" s="2227"/>
      <c r="F149" s="2075"/>
      <c r="G149" s="2066"/>
      <c r="H149" s="2069"/>
      <c r="I149" s="2081"/>
      <c r="J149" s="472"/>
      <c r="K149" s="626" t="s">
        <v>140</v>
      </c>
      <c r="L149" s="433"/>
      <c r="M149" s="1223"/>
      <c r="N149" s="608"/>
      <c r="O149" s="1222"/>
    </row>
    <row r="150" spans="1:27" ht="15" customHeight="1" thickBot="1" x14ac:dyDescent="0.25">
      <c r="A150" s="738"/>
      <c r="B150" s="2287"/>
      <c r="C150" s="1331"/>
      <c r="D150" s="534"/>
      <c r="E150" s="2228"/>
      <c r="F150" s="2076"/>
      <c r="G150" s="2067"/>
      <c r="H150" s="2070"/>
      <c r="I150" s="2082"/>
      <c r="J150" s="676"/>
      <c r="K150" s="503" t="s">
        <v>33</v>
      </c>
      <c r="L150" s="580">
        <f>SUM(L144:L149)</f>
        <v>1363.2</v>
      </c>
      <c r="M150" s="627"/>
      <c r="N150" s="578"/>
      <c r="O150" s="628"/>
    </row>
    <row r="151" spans="1:27" ht="30" x14ac:dyDescent="0.2">
      <c r="A151" s="1339" t="s">
        <v>39</v>
      </c>
      <c r="B151" s="2285" t="s">
        <v>37</v>
      </c>
      <c r="C151" s="457" t="s">
        <v>37</v>
      </c>
      <c r="D151" s="529" t="s">
        <v>92</v>
      </c>
      <c r="E151" s="2226" t="s">
        <v>223</v>
      </c>
      <c r="F151" s="456" t="s">
        <v>543</v>
      </c>
      <c r="G151" s="2065" t="s">
        <v>539</v>
      </c>
      <c r="H151" s="2068" t="s">
        <v>44</v>
      </c>
      <c r="I151" s="455" t="s">
        <v>43</v>
      </c>
      <c r="J151" s="2213" t="s">
        <v>542</v>
      </c>
      <c r="K151" s="527" t="s">
        <v>124</v>
      </c>
      <c r="L151" s="1350"/>
      <c r="M151" s="1349" t="s">
        <v>227</v>
      </c>
      <c r="N151" s="1348" t="s">
        <v>50</v>
      </c>
      <c r="O151" s="1347"/>
      <c r="AA151" s="444"/>
    </row>
    <row r="152" spans="1:27" ht="15" x14ac:dyDescent="0.2">
      <c r="A152" s="1334"/>
      <c r="B152" s="2286"/>
      <c r="C152" s="439"/>
      <c r="D152" s="514"/>
      <c r="E152" s="2227"/>
      <c r="F152" s="438"/>
      <c r="G152" s="2066"/>
      <c r="H152" s="2069"/>
      <c r="I152" s="435"/>
      <c r="J152" s="2214"/>
      <c r="K152" s="522" t="s">
        <v>217</v>
      </c>
      <c r="L152" s="766"/>
      <c r="M152" s="1346"/>
      <c r="N152" s="1345"/>
      <c r="O152" s="1344"/>
      <c r="AA152" s="444"/>
    </row>
    <row r="153" spans="1:27" ht="15" x14ac:dyDescent="0.2">
      <c r="A153" s="1334"/>
      <c r="B153" s="2286"/>
      <c r="C153" s="439"/>
      <c r="D153" s="514"/>
      <c r="E153" s="2227"/>
      <c r="F153" s="438"/>
      <c r="G153" s="2066"/>
      <c r="H153" s="2069"/>
      <c r="I153" s="435"/>
      <c r="J153" s="2214"/>
      <c r="K153" s="520" t="s">
        <v>141</v>
      </c>
      <c r="L153" s="521">
        <v>60.5</v>
      </c>
      <c r="M153" s="1346"/>
      <c r="N153" s="1345"/>
      <c r="O153" s="1344"/>
      <c r="AA153" s="394"/>
    </row>
    <row r="154" spans="1:27" ht="15" x14ac:dyDescent="0.2">
      <c r="A154" s="1334"/>
      <c r="B154" s="2286"/>
      <c r="C154" s="439"/>
      <c r="D154" s="514"/>
      <c r="E154" s="2227"/>
      <c r="F154" s="438"/>
      <c r="G154" s="2066"/>
      <c r="H154" s="2069"/>
      <c r="I154" s="435"/>
      <c r="J154" s="2214"/>
      <c r="K154" s="520" t="s">
        <v>216</v>
      </c>
      <c r="L154" s="766"/>
      <c r="M154" s="1346"/>
      <c r="N154" s="1345"/>
      <c r="O154" s="1344"/>
    </row>
    <row r="155" spans="1:27" ht="15" x14ac:dyDescent="0.2">
      <c r="A155" s="1334"/>
      <c r="B155" s="2286"/>
      <c r="C155" s="439"/>
      <c r="D155" s="514"/>
      <c r="E155" s="2227"/>
      <c r="F155" s="438"/>
      <c r="G155" s="2066"/>
      <c r="H155" s="2069"/>
      <c r="I155" s="435"/>
      <c r="J155" s="2214"/>
      <c r="K155" s="448" t="s">
        <v>161</v>
      </c>
      <c r="L155" s="766"/>
      <c r="M155" s="1346"/>
      <c r="N155" s="1345"/>
      <c r="O155" s="1344"/>
    </row>
    <row r="156" spans="1:27" ht="15.75" thickBot="1" x14ac:dyDescent="0.25">
      <c r="A156" s="1334"/>
      <c r="B156" s="2286"/>
      <c r="C156" s="439"/>
      <c r="D156" s="514"/>
      <c r="E156" s="2227"/>
      <c r="F156" s="438"/>
      <c r="G156" s="2066"/>
      <c r="H156" s="2069"/>
      <c r="I156" s="435"/>
      <c r="J156" s="2214"/>
      <c r="K156" s="789" t="s">
        <v>140</v>
      </c>
      <c r="L156" s="511"/>
      <c r="M156" s="1343"/>
      <c r="N156" s="1342"/>
      <c r="O156" s="1341"/>
    </row>
    <row r="157" spans="1:27" ht="15.75" thickBot="1" x14ac:dyDescent="0.25">
      <c r="A157" s="738"/>
      <c r="B157" s="2287"/>
      <c r="C157" s="1331"/>
      <c r="D157" s="534"/>
      <c r="E157" s="2228"/>
      <c r="F157" s="426"/>
      <c r="G157" s="2067"/>
      <c r="H157" s="2070"/>
      <c r="I157" s="425"/>
      <c r="J157" s="2215"/>
      <c r="K157" s="503" t="s">
        <v>33</v>
      </c>
      <c r="L157" s="605">
        <f>SUM(L151:L156)</f>
        <v>60.5</v>
      </c>
      <c r="M157" s="801"/>
      <c r="N157" s="603"/>
      <c r="O157" s="758"/>
    </row>
    <row r="158" spans="1:27" ht="15" customHeight="1" x14ac:dyDescent="0.2">
      <c r="A158" s="1339" t="s">
        <v>39</v>
      </c>
      <c r="B158" s="2285" t="s">
        <v>37</v>
      </c>
      <c r="C158" s="457" t="s">
        <v>37</v>
      </c>
      <c r="D158" s="529" t="s">
        <v>87</v>
      </c>
      <c r="E158" s="1297"/>
      <c r="F158" s="2074" t="s">
        <v>541</v>
      </c>
      <c r="G158" s="2065" t="s">
        <v>539</v>
      </c>
      <c r="H158" s="2068" t="s">
        <v>44</v>
      </c>
      <c r="I158" s="455" t="s">
        <v>538</v>
      </c>
      <c r="J158" s="648" t="s">
        <v>42</v>
      </c>
      <c r="K158" s="1337" t="s">
        <v>124</v>
      </c>
      <c r="L158" s="623"/>
      <c r="M158" s="622"/>
      <c r="N158" s="997"/>
      <c r="O158" s="825"/>
    </row>
    <row r="159" spans="1:27" ht="15" x14ac:dyDescent="0.2">
      <c r="A159" s="1334"/>
      <c r="B159" s="2286"/>
      <c r="C159" s="439"/>
      <c r="D159" s="514"/>
      <c r="E159" s="666"/>
      <c r="F159" s="2075"/>
      <c r="G159" s="2066"/>
      <c r="H159" s="2069"/>
      <c r="I159" s="435"/>
      <c r="J159" s="645" t="s">
        <v>537</v>
      </c>
      <c r="K159" s="1336" t="s">
        <v>217</v>
      </c>
      <c r="L159" s="594"/>
      <c r="M159" s="614"/>
      <c r="N159" s="592"/>
      <c r="O159" s="591"/>
    </row>
    <row r="160" spans="1:27" ht="15" x14ac:dyDescent="0.2">
      <c r="A160" s="1334"/>
      <c r="B160" s="2286"/>
      <c r="C160" s="439"/>
      <c r="D160" s="514"/>
      <c r="E160" s="666"/>
      <c r="F160" s="2075"/>
      <c r="G160" s="2066"/>
      <c r="H160" s="2069"/>
      <c r="I160" s="435"/>
      <c r="J160" s="472"/>
      <c r="K160" s="1335" t="s">
        <v>141</v>
      </c>
      <c r="L160" s="594"/>
      <c r="M160" s="614"/>
      <c r="N160" s="592"/>
      <c r="O160" s="591"/>
    </row>
    <row r="161" spans="1:27" ht="15" x14ac:dyDescent="0.2">
      <c r="A161" s="1334"/>
      <c r="B161" s="2286"/>
      <c r="C161" s="439"/>
      <c r="D161" s="514"/>
      <c r="E161" s="666"/>
      <c r="F161" s="2075"/>
      <c r="G161" s="2066"/>
      <c r="H161" s="2069"/>
      <c r="I161" s="435"/>
      <c r="J161" s="472"/>
      <c r="K161" s="1335" t="s">
        <v>216</v>
      </c>
      <c r="L161" s="594"/>
      <c r="M161" s="614"/>
      <c r="N161" s="592"/>
      <c r="O161" s="591"/>
    </row>
    <row r="162" spans="1:27" ht="15" x14ac:dyDescent="0.2">
      <c r="A162" s="1334"/>
      <c r="B162" s="2286"/>
      <c r="C162" s="439"/>
      <c r="D162" s="514"/>
      <c r="E162" s="666"/>
      <c r="F162" s="2075"/>
      <c r="G162" s="2066"/>
      <c r="H162" s="2069"/>
      <c r="I162" s="435"/>
      <c r="J162" s="472"/>
      <c r="K162" s="443" t="s">
        <v>161</v>
      </c>
      <c r="L162" s="542">
        <v>198</v>
      </c>
      <c r="M162" s="614"/>
      <c r="N162" s="592"/>
      <c r="O162" s="591"/>
      <c r="AA162" s="394"/>
    </row>
    <row r="163" spans="1:27" ht="15.75" thickBot="1" x14ac:dyDescent="0.25">
      <c r="A163" s="1334"/>
      <c r="B163" s="2286"/>
      <c r="C163" s="439"/>
      <c r="D163" s="514"/>
      <c r="E163" s="666"/>
      <c r="F163" s="2075"/>
      <c r="G163" s="2066"/>
      <c r="H163" s="2069"/>
      <c r="I163" s="435"/>
      <c r="J163" s="472"/>
      <c r="K163" s="1333" t="s">
        <v>140</v>
      </c>
      <c r="L163" s="587"/>
      <c r="M163" s="609"/>
      <c r="N163" s="585"/>
      <c r="O163" s="584"/>
    </row>
    <row r="164" spans="1:27" ht="15.75" thickBot="1" x14ac:dyDescent="0.25">
      <c r="A164" s="738"/>
      <c r="B164" s="2287"/>
      <c r="C164" s="1331"/>
      <c r="D164" s="534"/>
      <c r="E164" s="663"/>
      <c r="F164" s="2076"/>
      <c r="G164" s="2067"/>
      <c r="H164" s="2070"/>
      <c r="I164" s="435"/>
      <c r="J164" s="1340"/>
      <c r="K164" s="503" t="s">
        <v>33</v>
      </c>
      <c r="L164" s="580"/>
      <c r="M164" s="627"/>
      <c r="N164" s="957"/>
      <c r="O164" s="628"/>
    </row>
    <row r="165" spans="1:27" ht="18.600000000000001" customHeight="1" x14ac:dyDescent="0.2">
      <c r="A165" s="1339" t="s">
        <v>39</v>
      </c>
      <c r="B165" s="2285" t="s">
        <v>37</v>
      </c>
      <c r="C165" s="457" t="s">
        <v>37</v>
      </c>
      <c r="D165" s="529" t="s">
        <v>84</v>
      </c>
      <c r="E165" s="1330"/>
      <c r="F165" s="2074" t="s">
        <v>540</v>
      </c>
      <c r="G165" s="2065" t="s">
        <v>539</v>
      </c>
      <c r="H165" s="2068" t="s">
        <v>44</v>
      </c>
      <c r="I165" s="455" t="s">
        <v>538</v>
      </c>
      <c r="J165" s="546" t="s">
        <v>42</v>
      </c>
      <c r="K165" s="1337" t="s">
        <v>124</v>
      </c>
      <c r="L165" s="618"/>
      <c r="M165" s="617"/>
      <c r="N165" s="996"/>
      <c r="O165" s="823"/>
    </row>
    <row r="166" spans="1:27" ht="15" x14ac:dyDescent="0.2">
      <c r="A166" s="1334"/>
      <c r="B166" s="2286"/>
      <c r="C166" s="439"/>
      <c r="D166" s="514"/>
      <c r="E166" s="1330"/>
      <c r="F166" s="2075"/>
      <c r="G166" s="2066"/>
      <c r="H166" s="2069"/>
      <c r="I166" s="435"/>
      <c r="J166" s="546" t="s">
        <v>537</v>
      </c>
      <c r="K166" s="1336" t="s">
        <v>217</v>
      </c>
      <c r="L166" s="594"/>
      <c r="M166" s="614"/>
      <c r="N166" s="592"/>
      <c r="O166" s="591"/>
    </row>
    <row r="167" spans="1:27" ht="15" x14ac:dyDescent="0.2">
      <c r="A167" s="1334"/>
      <c r="B167" s="2286"/>
      <c r="C167" s="439"/>
      <c r="D167" s="514"/>
      <c r="E167" s="1330"/>
      <c r="F167" s="2075"/>
      <c r="G167" s="2066"/>
      <c r="H167" s="2069"/>
      <c r="I167" s="435"/>
      <c r="J167" s="538"/>
      <c r="K167" s="1335" t="s">
        <v>141</v>
      </c>
      <c r="L167" s="594"/>
      <c r="M167" s="614"/>
      <c r="N167" s="592"/>
      <c r="O167" s="591"/>
    </row>
    <row r="168" spans="1:27" ht="15" x14ac:dyDescent="0.2">
      <c r="A168" s="1334"/>
      <c r="B168" s="2286"/>
      <c r="C168" s="439"/>
      <c r="D168" s="514"/>
      <c r="E168" s="1330"/>
      <c r="F168" s="2075"/>
      <c r="G168" s="2066"/>
      <c r="H168" s="2069"/>
      <c r="I168" s="435"/>
      <c r="J168" s="538"/>
      <c r="K168" s="1335" t="s">
        <v>216</v>
      </c>
      <c r="L168" s="594"/>
      <c r="M168" s="614"/>
      <c r="N168" s="592"/>
      <c r="O168" s="591"/>
    </row>
    <row r="169" spans="1:27" ht="15" x14ac:dyDescent="0.2">
      <c r="A169" s="1334"/>
      <c r="B169" s="2286"/>
      <c r="C169" s="439"/>
      <c r="D169" s="514"/>
      <c r="E169" s="1330"/>
      <c r="F169" s="2075"/>
      <c r="G169" s="2066"/>
      <c r="H169" s="2069"/>
      <c r="I169" s="435"/>
      <c r="J169" s="538"/>
      <c r="K169" s="443" t="s">
        <v>161</v>
      </c>
      <c r="L169" s="594">
        <v>90.2</v>
      </c>
      <c r="M169" s="614"/>
      <c r="N169" s="592"/>
      <c r="O169" s="591"/>
    </row>
    <row r="170" spans="1:27" ht="15.75" thickBot="1" x14ac:dyDescent="0.25">
      <c r="A170" s="1334"/>
      <c r="B170" s="2286"/>
      <c r="C170" s="439"/>
      <c r="D170" s="514"/>
      <c r="E170" s="1330"/>
      <c r="F170" s="2075"/>
      <c r="G170" s="2066"/>
      <c r="H170" s="2069"/>
      <c r="I170" s="435"/>
      <c r="J170" s="538"/>
      <c r="K170" s="1333" t="s">
        <v>140</v>
      </c>
      <c r="L170" s="753"/>
      <c r="M170" s="831"/>
      <c r="N170" s="1269"/>
      <c r="O170" s="1332"/>
    </row>
    <row r="171" spans="1:27" ht="15.75" thickBot="1" x14ac:dyDescent="0.25">
      <c r="A171" s="738"/>
      <c r="B171" s="2287"/>
      <c r="C171" s="1331"/>
      <c r="D171" s="534"/>
      <c r="E171" s="1330"/>
      <c r="F171" s="2076"/>
      <c r="G171" s="2067"/>
      <c r="H171" s="2070"/>
      <c r="I171" s="435"/>
      <c r="J171" s="538"/>
      <c r="K171" s="503" t="s">
        <v>33</v>
      </c>
      <c r="L171" s="802"/>
      <c r="M171" s="992"/>
      <c r="N171" s="1329"/>
      <c r="O171" s="1328"/>
    </row>
    <row r="172" spans="1:27" ht="15" x14ac:dyDescent="0.2">
      <c r="A172" s="557" t="s">
        <v>39</v>
      </c>
      <c r="B172" s="2089" t="s">
        <v>37</v>
      </c>
      <c r="C172" s="851" t="s">
        <v>39</v>
      </c>
      <c r="D172" s="1190"/>
      <c r="E172" s="1150"/>
      <c r="F172" s="2345" t="s">
        <v>536</v>
      </c>
      <c r="G172" s="2065" t="s">
        <v>522</v>
      </c>
      <c r="H172" s="2068" t="s">
        <v>44</v>
      </c>
      <c r="I172" s="2080" t="s">
        <v>43</v>
      </c>
      <c r="J172" s="866" t="s">
        <v>42</v>
      </c>
      <c r="K172" s="484" t="s">
        <v>124</v>
      </c>
      <c r="L172" s="478">
        <f>L180+L187+L194+L202+L209</f>
        <v>1475.3</v>
      </c>
      <c r="M172" s="481" t="s">
        <v>224</v>
      </c>
      <c r="N172" s="480" t="s">
        <v>50</v>
      </c>
      <c r="O172" s="698">
        <v>1</v>
      </c>
    </row>
    <row r="173" spans="1:27" ht="15" x14ac:dyDescent="0.2">
      <c r="A173" s="541"/>
      <c r="B173" s="2090"/>
      <c r="C173" s="849"/>
      <c r="D173" s="842"/>
      <c r="E173" s="1147"/>
      <c r="F173" s="2288"/>
      <c r="G173" s="2066"/>
      <c r="H173" s="2069"/>
      <c r="I173" s="2081"/>
      <c r="J173" s="848"/>
      <c r="K173" s="482" t="s">
        <v>217</v>
      </c>
      <c r="L173" s="1327">
        <f>L181+L188+L195+L203+L210</f>
        <v>0</v>
      </c>
      <c r="M173" s="659"/>
      <c r="N173" s="658"/>
      <c r="O173" s="683"/>
    </row>
    <row r="174" spans="1:27" ht="30" x14ac:dyDescent="0.2">
      <c r="A174" s="541"/>
      <c r="B174" s="2090"/>
      <c r="C174" s="849"/>
      <c r="D174" s="842"/>
      <c r="E174" s="1147"/>
      <c r="F174" s="2289"/>
      <c r="G174" s="2066"/>
      <c r="H174" s="2069"/>
      <c r="I174" s="2081"/>
      <c r="J174" s="472"/>
      <c r="K174" s="476" t="s">
        <v>141</v>
      </c>
      <c r="L174" s="1326">
        <f>L182+L189+L196+L204+L211</f>
        <v>4254.6000000000004</v>
      </c>
      <c r="M174" s="659" t="s">
        <v>535</v>
      </c>
      <c r="N174" s="684" t="s">
        <v>50</v>
      </c>
      <c r="O174" s="683">
        <v>1</v>
      </c>
    </row>
    <row r="175" spans="1:27" ht="15" x14ac:dyDescent="0.2">
      <c r="A175" s="541"/>
      <c r="B175" s="2090"/>
      <c r="C175" s="849"/>
      <c r="D175" s="842"/>
      <c r="E175" s="1147"/>
      <c r="F175" s="2289"/>
      <c r="G175" s="2066"/>
      <c r="H175" s="2069"/>
      <c r="I175" s="2081"/>
      <c r="J175" s="472"/>
      <c r="K175" s="476" t="s">
        <v>216</v>
      </c>
      <c r="L175" s="1327">
        <f>L183+L190+L197+L205+L212</f>
        <v>6000</v>
      </c>
      <c r="M175" s="659"/>
      <c r="N175" s="684"/>
      <c r="O175" s="638"/>
    </row>
    <row r="176" spans="1:27" ht="15" x14ac:dyDescent="0.2">
      <c r="A176" s="541"/>
      <c r="B176" s="2090"/>
      <c r="C176" s="849"/>
      <c r="D176" s="842"/>
      <c r="E176" s="1147"/>
      <c r="F176" s="2289"/>
      <c r="G176" s="2066"/>
      <c r="H176" s="2069"/>
      <c r="I176" s="2081"/>
      <c r="J176" s="472"/>
      <c r="K176" s="476" t="s">
        <v>161</v>
      </c>
      <c r="L176" s="1326">
        <f>L184+L191+L198+L206+L213</f>
        <v>254.9</v>
      </c>
      <c r="M176" s="659"/>
      <c r="N176" s="684"/>
      <c r="O176" s="638"/>
    </row>
    <row r="177" spans="1:32" ht="15" x14ac:dyDescent="0.2">
      <c r="A177" s="541"/>
      <c r="B177" s="2090"/>
      <c r="C177" s="849"/>
      <c r="D177" s="842"/>
      <c r="E177" s="1147"/>
      <c r="F177" s="2289"/>
      <c r="G177" s="2066"/>
      <c r="H177" s="2069"/>
      <c r="I177" s="2081"/>
      <c r="J177" s="472"/>
      <c r="K177" s="476" t="s">
        <v>533</v>
      </c>
      <c r="L177" s="1325">
        <f>L185+L192+L199</f>
        <v>2901.4</v>
      </c>
      <c r="M177" s="680"/>
      <c r="N177" s="679"/>
      <c r="O177" s="678"/>
    </row>
    <row r="178" spans="1:32" ht="15.75" thickBot="1" x14ac:dyDescent="0.25">
      <c r="A178" s="541"/>
      <c r="B178" s="2090"/>
      <c r="C178" s="849"/>
      <c r="D178" s="842"/>
      <c r="E178" s="1147"/>
      <c r="F178" s="2289"/>
      <c r="G178" s="2066"/>
      <c r="H178" s="2069"/>
      <c r="I178" s="2081"/>
      <c r="J178" s="606"/>
      <c r="K178" s="471" t="s">
        <v>480</v>
      </c>
      <c r="L178" s="1069">
        <f>L200</f>
        <v>0</v>
      </c>
      <c r="M178" s="632"/>
      <c r="N178" s="631"/>
      <c r="O178" s="696"/>
    </row>
    <row r="179" spans="1:32" ht="15.75" thickBot="1" x14ac:dyDescent="0.25">
      <c r="A179" s="429"/>
      <c r="B179" s="2091"/>
      <c r="C179" s="468"/>
      <c r="D179" s="468"/>
      <c r="E179" s="467"/>
      <c r="F179" s="2290"/>
      <c r="G179" s="2067"/>
      <c r="H179" s="2070"/>
      <c r="I179" s="2082"/>
      <c r="J179" s="676"/>
      <c r="K179" s="503" t="s">
        <v>33</v>
      </c>
      <c r="L179" s="877">
        <f>SUM(L172:L178)</f>
        <v>14886.2</v>
      </c>
      <c r="M179" s="627"/>
      <c r="N179" s="578"/>
      <c r="O179" s="628"/>
    </row>
    <row r="180" spans="1:32" ht="15" x14ac:dyDescent="0.2">
      <c r="A180" s="557" t="s">
        <v>39</v>
      </c>
      <c r="B180" s="2089" t="s">
        <v>37</v>
      </c>
      <c r="C180" s="851" t="s">
        <v>39</v>
      </c>
      <c r="D180" s="529" t="s">
        <v>37</v>
      </c>
      <c r="E180" s="2226"/>
      <c r="F180" s="2062" t="s">
        <v>534</v>
      </c>
      <c r="G180" s="2065" t="s">
        <v>522</v>
      </c>
      <c r="H180" s="2200" t="s">
        <v>44</v>
      </c>
      <c r="I180" s="2080" t="s">
        <v>43</v>
      </c>
      <c r="J180" s="866" t="s">
        <v>42</v>
      </c>
      <c r="K180" s="598" t="s">
        <v>124</v>
      </c>
      <c r="L180" s="692">
        <v>1475.3</v>
      </c>
      <c r="M180" s="481" t="s">
        <v>227</v>
      </c>
      <c r="N180" s="480" t="s">
        <v>50</v>
      </c>
      <c r="O180" s="646"/>
      <c r="AA180" s="394"/>
      <c r="AB180" s="394"/>
    </row>
    <row r="181" spans="1:32" ht="15" x14ac:dyDescent="0.2">
      <c r="A181" s="541"/>
      <c r="B181" s="2090"/>
      <c r="C181" s="849"/>
      <c r="D181" s="514"/>
      <c r="E181" s="2227"/>
      <c r="F181" s="2063"/>
      <c r="G181" s="2066"/>
      <c r="H181" s="2201"/>
      <c r="I181" s="2081"/>
      <c r="J181" s="848" t="s">
        <v>363</v>
      </c>
      <c r="K181" s="522" t="s">
        <v>217</v>
      </c>
      <c r="L181" s="447"/>
      <c r="M181" s="659"/>
      <c r="N181" s="658"/>
      <c r="O181" s="641"/>
    </row>
    <row r="182" spans="1:32" ht="15" x14ac:dyDescent="0.25">
      <c r="A182" s="541"/>
      <c r="B182" s="2090"/>
      <c r="C182" s="849"/>
      <c r="D182" s="514"/>
      <c r="E182" s="2227"/>
      <c r="F182" s="2063"/>
      <c r="G182" s="2066"/>
      <c r="H182" s="2201"/>
      <c r="I182" s="2081"/>
      <c r="J182" s="645"/>
      <c r="K182" s="596" t="s">
        <v>141</v>
      </c>
      <c r="L182" s="445">
        <v>1856.3</v>
      </c>
      <c r="M182" s="657" t="s">
        <v>530</v>
      </c>
      <c r="N182" s="656" t="s">
        <v>50</v>
      </c>
      <c r="O182" s="1324"/>
      <c r="Y182" s="1323"/>
      <c r="Z182" s="1323"/>
      <c r="AA182" s="394"/>
      <c r="AC182" s="394"/>
      <c r="AF182" s="394"/>
    </row>
    <row r="183" spans="1:32" ht="15" x14ac:dyDescent="0.2">
      <c r="A183" s="541"/>
      <c r="B183" s="2090"/>
      <c r="C183" s="849"/>
      <c r="D183" s="514"/>
      <c r="E183" s="2227"/>
      <c r="F183" s="2063"/>
      <c r="G183" s="2066"/>
      <c r="H183" s="2201"/>
      <c r="I183" s="2081"/>
      <c r="J183" s="472"/>
      <c r="K183" s="596" t="s">
        <v>216</v>
      </c>
      <c r="L183" s="447">
        <v>6000</v>
      </c>
      <c r="M183" s="659"/>
      <c r="N183" s="684"/>
      <c r="O183" s="638"/>
      <c r="Y183" s="1323"/>
      <c r="Z183" s="1323"/>
      <c r="AA183" s="444"/>
    </row>
    <row r="184" spans="1:32" ht="15" x14ac:dyDescent="0.2">
      <c r="A184" s="541"/>
      <c r="B184" s="2090"/>
      <c r="C184" s="849"/>
      <c r="D184" s="514"/>
      <c r="E184" s="2227"/>
      <c r="F184" s="2063"/>
      <c r="G184" s="2066"/>
      <c r="H184" s="2201"/>
      <c r="I184" s="2081"/>
      <c r="J184" s="472"/>
      <c r="K184" s="596" t="s">
        <v>161</v>
      </c>
      <c r="L184" s="447"/>
      <c r="M184" s="659"/>
      <c r="N184" s="684"/>
      <c r="O184" s="638"/>
      <c r="Y184" s="1323"/>
      <c r="Z184" s="1323"/>
    </row>
    <row r="185" spans="1:32" ht="23.25" customHeight="1" thickBot="1" x14ac:dyDescent="0.25">
      <c r="A185" s="541"/>
      <c r="B185" s="2090"/>
      <c r="C185" s="849"/>
      <c r="D185" s="514"/>
      <c r="E185" s="2227"/>
      <c r="F185" s="2063"/>
      <c r="G185" s="2066"/>
      <c r="H185" s="2201"/>
      <c r="I185" s="2081"/>
      <c r="J185" s="472"/>
      <c r="K185" s="751" t="s">
        <v>533</v>
      </c>
      <c r="L185" s="681">
        <v>2544</v>
      </c>
      <c r="M185" s="943"/>
      <c r="N185" s="679"/>
      <c r="O185" s="678"/>
      <c r="AA185" s="444"/>
      <c r="AC185" s="394"/>
    </row>
    <row r="186" spans="1:32" ht="14.25" customHeight="1" thickBot="1" x14ac:dyDescent="0.25">
      <c r="A186" s="429"/>
      <c r="B186" s="2091"/>
      <c r="C186" s="468"/>
      <c r="D186" s="534"/>
      <c r="E186" s="2228"/>
      <c r="F186" s="836"/>
      <c r="G186" s="2067"/>
      <c r="H186" s="2202"/>
      <c r="I186" s="2082"/>
      <c r="J186" s="676"/>
      <c r="K186" s="503" t="s">
        <v>33</v>
      </c>
      <c r="L186" s="580">
        <f>SUM(L180:L185)</f>
        <v>11875.6</v>
      </c>
      <c r="M186" s="627"/>
      <c r="N186" s="578"/>
      <c r="O186" s="628"/>
    </row>
    <row r="187" spans="1:32" ht="17.25" hidden="1" customHeight="1" x14ac:dyDescent="0.2">
      <c r="A187" s="557" t="s">
        <v>39</v>
      </c>
      <c r="B187" s="2089" t="s">
        <v>37</v>
      </c>
      <c r="C187" s="2092" t="s">
        <v>39</v>
      </c>
      <c r="D187" s="2095" t="s">
        <v>109</v>
      </c>
      <c r="E187" s="2226"/>
      <c r="F187" s="2240" t="s">
        <v>532</v>
      </c>
      <c r="G187" s="2065" t="s">
        <v>522</v>
      </c>
      <c r="H187" s="2200" t="s">
        <v>44</v>
      </c>
      <c r="I187" s="2080" t="s">
        <v>43</v>
      </c>
      <c r="J187" s="2108" t="s">
        <v>531</v>
      </c>
      <c r="K187" s="1296" t="s">
        <v>124</v>
      </c>
      <c r="L187" s="623">
        <v>0</v>
      </c>
      <c r="M187" s="1322" t="s">
        <v>227</v>
      </c>
      <c r="N187" s="1321" t="s">
        <v>50</v>
      </c>
      <c r="O187" s="1166"/>
      <c r="AA187" s="444"/>
    </row>
    <row r="188" spans="1:32" ht="17.25" hidden="1" customHeight="1" x14ac:dyDescent="0.2">
      <c r="A188" s="541"/>
      <c r="B188" s="2090"/>
      <c r="C188" s="2093"/>
      <c r="D188" s="2096"/>
      <c r="E188" s="2227"/>
      <c r="F188" s="2241"/>
      <c r="G188" s="2066"/>
      <c r="H188" s="2201"/>
      <c r="I188" s="2081"/>
      <c r="J188" s="2109"/>
      <c r="K188" s="700" t="s">
        <v>243</v>
      </c>
      <c r="L188" s="618"/>
      <c r="M188" s="1148"/>
      <c r="N188" s="1320"/>
      <c r="O188" s="1165"/>
    </row>
    <row r="189" spans="1:32" ht="15.75" hidden="1" thickBot="1" x14ac:dyDescent="0.25">
      <c r="A189" s="541"/>
      <c r="B189" s="2090"/>
      <c r="C189" s="2093"/>
      <c r="D189" s="2096"/>
      <c r="E189" s="2227"/>
      <c r="F189" s="2241"/>
      <c r="G189" s="2066"/>
      <c r="H189" s="2201"/>
      <c r="I189" s="2081"/>
      <c r="J189" s="2109"/>
      <c r="K189" s="1295" t="s">
        <v>141</v>
      </c>
      <c r="L189" s="594"/>
      <c r="M189" s="1319" t="s">
        <v>530</v>
      </c>
      <c r="N189" s="1318" t="s">
        <v>50</v>
      </c>
      <c r="O189" s="1164"/>
    </row>
    <row r="190" spans="1:32" ht="15.75" hidden="1" thickBot="1" x14ac:dyDescent="0.25">
      <c r="A190" s="541"/>
      <c r="B190" s="2090"/>
      <c r="C190" s="2093"/>
      <c r="D190" s="2096"/>
      <c r="E190" s="2227"/>
      <c r="F190" s="2241"/>
      <c r="G190" s="2066"/>
      <c r="H190" s="2201"/>
      <c r="I190" s="2081"/>
      <c r="J190" s="2109"/>
      <c r="K190" s="1295" t="s">
        <v>216</v>
      </c>
      <c r="L190" s="594"/>
      <c r="M190" s="432"/>
      <c r="N190" s="431"/>
      <c r="O190" s="1165"/>
    </row>
    <row r="191" spans="1:32" ht="15.75" hidden="1" thickBot="1" x14ac:dyDescent="0.25">
      <c r="A191" s="541"/>
      <c r="B191" s="2090"/>
      <c r="C191" s="2093"/>
      <c r="D191" s="2096"/>
      <c r="E191" s="2227"/>
      <c r="F191" s="2241"/>
      <c r="G191" s="2066"/>
      <c r="H191" s="2201"/>
      <c r="I191" s="2081"/>
      <c r="J191" s="2109"/>
      <c r="K191" s="1294" t="s">
        <v>161</v>
      </c>
      <c r="L191" s="587"/>
      <c r="M191" s="981"/>
      <c r="N191" s="461"/>
      <c r="O191" s="1317"/>
    </row>
    <row r="192" spans="1:32" ht="15.75" hidden="1" thickBot="1" x14ac:dyDescent="0.25">
      <c r="A192" s="541"/>
      <c r="B192" s="2090"/>
      <c r="C192" s="2093"/>
      <c r="D192" s="2096"/>
      <c r="E192" s="2227"/>
      <c r="F192" s="2241"/>
      <c r="G192" s="2066"/>
      <c r="H192" s="2201"/>
      <c r="I192" s="2081"/>
      <c r="J192" s="2109"/>
      <c r="K192" s="1316" t="s">
        <v>215</v>
      </c>
      <c r="L192" s="1315"/>
      <c r="M192" s="1314"/>
      <c r="N192" s="1313"/>
      <c r="O192" s="1312"/>
    </row>
    <row r="193" spans="1:32" ht="13.9" hidden="1" customHeight="1" thickBot="1" x14ac:dyDescent="0.25">
      <c r="A193" s="429"/>
      <c r="B193" s="2091"/>
      <c r="C193" s="2094"/>
      <c r="D193" s="2097"/>
      <c r="E193" s="2228"/>
      <c r="F193" s="2242"/>
      <c r="G193" s="2067"/>
      <c r="H193" s="2202"/>
      <c r="I193" s="2082"/>
      <c r="J193" s="2079"/>
      <c r="K193" s="1311" t="s">
        <v>33</v>
      </c>
      <c r="L193" s="502">
        <f>SUM(L187:L192)</f>
        <v>0</v>
      </c>
      <c r="M193" s="1310"/>
      <c r="N193" s="1309"/>
      <c r="O193" s="1168"/>
    </row>
    <row r="194" spans="1:32" ht="15.75" customHeight="1" x14ac:dyDescent="0.2">
      <c r="A194" s="2086" t="s">
        <v>39</v>
      </c>
      <c r="B194" s="2089" t="s">
        <v>37</v>
      </c>
      <c r="C194" s="2092" t="s">
        <v>39</v>
      </c>
      <c r="D194" s="2458" t="s">
        <v>107</v>
      </c>
      <c r="E194" s="2226"/>
      <c r="F194" s="2382" t="s">
        <v>529</v>
      </c>
      <c r="G194" s="2065" t="s">
        <v>522</v>
      </c>
      <c r="H194" s="2200" t="s">
        <v>44</v>
      </c>
      <c r="I194" s="2110" t="s">
        <v>43</v>
      </c>
      <c r="J194" s="2108" t="s">
        <v>340</v>
      </c>
      <c r="K194" s="1308" t="s">
        <v>124</v>
      </c>
      <c r="L194" s="623"/>
      <c r="M194" s="483" t="s">
        <v>227</v>
      </c>
      <c r="N194" s="1167" t="s">
        <v>50</v>
      </c>
      <c r="O194" s="1307">
        <v>1</v>
      </c>
    </row>
    <row r="195" spans="1:32" ht="15.75" customHeight="1" x14ac:dyDescent="0.2">
      <c r="A195" s="2087"/>
      <c r="B195" s="2090"/>
      <c r="C195" s="2093"/>
      <c r="D195" s="2459"/>
      <c r="E195" s="2227"/>
      <c r="F195" s="2383"/>
      <c r="G195" s="2066"/>
      <c r="H195" s="2201"/>
      <c r="I195" s="2111"/>
      <c r="J195" s="2109"/>
      <c r="K195" s="522" t="s">
        <v>217</v>
      </c>
      <c r="L195" s="610"/>
      <c r="M195" s="1306"/>
      <c r="N195" s="1305"/>
      <c r="O195" s="1304"/>
    </row>
    <row r="196" spans="1:32" ht="15.75" customHeight="1" x14ac:dyDescent="0.2">
      <c r="A196" s="2087"/>
      <c r="B196" s="2090"/>
      <c r="C196" s="2093"/>
      <c r="D196" s="2459"/>
      <c r="E196" s="2227"/>
      <c r="F196" s="2383"/>
      <c r="G196" s="2066"/>
      <c r="H196" s="2201"/>
      <c r="I196" s="2111"/>
      <c r="J196" s="2109"/>
      <c r="K196" s="1302" t="s">
        <v>141</v>
      </c>
      <c r="L196" s="542">
        <v>1998.3</v>
      </c>
      <c r="M196" s="469" t="s">
        <v>528</v>
      </c>
      <c r="N196" s="667" t="s">
        <v>50</v>
      </c>
      <c r="O196" s="1303">
        <v>1</v>
      </c>
      <c r="AA196" s="394"/>
      <c r="AF196" s="394"/>
    </row>
    <row r="197" spans="1:32" ht="15.75" customHeight="1" x14ac:dyDescent="0.2">
      <c r="A197" s="2087"/>
      <c r="B197" s="2090"/>
      <c r="C197" s="2093"/>
      <c r="D197" s="2459"/>
      <c r="E197" s="2227"/>
      <c r="F197" s="2383"/>
      <c r="G197" s="2066"/>
      <c r="H197" s="2201"/>
      <c r="I197" s="2111"/>
      <c r="J197" s="2109"/>
      <c r="K197" s="1302" t="s">
        <v>216</v>
      </c>
      <c r="L197" s="442"/>
      <c r="M197" s="469"/>
      <c r="N197" s="667"/>
      <c r="O197" s="430"/>
      <c r="AA197" s="394"/>
      <c r="AB197" s="394"/>
      <c r="AC197" s="394"/>
      <c r="AD197" s="394"/>
    </row>
    <row r="198" spans="1:32" ht="15.75" customHeight="1" x14ac:dyDescent="0.2">
      <c r="A198" s="2087"/>
      <c r="B198" s="2090"/>
      <c r="C198" s="2093"/>
      <c r="D198" s="2459"/>
      <c r="E198" s="2227"/>
      <c r="F198" s="2383"/>
      <c r="G198" s="2066"/>
      <c r="H198" s="2201"/>
      <c r="I198" s="2111"/>
      <c r="J198" s="2109"/>
      <c r="K198" s="1302" t="s">
        <v>161</v>
      </c>
      <c r="L198" s="442"/>
      <c r="M198" s="469"/>
      <c r="N198" s="667"/>
      <c r="O198" s="430"/>
      <c r="AA198" s="394"/>
      <c r="AB198" s="394"/>
      <c r="AC198" s="394"/>
      <c r="AD198" s="394"/>
    </row>
    <row r="199" spans="1:32" ht="15.75" customHeight="1" x14ac:dyDescent="0.2">
      <c r="A199" s="2087"/>
      <c r="B199" s="2090"/>
      <c r="C199" s="2093"/>
      <c r="D199" s="2459"/>
      <c r="E199" s="2227"/>
      <c r="F199" s="2383"/>
      <c r="G199" s="2066"/>
      <c r="H199" s="2201"/>
      <c r="I199" s="2111"/>
      <c r="J199" s="2109"/>
      <c r="K199" s="1295" t="s">
        <v>215</v>
      </c>
      <c r="L199" s="442">
        <v>357.4</v>
      </c>
      <c r="M199" s="469"/>
      <c r="N199" s="667"/>
      <c r="O199" s="1164"/>
      <c r="AA199" s="394"/>
      <c r="AB199" s="394"/>
      <c r="AC199" s="394"/>
      <c r="AD199" s="394"/>
    </row>
    <row r="200" spans="1:32" ht="15.75" customHeight="1" thickBot="1" x14ac:dyDescent="0.25">
      <c r="A200" s="2087"/>
      <c r="B200" s="2090"/>
      <c r="C200" s="2093"/>
      <c r="D200" s="2459"/>
      <c r="E200" s="2227"/>
      <c r="F200" s="2383"/>
      <c r="G200" s="2066"/>
      <c r="H200" s="2201"/>
      <c r="I200" s="2111"/>
      <c r="J200" s="2109"/>
      <c r="K200" s="1301" t="s">
        <v>480</v>
      </c>
      <c r="L200" s="806">
        <v>0</v>
      </c>
      <c r="M200" s="1057"/>
      <c r="N200" s="1132"/>
      <c r="O200" s="1163"/>
      <c r="AA200" s="394"/>
      <c r="AB200" s="394"/>
      <c r="AC200" s="394"/>
      <c r="AD200" s="394"/>
    </row>
    <row r="201" spans="1:32" ht="18.75" customHeight="1" thickBot="1" x14ac:dyDescent="0.25">
      <c r="A201" s="2088"/>
      <c r="B201" s="2091"/>
      <c r="C201" s="2094"/>
      <c r="D201" s="2460"/>
      <c r="E201" s="2228"/>
      <c r="F201" s="2384"/>
      <c r="G201" s="2067"/>
      <c r="H201" s="2202"/>
      <c r="I201" s="2112"/>
      <c r="J201" s="2079"/>
      <c r="K201" s="1300" t="s">
        <v>33</v>
      </c>
      <c r="L201" s="502">
        <f>SUM(L194:L200)</f>
        <v>2355.6999999999998</v>
      </c>
      <c r="M201" s="501"/>
      <c r="N201" s="661"/>
      <c r="O201" s="1168"/>
      <c r="AA201" s="394"/>
      <c r="AB201" s="394"/>
      <c r="AC201" s="394"/>
      <c r="AD201" s="394"/>
    </row>
    <row r="202" spans="1:32" ht="15.75" customHeight="1" x14ac:dyDescent="0.2">
      <c r="A202" s="2086" t="s">
        <v>39</v>
      </c>
      <c r="B202" s="2089" t="s">
        <v>37</v>
      </c>
      <c r="C202" s="2092" t="s">
        <v>39</v>
      </c>
      <c r="D202" s="2458" t="s">
        <v>102</v>
      </c>
      <c r="E202" s="2226"/>
      <c r="F202" s="2075" t="s">
        <v>527</v>
      </c>
      <c r="G202" s="2065" t="s">
        <v>522</v>
      </c>
      <c r="H202" s="2200" t="s">
        <v>44</v>
      </c>
      <c r="I202" s="2203" t="s">
        <v>526</v>
      </c>
      <c r="J202" s="2108" t="s">
        <v>525</v>
      </c>
      <c r="K202" s="1296" t="s">
        <v>124</v>
      </c>
      <c r="L202" s="452">
        <v>0</v>
      </c>
      <c r="M202" s="483" t="s">
        <v>227</v>
      </c>
      <c r="N202" s="1167" t="s">
        <v>50</v>
      </c>
      <c r="O202" s="1299"/>
    </row>
    <row r="203" spans="1:32" ht="15.75" customHeight="1" x14ac:dyDescent="0.2">
      <c r="A203" s="2087"/>
      <c r="B203" s="2090"/>
      <c r="C203" s="2093"/>
      <c r="D203" s="2459"/>
      <c r="E203" s="2227"/>
      <c r="F203" s="2075"/>
      <c r="G203" s="2066"/>
      <c r="H203" s="2201"/>
      <c r="I203" s="2204"/>
      <c r="J203" s="2109"/>
      <c r="K203" s="522" t="s">
        <v>217</v>
      </c>
      <c r="L203" s="447"/>
      <c r="M203" s="1134"/>
      <c r="N203" s="1133"/>
      <c r="O203" s="1165"/>
    </row>
    <row r="204" spans="1:32" ht="15.75" customHeight="1" x14ac:dyDescent="0.2">
      <c r="A204" s="2087"/>
      <c r="B204" s="2090"/>
      <c r="C204" s="2093"/>
      <c r="D204" s="2459"/>
      <c r="E204" s="2227"/>
      <c r="F204" s="2075"/>
      <c r="G204" s="2066"/>
      <c r="H204" s="2201"/>
      <c r="I204" s="2204"/>
      <c r="J204" s="2109"/>
      <c r="K204" s="1295" t="s">
        <v>141</v>
      </c>
      <c r="L204" s="445">
        <v>375</v>
      </c>
      <c r="M204" s="1134" t="s">
        <v>524</v>
      </c>
      <c r="N204" s="1133" t="s">
        <v>50</v>
      </c>
      <c r="O204" s="1298"/>
      <c r="AA204" s="394"/>
    </row>
    <row r="205" spans="1:32" ht="15.75" customHeight="1" x14ac:dyDescent="0.2">
      <c r="A205" s="2087"/>
      <c r="B205" s="2090"/>
      <c r="C205" s="2093"/>
      <c r="D205" s="2459"/>
      <c r="E205" s="2227"/>
      <c r="F205" s="2075"/>
      <c r="G205" s="2066"/>
      <c r="H205" s="2201"/>
      <c r="I205" s="2204"/>
      <c r="J205" s="2109"/>
      <c r="K205" s="1295" t="s">
        <v>216</v>
      </c>
      <c r="L205" s="594"/>
      <c r="M205" s="469"/>
      <c r="N205" s="667"/>
      <c r="O205" s="1164"/>
    </row>
    <row r="206" spans="1:32" ht="15.75" customHeight="1" x14ac:dyDescent="0.2">
      <c r="A206" s="2087"/>
      <c r="B206" s="2090"/>
      <c r="C206" s="2093"/>
      <c r="D206" s="2459"/>
      <c r="E206" s="2227"/>
      <c r="F206" s="2075"/>
      <c r="G206" s="2066"/>
      <c r="H206" s="2201"/>
      <c r="I206" s="2204"/>
      <c r="J206" s="2109"/>
      <c r="K206" s="1295" t="s">
        <v>161</v>
      </c>
      <c r="L206" s="542">
        <v>129.9</v>
      </c>
      <c r="M206" s="469"/>
      <c r="N206" s="667"/>
      <c r="O206" s="1164"/>
      <c r="AA206" s="394"/>
    </row>
    <row r="207" spans="1:32" ht="15.75" customHeight="1" thickBot="1" x14ac:dyDescent="0.25">
      <c r="A207" s="2087"/>
      <c r="B207" s="2090"/>
      <c r="C207" s="2093"/>
      <c r="D207" s="2459"/>
      <c r="E207" s="2227"/>
      <c r="F207" s="2075"/>
      <c r="G207" s="2066"/>
      <c r="H207" s="2201"/>
      <c r="I207" s="2204"/>
      <c r="J207" s="2109"/>
      <c r="K207" s="1294" t="s">
        <v>215</v>
      </c>
      <c r="L207" s="750"/>
      <c r="M207" s="1057"/>
      <c r="N207" s="1132"/>
      <c r="O207" s="1163"/>
    </row>
    <row r="208" spans="1:32" ht="15.75" customHeight="1" thickBot="1" x14ac:dyDescent="0.25">
      <c r="A208" s="2088"/>
      <c r="B208" s="2091"/>
      <c r="C208" s="2094"/>
      <c r="D208" s="2460"/>
      <c r="E208" s="2228"/>
      <c r="F208" s="2076"/>
      <c r="G208" s="2067"/>
      <c r="H208" s="2202"/>
      <c r="I208" s="2205"/>
      <c r="J208" s="2079"/>
      <c r="K208" s="1293" t="s">
        <v>33</v>
      </c>
      <c r="L208" s="502">
        <f>SUM(L202:L207)</f>
        <v>504.9</v>
      </c>
      <c r="M208" s="1292"/>
      <c r="N208" s="1172"/>
      <c r="O208" s="1168"/>
    </row>
    <row r="209" spans="1:29" ht="15.75" customHeight="1" x14ac:dyDescent="0.2">
      <c r="A209" s="2086" t="s">
        <v>39</v>
      </c>
      <c r="B209" s="2089" t="s">
        <v>37</v>
      </c>
      <c r="C209" s="2092" t="s">
        <v>39</v>
      </c>
      <c r="D209" s="2458" t="s">
        <v>96</v>
      </c>
      <c r="E209" s="2226"/>
      <c r="F209" s="2075" t="s">
        <v>523</v>
      </c>
      <c r="G209" s="2065" t="s">
        <v>522</v>
      </c>
      <c r="H209" s="2200" t="s">
        <v>44</v>
      </c>
      <c r="I209" s="2203" t="s">
        <v>521</v>
      </c>
      <c r="J209" s="2108" t="s">
        <v>520</v>
      </c>
      <c r="K209" s="1296" t="s">
        <v>124</v>
      </c>
      <c r="L209" s="452"/>
      <c r="M209" s="483" t="s">
        <v>227</v>
      </c>
      <c r="N209" s="1167" t="s">
        <v>50</v>
      </c>
      <c r="O209" s="1166"/>
      <c r="AA209" s="444"/>
    </row>
    <row r="210" spans="1:29" ht="15.75" customHeight="1" x14ac:dyDescent="0.2">
      <c r="A210" s="2087"/>
      <c r="B210" s="2090"/>
      <c r="C210" s="2093"/>
      <c r="D210" s="2459"/>
      <c r="E210" s="2227"/>
      <c r="F210" s="2075"/>
      <c r="G210" s="2066"/>
      <c r="H210" s="2201"/>
      <c r="I210" s="2204"/>
      <c r="J210" s="2109"/>
      <c r="K210" s="522" t="s">
        <v>217</v>
      </c>
      <c r="L210" s="447"/>
      <c r="M210" s="1134"/>
      <c r="N210" s="1133"/>
      <c r="O210" s="1165"/>
    </row>
    <row r="211" spans="1:29" ht="15.75" customHeight="1" x14ac:dyDescent="0.2">
      <c r="A211" s="2087"/>
      <c r="B211" s="2090"/>
      <c r="C211" s="2093"/>
      <c r="D211" s="2459"/>
      <c r="E211" s="2227"/>
      <c r="F211" s="2075"/>
      <c r="G211" s="2066"/>
      <c r="H211" s="2201"/>
      <c r="I211" s="2204"/>
      <c r="J211" s="2109"/>
      <c r="K211" s="1295" t="s">
        <v>141</v>
      </c>
      <c r="L211" s="442">
        <v>25</v>
      </c>
      <c r="M211" s="469"/>
      <c r="N211" s="667"/>
      <c r="O211" s="1164"/>
      <c r="AA211" s="444"/>
    </row>
    <row r="212" spans="1:29" ht="15.75" customHeight="1" x14ac:dyDescent="0.2">
      <c r="A212" s="2087"/>
      <c r="B212" s="2090"/>
      <c r="C212" s="2093"/>
      <c r="D212" s="2459"/>
      <c r="E212" s="2227"/>
      <c r="F212" s="2075"/>
      <c r="G212" s="2066"/>
      <c r="H212" s="2201"/>
      <c r="I212" s="2204"/>
      <c r="J212" s="2109"/>
      <c r="K212" s="1295" t="s">
        <v>216</v>
      </c>
      <c r="L212" s="442"/>
      <c r="M212" s="469"/>
      <c r="N212" s="667"/>
      <c r="O212" s="1164"/>
    </row>
    <row r="213" spans="1:29" ht="15.75" customHeight="1" x14ac:dyDescent="0.2">
      <c r="A213" s="2087"/>
      <c r="B213" s="2090"/>
      <c r="C213" s="2093"/>
      <c r="D213" s="2459"/>
      <c r="E213" s="2227"/>
      <c r="F213" s="2075"/>
      <c r="G213" s="2066"/>
      <c r="H213" s="2201"/>
      <c r="I213" s="2204"/>
      <c r="J213" s="2109"/>
      <c r="K213" s="1295" t="s">
        <v>161</v>
      </c>
      <c r="L213" s="442">
        <v>125</v>
      </c>
      <c r="M213" s="469"/>
      <c r="N213" s="667"/>
      <c r="O213" s="1164"/>
    </row>
    <row r="214" spans="1:29" ht="15.75" customHeight="1" thickBot="1" x14ac:dyDescent="0.25">
      <c r="A214" s="2087"/>
      <c r="B214" s="2090"/>
      <c r="C214" s="2093"/>
      <c r="D214" s="2459"/>
      <c r="E214" s="2227"/>
      <c r="F214" s="2075"/>
      <c r="G214" s="2066"/>
      <c r="H214" s="2201"/>
      <c r="I214" s="2204"/>
      <c r="J214" s="2109"/>
      <c r="K214" s="1294" t="s">
        <v>215</v>
      </c>
      <c r="L214" s="750"/>
      <c r="M214" s="1057"/>
      <c r="N214" s="1132"/>
      <c r="O214" s="1163"/>
    </row>
    <row r="215" spans="1:29" ht="15.75" customHeight="1" thickBot="1" x14ac:dyDescent="0.25">
      <c r="A215" s="2088"/>
      <c r="B215" s="2091"/>
      <c r="C215" s="2094"/>
      <c r="D215" s="2460"/>
      <c r="E215" s="2228"/>
      <c r="F215" s="2076"/>
      <c r="G215" s="2067"/>
      <c r="H215" s="2202"/>
      <c r="I215" s="2205"/>
      <c r="J215" s="2079"/>
      <c r="K215" s="1293" t="s">
        <v>33</v>
      </c>
      <c r="L215" s="502">
        <f>SUM(L209:L214)</f>
        <v>150</v>
      </c>
      <c r="M215" s="1292"/>
      <c r="N215" s="1172"/>
      <c r="O215" s="1168"/>
    </row>
    <row r="216" spans="1:29" ht="15" thickBot="1" x14ac:dyDescent="0.25">
      <c r="A216" s="915" t="s">
        <v>39</v>
      </c>
      <c r="B216" s="1247" t="s">
        <v>37</v>
      </c>
      <c r="C216" s="2331" t="s">
        <v>38</v>
      </c>
      <c r="D216" s="2331"/>
      <c r="E216" s="2331"/>
      <c r="F216" s="2331"/>
      <c r="G216" s="2331"/>
      <c r="H216" s="2331"/>
      <c r="I216" s="2332"/>
      <c r="J216" s="1105"/>
      <c r="K216" s="1291" t="s">
        <v>33</v>
      </c>
      <c r="L216" s="1102">
        <f>L111+L179</f>
        <v>16691.900000000001</v>
      </c>
      <c r="M216" s="413"/>
      <c r="N216" s="413"/>
      <c r="O216" s="412"/>
    </row>
    <row r="217" spans="1:29" ht="13.5" customHeight="1" thickBot="1" x14ac:dyDescent="0.25">
      <c r="A217" s="1201" t="s">
        <v>39</v>
      </c>
      <c r="B217" s="2468" t="s">
        <v>36</v>
      </c>
      <c r="C217" s="2173"/>
      <c r="D217" s="2173"/>
      <c r="E217" s="2173"/>
      <c r="F217" s="2173"/>
      <c r="G217" s="2173"/>
      <c r="H217" s="2173"/>
      <c r="I217" s="2174"/>
      <c r="J217" s="1200"/>
      <c r="K217" s="1199" t="s">
        <v>33</v>
      </c>
      <c r="L217" s="1198">
        <f>L216*1</f>
        <v>16691.900000000001</v>
      </c>
      <c r="M217" s="736"/>
      <c r="N217" s="736"/>
      <c r="O217" s="952"/>
    </row>
    <row r="218" spans="1:29" ht="15.75" thickBot="1" x14ac:dyDescent="0.25">
      <c r="A218" s="733" t="s">
        <v>109</v>
      </c>
      <c r="B218" s="732"/>
      <c r="C218" s="1074" t="s">
        <v>519</v>
      </c>
      <c r="D218" s="1289"/>
      <c r="E218" s="1289"/>
      <c r="F218" s="1290"/>
      <c r="G218" s="1290"/>
      <c r="H218" s="1289"/>
      <c r="I218" s="1289"/>
      <c r="J218" s="730"/>
      <c r="K218" s="1289"/>
      <c r="L218" s="1289"/>
      <c r="M218" s="729"/>
      <c r="N218" s="729"/>
      <c r="O218" s="1288"/>
    </row>
    <row r="219" spans="1:29" ht="15.75" thickBot="1" x14ac:dyDescent="0.25">
      <c r="A219" s="891"/>
      <c r="B219" s="890"/>
      <c r="C219" s="716"/>
      <c r="D219" s="716"/>
      <c r="E219" s="716"/>
      <c r="F219" s="889"/>
      <c r="G219" s="889"/>
      <c r="H219" s="716"/>
      <c r="I219" s="716"/>
      <c r="J219" s="716"/>
      <c r="K219" s="716"/>
      <c r="L219" s="951"/>
      <c r="M219" s="713" t="s">
        <v>518</v>
      </c>
      <c r="N219" s="712" t="s">
        <v>232</v>
      </c>
      <c r="O219" s="711"/>
    </row>
    <row r="220" spans="1:29" ht="15.75" thickBot="1" x14ac:dyDescent="0.25">
      <c r="A220" s="1287"/>
      <c r="B220" s="1286"/>
      <c r="C220" s="716"/>
      <c r="D220" s="716"/>
      <c r="E220" s="716"/>
      <c r="F220" s="889"/>
      <c r="G220" s="889"/>
      <c r="H220" s="716"/>
      <c r="I220" s="716"/>
      <c r="J220" s="716"/>
      <c r="K220" s="716"/>
      <c r="L220" s="716"/>
      <c r="M220" s="1285" t="s">
        <v>517</v>
      </c>
      <c r="N220" s="880" t="s">
        <v>232</v>
      </c>
      <c r="O220" s="1284"/>
    </row>
    <row r="221" spans="1:29" ht="25.5" customHeight="1" thickBot="1" x14ac:dyDescent="0.25">
      <c r="A221" s="884" t="s">
        <v>109</v>
      </c>
      <c r="B221" s="1022" t="s">
        <v>37</v>
      </c>
      <c r="C221" s="886" t="s">
        <v>516</v>
      </c>
      <c r="D221" s="885"/>
      <c r="E221" s="720"/>
      <c r="F221" s="885"/>
      <c r="G221" s="885"/>
      <c r="H221" s="885"/>
      <c r="I221" s="885"/>
      <c r="J221" s="885"/>
      <c r="K221" s="885"/>
      <c r="L221" s="720"/>
      <c r="M221" s="1283"/>
      <c r="N221" s="1283"/>
      <c r="O221" s="949"/>
    </row>
    <row r="222" spans="1:29" ht="24.75" customHeight="1" thickBot="1" x14ac:dyDescent="0.25">
      <c r="A222" s="884"/>
      <c r="B222" s="418"/>
      <c r="C222" s="717"/>
      <c r="D222" s="715"/>
      <c r="E222" s="715"/>
      <c r="F222" s="715"/>
      <c r="G222" s="715"/>
      <c r="H222" s="715"/>
      <c r="I222" s="715"/>
      <c r="J222" s="716"/>
      <c r="K222" s="715"/>
      <c r="L222" s="714"/>
      <c r="M222" s="713" t="s">
        <v>373</v>
      </c>
      <c r="N222" s="712" t="s">
        <v>50</v>
      </c>
      <c r="O222" s="711"/>
    </row>
    <row r="223" spans="1:29" ht="15" customHeight="1" x14ac:dyDescent="0.2">
      <c r="A223" s="557" t="s">
        <v>109</v>
      </c>
      <c r="B223" s="2089" t="s">
        <v>37</v>
      </c>
      <c r="C223" s="849" t="s">
        <v>37</v>
      </c>
      <c r="D223" s="842"/>
      <c r="E223" s="1147"/>
      <c r="F223" s="2207" t="s">
        <v>515</v>
      </c>
      <c r="G223" s="2059" t="s">
        <v>512</v>
      </c>
      <c r="H223" s="2069" t="s">
        <v>44</v>
      </c>
      <c r="I223" s="2081" t="s">
        <v>43</v>
      </c>
      <c r="J223" s="2108" t="s">
        <v>42</v>
      </c>
      <c r="K223" s="482" t="s">
        <v>124</v>
      </c>
      <c r="L223" s="948">
        <f>L230</f>
        <v>0</v>
      </c>
      <c r="M223" s="481" t="s">
        <v>224</v>
      </c>
      <c r="N223" s="480" t="s">
        <v>50</v>
      </c>
      <c r="O223" s="698"/>
      <c r="AA223" s="394"/>
      <c r="AB223" s="394"/>
      <c r="AC223" s="394"/>
    </row>
    <row r="224" spans="1:29" ht="15" customHeight="1" x14ac:dyDescent="0.2">
      <c r="A224" s="541"/>
      <c r="B224" s="2090"/>
      <c r="C224" s="849"/>
      <c r="D224" s="842"/>
      <c r="E224" s="1147"/>
      <c r="F224" s="2207"/>
      <c r="G224" s="2060"/>
      <c r="H224" s="2069"/>
      <c r="I224" s="2081"/>
      <c r="J224" s="2109"/>
      <c r="K224" s="482" t="s">
        <v>217</v>
      </c>
      <c r="L224" s="948">
        <v>0</v>
      </c>
      <c r="M224" s="659"/>
      <c r="N224" s="658"/>
      <c r="O224" s="683"/>
      <c r="AA224" s="394"/>
      <c r="AB224" s="394"/>
      <c r="AC224" s="394"/>
    </row>
    <row r="225" spans="1:29" ht="15" x14ac:dyDescent="0.2">
      <c r="A225" s="541"/>
      <c r="B225" s="2090"/>
      <c r="C225" s="849"/>
      <c r="D225" s="842"/>
      <c r="E225" s="1147"/>
      <c r="F225" s="2208"/>
      <c r="G225" s="2060"/>
      <c r="H225" s="2069"/>
      <c r="I225" s="2081"/>
      <c r="J225" s="2109"/>
      <c r="K225" s="476" t="s">
        <v>141</v>
      </c>
      <c r="L225" s="948">
        <f>L231</f>
        <v>0</v>
      </c>
      <c r="M225" s="659"/>
      <c r="N225" s="684"/>
      <c r="O225" s="683"/>
      <c r="AA225" s="394"/>
      <c r="AB225" s="394"/>
      <c r="AC225" s="394"/>
    </row>
    <row r="226" spans="1:29" ht="15" x14ac:dyDescent="0.2">
      <c r="A226" s="541"/>
      <c r="B226" s="2090"/>
      <c r="C226" s="849"/>
      <c r="D226" s="842"/>
      <c r="E226" s="1147"/>
      <c r="F226" s="2208"/>
      <c r="G226" s="2060"/>
      <c r="H226" s="2069"/>
      <c r="I226" s="2081"/>
      <c r="J226" s="472"/>
      <c r="K226" s="476" t="s">
        <v>216</v>
      </c>
      <c r="L226" s="948">
        <f>L232</f>
        <v>0</v>
      </c>
      <c r="M226" s="659"/>
      <c r="N226" s="684"/>
      <c r="O226" s="638"/>
      <c r="AA226" s="394"/>
      <c r="AB226" s="394"/>
      <c r="AC226" s="394"/>
    </row>
    <row r="227" spans="1:29" ht="15" x14ac:dyDescent="0.2">
      <c r="A227" s="541"/>
      <c r="B227" s="2090"/>
      <c r="C227" s="849"/>
      <c r="D227" s="842"/>
      <c r="E227" s="1147"/>
      <c r="F227" s="2208"/>
      <c r="G227" s="2060"/>
      <c r="H227" s="2069"/>
      <c r="I227" s="2081"/>
      <c r="J227" s="472"/>
      <c r="K227" s="476" t="s">
        <v>161</v>
      </c>
      <c r="L227" s="948">
        <f>L233+L239</f>
        <v>0</v>
      </c>
      <c r="M227" s="659"/>
      <c r="N227" s="684"/>
      <c r="O227" s="638"/>
    </row>
    <row r="228" spans="1:29" ht="15.75" thickBot="1" x14ac:dyDescent="0.25">
      <c r="A228" s="541"/>
      <c r="B228" s="2090"/>
      <c r="C228" s="849"/>
      <c r="D228" s="842"/>
      <c r="E228" s="1147"/>
      <c r="F228" s="2208"/>
      <c r="G228" s="2060"/>
      <c r="H228" s="2069"/>
      <c r="I228" s="2081"/>
      <c r="J228" s="472"/>
      <c r="K228" s="947" t="s">
        <v>140</v>
      </c>
      <c r="L228" s="946">
        <f>L234</f>
        <v>0</v>
      </c>
      <c r="M228" s="680"/>
      <c r="N228" s="679"/>
      <c r="O228" s="678"/>
    </row>
    <row r="229" spans="1:29" ht="15.75" thickBot="1" x14ac:dyDescent="0.25">
      <c r="A229" s="429"/>
      <c r="B229" s="2091"/>
      <c r="C229" s="468"/>
      <c r="D229" s="468"/>
      <c r="E229" s="474"/>
      <c r="F229" s="2209"/>
      <c r="G229" s="2061"/>
      <c r="H229" s="2070"/>
      <c r="I229" s="2082"/>
      <c r="J229" s="676"/>
      <c r="K229" s="503" t="s">
        <v>33</v>
      </c>
      <c r="L229" s="580">
        <f>SUM(L223:L228)</f>
        <v>0</v>
      </c>
      <c r="M229" s="627"/>
      <c r="N229" s="578"/>
      <c r="O229" s="628"/>
    </row>
    <row r="230" spans="1:29" ht="15" hidden="1" customHeight="1" x14ac:dyDescent="0.2">
      <c r="A230" s="557" t="s">
        <v>109</v>
      </c>
      <c r="B230" s="2089" t="s">
        <v>37</v>
      </c>
      <c r="C230" s="457" t="s">
        <v>37</v>
      </c>
      <c r="D230" s="601" t="s">
        <v>37</v>
      </c>
      <c r="E230" s="649"/>
      <c r="F230" s="2062" t="s">
        <v>514</v>
      </c>
      <c r="G230" s="2059" t="s">
        <v>512</v>
      </c>
      <c r="H230" s="2068" t="s">
        <v>44</v>
      </c>
      <c r="I230" s="2080" t="s">
        <v>62</v>
      </c>
      <c r="J230" s="1282"/>
      <c r="K230" s="598" t="s">
        <v>124</v>
      </c>
      <c r="L230" s="647"/>
      <c r="M230" s="481"/>
      <c r="N230" s="480"/>
      <c r="O230" s="698"/>
    </row>
    <row r="231" spans="1:29" ht="15.75" hidden="1" thickBot="1" x14ac:dyDescent="0.3">
      <c r="A231" s="541"/>
      <c r="B231" s="2090"/>
      <c r="C231" s="439"/>
      <c r="D231" s="597"/>
      <c r="E231" s="634"/>
      <c r="F231" s="2063"/>
      <c r="G231" s="2060"/>
      <c r="H231" s="2069"/>
      <c r="I231" s="2081"/>
      <c r="J231" s="645"/>
      <c r="K231" s="596" t="s">
        <v>141</v>
      </c>
      <c r="L231" s="644"/>
      <c r="M231" s="640"/>
      <c r="N231" s="639"/>
      <c r="O231" s="683"/>
    </row>
    <row r="232" spans="1:29" ht="15.75" hidden="1" thickBot="1" x14ac:dyDescent="0.25">
      <c r="A232" s="541"/>
      <c r="B232" s="2090"/>
      <c r="C232" s="439"/>
      <c r="D232" s="597"/>
      <c r="E232" s="634"/>
      <c r="F232" s="2063"/>
      <c r="G232" s="2060"/>
      <c r="H232" s="2069"/>
      <c r="I232" s="2081"/>
      <c r="J232" s="1281"/>
      <c r="K232" s="596" t="s">
        <v>216</v>
      </c>
      <c r="L232" s="644"/>
      <c r="M232" s="659"/>
      <c r="N232" s="684"/>
      <c r="O232" s="638"/>
    </row>
    <row r="233" spans="1:29" ht="15.75" hidden="1" thickBot="1" x14ac:dyDescent="0.25">
      <c r="A233" s="541"/>
      <c r="B233" s="2090"/>
      <c r="C233" s="439"/>
      <c r="D233" s="597"/>
      <c r="E233" s="634"/>
      <c r="F233" s="2063"/>
      <c r="G233" s="2060"/>
      <c r="H233" s="2069"/>
      <c r="I233" s="2081"/>
      <c r="J233" s="472"/>
      <c r="K233" s="596" t="s">
        <v>161</v>
      </c>
      <c r="L233" s="644">
        <v>0</v>
      </c>
      <c r="M233" s="659"/>
      <c r="N233" s="684"/>
      <c r="O233" s="638"/>
    </row>
    <row r="234" spans="1:29" ht="18.75" hidden="1" customHeight="1" thickBot="1" x14ac:dyDescent="0.25">
      <c r="A234" s="541"/>
      <c r="B234" s="2090"/>
      <c r="C234" s="439"/>
      <c r="D234" s="597"/>
      <c r="E234" s="634"/>
      <c r="F234" s="2063"/>
      <c r="G234" s="2060"/>
      <c r="H234" s="2069"/>
      <c r="I234" s="2081"/>
      <c r="J234" s="472"/>
      <c r="K234" s="626" t="s">
        <v>140</v>
      </c>
      <c r="L234" s="840"/>
      <c r="M234" s="680"/>
      <c r="N234" s="679"/>
      <c r="O234" s="678"/>
    </row>
    <row r="235" spans="1:29" ht="18" hidden="1" customHeight="1" thickBot="1" x14ac:dyDescent="0.25">
      <c r="A235" s="429"/>
      <c r="B235" s="2091"/>
      <c r="C235" s="871"/>
      <c r="D235" s="629"/>
      <c r="E235" s="505"/>
      <c r="F235" s="2064"/>
      <c r="G235" s="2061"/>
      <c r="H235" s="2070"/>
      <c r="I235" s="2082"/>
      <c r="J235" s="676"/>
      <c r="K235" s="503" t="s">
        <v>33</v>
      </c>
      <c r="L235" s="580">
        <f>SUM(L230:L234)</f>
        <v>0</v>
      </c>
      <c r="M235" s="627"/>
      <c r="N235" s="578"/>
      <c r="O235" s="628"/>
    </row>
    <row r="236" spans="1:29" ht="15" hidden="1" customHeight="1" x14ac:dyDescent="0.2">
      <c r="A236" s="557" t="s">
        <v>109</v>
      </c>
      <c r="B236" s="2089" t="s">
        <v>37</v>
      </c>
      <c r="C236" s="457" t="s">
        <v>37</v>
      </c>
      <c r="D236" s="601" t="s">
        <v>109</v>
      </c>
      <c r="E236" s="649"/>
      <c r="F236" s="2465" t="s">
        <v>513</v>
      </c>
      <c r="G236" s="2059" t="s">
        <v>512</v>
      </c>
      <c r="H236" s="2068" t="s">
        <v>511</v>
      </c>
      <c r="I236" s="2080" t="s">
        <v>245</v>
      </c>
      <c r="J236" s="945" t="s">
        <v>42</v>
      </c>
      <c r="K236" s="598" t="s">
        <v>124</v>
      </c>
      <c r="L236" s="647"/>
      <c r="M236" s="481"/>
      <c r="N236" s="480"/>
      <c r="O236" s="646"/>
      <c r="Z236" s="361">
        <v>110</v>
      </c>
    </row>
    <row r="237" spans="1:29" ht="16.5" hidden="1" thickBot="1" x14ac:dyDescent="0.3">
      <c r="A237" s="541"/>
      <c r="B237" s="2090"/>
      <c r="C237" s="439"/>
      <c r="D237" s="597"/>
      <c r="E237" s="634"/>
      <c r="F237" s="2466"/>
      <c r="G237" s="2060"/>
      <c r="H237" s="2069"/>
      <c r="I237" s="2081"/>
      <c r="J237" s="1185" t="s">
        <v>510</v>
      </c>
      <c r="K237" s="596" t="s">
        <v>141</v>
      </c>
      <c r="L237" s="644"/>
      <c r="M237" s="640"/>
      <c r="N237" s="639"/>
      <c r="O237" s="683"/>
    </row>
    <row r="238" spans="1:29" ht="15.75" hidden="1" thickBot="1" x14ac:dyDescent="0.25">
      <c r="A238" s="541"/>
      <c r="B238" s="2090"/>
      <c r="C238" s="439"/>
      <c r="D238" s="597"/>
      <c r="E238" s="634"/>
      <c r="F238" s="2466"/>
      <c r="G238" s="2060"/>
      <c r="H238" s="2069"/>
      <c r="I238" s="2081"/>
      <c r="J238" s="472"/>
      <c r="K238" s="596" t="s">
        <v>216</v>
      </c>
      <c r="L238" s="644"/>
      <c r="M238" s="659"/>
      <c r="N238" s="684"/>
      <c r="O238" s="683"/>
    </row>
    <row r="239" spans="1:29" ht="15.75" hidden="1" thickBot="1" x14ac:dyDescent="0.25">
      <c r="A239" s="541"/>
      <c r="B239" s="2090"/>
      <c r="C239" s="439"/>
      <c r="D239" s="597"/>
      <c r="E239" s="634"/>
      <c r="F239" s="2466"/>
      <c r="G239" s="2060"/>
      <c r="H239" s="2069"/>
      <c r="I239" s="2081"/>
      <c r="J239" s="472"/>
      <c r="K239" s="596" t="s">
        <v>161</v>
      </c>
      <c r="L239" s="644"/>
      <c r="M239" s="659"/>
      <c r="N239" s="684"/>
      <c r="O239" s="638"/>
      <c r="Z239" s="361">
        <v>2181.6999999999998</v>
      </c>
    </row>
    <row r="240" spans="1:29" ht="15.75" hidden="1" thickBot="1" x14ac:dyDescent="0.25">
      <c r="A240" s="541"/>
      <c r="B240" s="2090"/>
      <c r="C240" s="439"/>
      <c r="D240" s="597"/>
      <c r="E240" s="634"/>
      <c r="F240" s="2466"/>
      <c r="G240" s="2060"/>
      <c r="H240" s="2069"/>
      <c r="I240" s="2081"/>
      <c r="J240" s="472"/>
      <c r="K240" s="596" t="s">
        <v>140</v>
      </c>
      <c r="L240" s="519"/>
      <c r="M240" s="548"/>
      <c r="N240" s="656"/>
      <c r="O240" s="697"/>
    </row>
    <row r="241" spans="1:27" ht="15.75" hidden="1" thickBot="1" x14ac:dyDescent="0.25">
      <c r="A241" s="429"/>
      <c r="B241" s="2091"/>
      <c r="C241" s="871"/>
      <c r="D241" s="629"/>
      <c r="E241" s="505"/>
      <c r="F241" s="2467"/>
      <c r="G241" s="2061"/>
      <c r="H241" s="2070"/>
      <c r="I241" s="2082"/>
      <c r="J241" s="533"/>
      <c r="K241" s="1280" t="s">
        <v>33</v>
      </c>
      <c r="L241" s="980">
        <f>SUM(L236:L240)</f>
        <v>0</v>
      </c>
      <c r="M241" s="1279"/>
      <c r="N241" s="1278"/>
      <c r="O241" s="1277"/>
    </row>
    <row r="242" spans="1:27" ht="22.5" customHeight="1" thickBot="1" x14ac:dyDescent="0.25">
      <c r="A242" s="557" t="s">
        <v>109</v>
      </c>
      <c r="B242" s="2089" t="s">
        <v>37</v>
      </c>
      <c r="C242" s="851" t="s">
        <v>39</v>
      </c>
      <c r="D242" s="1190"/>
      <c r="E242" s="1150"/>
      <c r="F242" s="2206" t="s">
        <v>509</v>
      </c>
      <c r="G242" s="2059" t="s">
        <v>483</v>
      </c>
      <c r="H242" s="2237" t="s">
        <v>44</v>
      </c>
      <c r="I242" s="2080" t="s">
        <v>43</v>
      </c>
      <c r="J242" s="2077" t="s">
        <v>42</v>
      </c>
      <c r="K242" s="484" t="s">
        <v>124</v>
      </c>
      <c r="L242" s="470">
        <f>L256+L263+L270+L319+L327+L335</f>
        <v>0</v>
      </c>
      <c r="M242" s="1240" t="s">
        <v>224</v>
      </c>
      <c r="N242" s="1239" t="s">
        <v>50</v>
      </c>
      <c r="O242" s="701"/>
      <c r="Y242" s="879"/>
    </row>
    <row r="243" spans="1:27" ht="22.5" customHeight="1" x14ac:dyDescent="0.2">
      <c r="A243" s="541"/>
      <c r="B243" s="2090"/>
      <c r="C243" s="849"/>
      <c r="D243" s="842"/>
      <c r="E243" s="1147"/>
      <c r="F243" s="2207"/>
      <c r="G243" s="2060"/>
      <c r="H243" s="2238"/>
      <c r="I243" s="2081"/>
      <c r="J243" s="2078"/>
      <c r="K243" s="482" t="s">
        <v>217</v>
      </c>
      <c r="L243" s="470">
        <f>L257+L264+L271+L320+L328</f>
        <v>0</v>
      </c>
      <c r="M243" s="659"/>
      <c r="N243" s="658"/>
      <c r="O243" s="638"/>
      <c r="Y243" s="879"/>
    </row>
    <row r="244" spans="1:27" ht="18.75" customHeight="1" x14ac:dyDescent="0.2">
      <c r="A244" s="541"/>
      <c r="B244" s="2090"/>
      <c r="C244" s="849"/>
      <c r="D244" s="842"/>
      <c r="E244" s="1147"/>
      <c r="F244" s="2208"/>
      <c r="G244" s="2060"/>
      <c r="H244" s="2238"/>
      <c r="I244" s="2081"/>
      <c r="J244" s="2078"/>
      <c r="K244" s="476" t="s">
        <v>141</v>
      </c>
      <c r="L244" s="1017">
        <f>L251+L258+L265+L272+L279+L286+L293+L300+L307+L314+L321+L329</f>
        <v>63</v>
      </c>
      <c r="M244" s="659"/>
      <c r="N244" s="684"/>
      <c r="O244" s="1049"/>
      <c r="Y244" s="1276"/>
    </row>
    <row r="245" spans="1:27" ht="15" x14ac:dyDescent="0.2">
      <c r="A245" s="541"/>
      <c r="B245" s="2090"/>
      <c r="C245" s="849"/>
      <c r="D245" s="842"/>
      <c r="E245" s="1147"/>
      <c r="F245" s="2208"/>
      <c r="G245" s="2060"/>
      <c r="H245" s="2238"/>
      <c r="I245" s="2081"/>
      <c r="J245" s="2078"/>
      <c r="K245" s="476" t="s">
        <v>216</v>
      </c>
      <c r="L245" s="948">
        <f>L252+L259+L266+L273+L280+L287+L294+L301+L308+L315+L322+L330</f>
        <v>0</v>
      </c>
      <c r="M245" s="659"/>
      <c r="N245" s="684"/>
      <c r="O245" s="638"/>
    </row>
    <row r="246" spans="1:27" ht="15" x14ac:dyDescent="0.2">
      <c r="A246" s="541"/>
      <c r="B246" s="2090"/>
      <c r="C246" s="849"/>
      <c r="D246" s="842"/>
      <c r="E246" s="1147"/>
      <c r="F246" s="2208"/>
      <c r="G246" s="2060"/>
      <c r="H246" s="2238"/>
      <c r="I246" s="2081"/>
      <c r="J246" s="2078"/>
      <c r="K246" s="476" t="s">
        <v>161</v>
      </c>
      <c r="L246" s="948">
        <f>L253+L260+L267+L274+L281+L288+L295+L302+L309+L316+L323+L331+L339</f>
        <v>1297</v>
      </c>
      <c r="M246" s="659"/>
      <c r="N246" s="684"/>
      <c r="O246" s="638"/>
    </row>
    <row r="247" spans="1:27" ht="15" x14ac:dyDescent="0.2">
      <c r="A247" s="541"/>
      <c r="B247" s="2090"/>
      <c r="C247" s="849"/>
      <c r="D247" s="842"/>
      <c r="E247" s="1147"/>
      <c r="F247" s="2208"/>
      <c r="G247" s="2060"/>
      <c r="H247" s="2238"/>
      <c r="I247" s="2081"/>
      <c r="J247" s="2078"/>
      <c r="K247" s="476" t="s">
        <v>140</v>
      </c>
      <c r="L247" s="948">
        <f>L254+L261+L268+L275+L282+L289+L296+L303+L310+L317+L324+L332</f>
        <v>0</v>
      </c>
      <c r="M247" s="680"/>
      <c r="N247" s="679"/>
      <c r="O247" s="678"/>
    </row>
    <row r="248" spans="1:27" ht="15.75" thickBot="1" x14ac:dyDescent="0.25">
      <c r="A248" s="541"/>
      <c r="B248" s="2090"/>
      <c r="C248" s="849"/>
      <c r="D248" s="842"/>
      <c r="E248" s="1147"/>
      <c r="F248" s="2208"/>
      <c r="G248" s="2060"/>
      <c r="H248" s="2238"/>
      <c r="I248" s="2081"/>
      <c r="J248" s="2078"/>
      <c r="K248" s="1275" t="s">
        <v>480</v>
      </c>
      <c r="L248" s="948">
        <f>L325+L333</f>
        <v>245</v>
      </c>
      <c r="M248" s="632"/>
      <c r="N248" s="631"/>
      <c r="O248" s="696"/>
    </row>
    <row r="249" spans="1:27" ht="16.5" customHeight="1" thickBot="1" x14ac:dyDescent="0.25">
      <c r="A249" s="429"/>
      <c r="B249" s="2091"/>
      <c r="C249" s="468"/>
      <c r="D249" s="468"/>
      <c r="E249" s="467"/>
      <c r="F249" s="2209"/>
      <c r="G249" s="2061"/>
      <c r="H249" s="2239"/>
      <c r="I249" s="2082"/>
      <c r="J249" s="2222"/>
      <c r="K249" s="581" t="s">
        <v>33</v>
      </c>
      <c r="L249" s="877">
        <f>SUM(L242:L248)</f>
        <v>1605</v>
      </c>
      <c r="M249" s="627"/>
      <c r="N249" s="578"/>
      <c r="O249" s="628"/>
    </row>
    <row r="250" spans="1:27" ht="25.5" hidden="1" customHeight="1" x14ac:dyDescent="0.2">
      <c r="A250" s="557" t="s">
        <v>109</v>
      </c>
      <c r="B250" s="2089" t="s">
        <v>37</v>
      </c>
      <c r="C250" s="851" t="s">
        <v>39</v>
      </c>
      <c r="D250" s="529" t="s">
        <v>37</v>
      </c>
      <c r="E250" s="649"/>
      <c r="F250" s="2210" t="s">
        <v>508</v>
      </c>
      <c r="G250" s="2059" t="s">
        <v>483</v>
      </c>
      <c r="H250" s="2068" t="s">
        <v>44</v>
      </c>
      <c r="I250" s="2080" t="s">
        <v>253</v>
      </c>
      <c r="J250" s="648" t="s">
        <v>197</v>
      </c>
      <c r="K250" s="598" t="s">
        <v>124</v>
      </c>
      <c r="L250" s="647"/>
      <c r="M250" s="481" t="s">
        <v>227</v>
      </c>
      <c r="N250" s="480" t="s">
        <v>424</v>
      </c>
      <c r="O250" s="698">
        <v>1</v>
      </c>
    </row>
    <row r="251" spans="1:27" ht="18.75" hidden="1" customHeight="1" x14ac:dyDescent="0.25">
      <c r="A251" s="541"/>
      <c r="B251" s="2090"/>
      <c r="C251" s="849"/>
      <c r="D251" s="514"/>
      <c r="E251" s="634"/>
      <c r="F251" s="2211"/>
      <c r="G251" s="2060"/>
      <c r="H251" s="2069"/>
      <c r="I251" s="2081"/>
      <c r="J251" s="864" t="s">
        <v>426</v>
      </c>
      <c r="K251" s="596" t="s">
        <v>141</v>
      </c>
      <c r="L251" s="644"/>
      <c r="M251" s="640" t="s">
        <v>507</v>
      </c>
      <c r="N251" s="639" t="s">
        <v>232</v>
      </c>
      <c r="O251" s="683">
        <v>20</v>
      </c>
    </row>
    <row r="252" spans="1:27" ht="26.25" hidden="1" customHeight="1" x14ac:dyDescent="0.2">
      <c r="A252" s="541"/>
      <c r="B252" s="2090"/>
      <c r="C252" s="849"/>
      <c r="D252" s="514"/>
      <c r="E252" s="634"/>
      <c r="F252" s="2211"/>
      <c r="G252" s="2060"/>
      <c r="H252" s="2069"/>
      <c r="I252" s="2081"/>
      <c r="J252" s="472"/>
      <c r="K252" s="596" t="s">
        <v>216</v>
      </c>
      <c r="L252" s="644"/>
      <c r="M252" s="659"/>
      <c r="N252" s="684"/>
      <c r="O252" s="638"/>
    </row>
    <row r="253" spans="1:27" ht="17.25" hidden="1" customHeight="1" x14ac:dyDescent="0.2">
      <c r="A253" s="541"/>
      <c r="B253" s="2090"/>
      <c r="C253" s="849"/>
      <c r="D253" s="514"/>
      <c r="E253" s="634"/>
      <c r="F253" s="2211"/>
      <c r="G253" s="2060"/>
      <c r="H253" s="2069"/>
      <c r="I253" s="2081"/>
      <c r="J253" s="472"/>
      <c r="K253" s="596" t="s">
        <v>161</v>
      </c>
      <c r="L253" s="644"/>
      <c r="M253" s="659"/>
      <c r="N253" s="684"/>
      <c r="O253" s="638"/>
    </row>
    <row r="254" spans="1:27" ht="18" hidden="1" customHeight="1" thickBot="1" x14ac:dyDescent="0.25">
      <c r="A254" s="541"/>
      <c r="B254" s="2090"/>
      <c r="C254" s="849"/>
      <c r="D254" s="514"/>
      <c r="E254" s="634"/>
      <c r="F254" s="2211"/>
      <c r="G254" s="2060"/>
      <c r="H254" s="2069"/>
      <c r="I254" s="2081"/>
      <c r="J254" s="472"/>
      <c r="K254" s="626" t="s">
        <v>140</v>
      </c>
      <c r="L254" s="840"/>
      <c r="M254" s="680"/>
      <c r="N254" s="679"/>
      <c r="O254" s="678"/>
    </row>
    <row r="255" spans="1:27" ht="72.75" hidden="1" customHeight="1" thickBot="1" x14ac:dyDescent="0.25">
      <c r="A255" s="429"/>
      <c r="B255" s="2091"/>
      <c r="C255" s="468"/>
      <c r="D255" s="534"/>
      <c r="E255" s="505"/>
      <c r="F255" s="2212"/>
      <c r="G255" s="2061"/>
      <c r="H255" s="2070"/>
      <c r="I255" s="2082"/>
      <c r="J255" s="606"/>
      <c r="K255" s="503" t="s">
        <v>33</v>
      </c>
      <c r="L255" s="605">
        <f>SUM(L250:L254)</f>
        <v>0</v>
      </c>
      <c r="M255" s="801"/>
      <c r="N255" s="603"/>
      <c r="O255" s="758"/>
    </row>
    <row r="256" spans="1:27" ht="15.75" hidden="1" customHeight="1" x14ac:dyDescent="0.2">
      <c r="A256" s="557" t="s">
        <v>109</v>
      </c>
      <c r="B256" s="2089" t="s">
        <v>37</v>
      </c>
      <c r="C256" s="851" t="s">
        <v>39</v>
      </c>
      <c r="D256" s="529" t="s">
        <v>39</v>
      </c>
      <c r="E256" s="2103"/>
      <c r="F256" s="2101" t="s">
        <v>506</v>
      </c>
      <c r="G256" s="2065" t="s">
        <v>483</v>
      </c>
      <c r="H256" s="2068" t="s">
        <v>44</v>
      </c>
      <c r="I256" s="2080" t="s">
        <v>43</v>
      </c>
      <c r="J256" s="1060" t="s">
        <v>42</v>
      </c>
      <c r="K256" s="757" t="s">
        <v>124</v>
      </c>
      <c r="L256" s="623"/>
      <c r="M256" s="432" t="s">
        <v>227</v>
      </c>
      <c r="N256" s="431" t="s">
        <v>50</v>
      </c>
      <c r="O256" s="1274">
        <v>0</v>
      </c>
      <c r="AA256" s="394"/>
    </row>
    <row r="257" spans="1:30" ht="15.75" hidden="1" customHeight="1" x14ac:dyDescent="0.2">
      <c r="A257" s="541"/>
      <c r="B257" s="2090"/>
      <c r="C257" s="849"/>
      <c r="D257" s="514"/>
      <c r="E257" s="2104"/>
      <c r="F257" s="2102"/>
      <c r="G257" s="2066"/>
      <c r="H257" s="2069"/>
      <c r="I257" s="2081"/>
      <c r="J257" s="1059" t="s">
        <v>505</v>
      </c>
      <c r="K257" s="700" t="s">
        <v>243</v>
      </c>
      <c r="L257" s="618"/>
      <c r="M257" s="432"/>
      <c r="N257" s="431"/>
      <c r="O257" s="1273"/>
    </row>
    <row r="258" spans="1:30" ht="15" hidden="1" customHeight="1" x14ac:dyDescent="0.2">
      <c r="A258" s="541"/>
      <c r="B258" s="2090"/>
      <c r="C258" s="849"/>
      <c r="D258" s="514"/>
      <c r="E258" s="2104"/>
      <c r="F258" s="2102"/>
      <c r="G258" s="2066"/>
      <c r="H258" s="2069"/>
      <c r="I258" s="2081"/>
      <c r="J258" s="1059"/>
      <c r="K258" s="755" t="s">
        <v>141</v>
      </c>
      <c r="L258" s="594"/>
      <c r="M258" s="432"/>
      <c r="N258" s="431"/>
      <c r="O258" s="430"/>
    </row>
    <row r="259" spans="1:30" ht="11.25" hidden="1" customHeight="1" x14ac:dyDescent="0.2">
      <c r="A259" s="541"/>
      <c r="B259" s="2090"/>
      <c r="C259" s="849"/>
      <c r="D259" s="514"/>
      <c r="E259" s="2104"/>
      <c r="F259" s="2102"/>
      <c r="G259" s="2066"/>
      <c r="H259" s="2069"/>
      <c r="I259" s="2081"/>
      <c r="J259" s="472"/>
      <c r="K259" s="755" t="s">
        <v>216</v>
      </c>
      <c r="L259" s="594"/>
      <c r="M259" s="432"/>
      <c r="N259" s="431"/>
      <c r="O259" s="430"/>
    </row>
    <row r="260" spans="1:30" ht="12.75" hidden="1" customHeight="1" x14ac:dyDescent="0.2">
      <c r="A260" s="541"/>
      <c r="B260" s="2090"/>
      <c r="C260" s="849"/>
      <c r="D260" s="514"/>
      <c r="E260" s="2104"/>
      <c r="F260" s="2102"/>
      <c r="G260" s="2066"/>
      <c r="H260" s="2069"/>
      <c r="I260" s="2081"/>
      <c r="J260" s="472"/>
      <c r="K260" s="755" t="s">
        <v>161</v>
      </c>
      <c r="L260" s="594">
        <v>0</v>
      </c>
      <c r="M260" s="432"/>
      <c r="N260" s="431"/>
      <c r="O260" s="430"/>
    </row>
    <row r="261" spans="1:30" ht="16.5" hidden="1" customHeight="1" thickBot="1" x14ac:dyDescent="0.25">
      <c r="A261" s="541"/>
      <c r="B261" s="2090"/>
      <c r="C261" s="849"/>
      <c r="D261" s="514"/>
      <c r="E261" s="2104"/>
      <c r="F261" s="2102"/>
      <c r="G261" s="2066"/>
      <c r="H261" s="2069"/>
      <c r="I261" s="2081"/>
      <c r="J261" s="472"/>
      <c r="K261" s="1272" t="s">
        <v>140</v>
      </c>
      <c r="L261" s="587"/>
      <c r="M261" s="981"/>
      <c r="N261" s="461"/>
      <c r="O261" s="460"/>
    </row>
    <row r="262" spans="1:30" ht="12" hidden="1" customHeight="1" thickBot="1" x14ac:dyDescent="0.25">
      <c r="A262" s="429"/>
      <c r="B262" s="2091"/>
      <c r="C262" s="468"/>
      <c r="D262" s="534"/>
      <c r="E262" s="2105"/>
      <c r="F262" s="2164"/>
      <c r="G262" s="2067"/>
      <c r="H262" s="2070"/>
      <c r="I262" s="2082"/>
      <c r="J262" s="472"/>
      <c r="K262" s="746" t="s">
        <v>33</v>
      </c>
      <c r="L262" s="605">
        <f>SUM(L256:L261)</f>
        <v>0</v>
      </c>
      <c r="M262" s="760"/>
      <c r="N262" s="1259"/>
      <c r="O262" s="1271"/>
    </row>
    <row r="263" spans="1:30" ht="18" customHeight="1" x14ac:dyDescent="0.2">
      <c r="A263" s="557" t="s">
        <v>109</v>
      </c>
      <c r="B263" s="2089" t="s">
        <v>37</v>
      </c>
      <c r="C263" s="851" t="s">
        <v>39</v>
      </c>
      <c r="D263" s="529" t="s">
        <v>109</v>
      </c>
      <c r="E263" s="2103"/>
      <c r="F263" s="2101" t="s">
        <v>504</v>
      </c>
      <c r="G263" s="2065" t="s">
        <v>483</v>
      </c>
      <c r="H263" s="2068" t="s">
        <v>44</v>
      </c>
      <c r="I263" s="2110" t="s">
        <v>498</v>
      </c>
      <c r="J263" s="1060" t="s">
        <v>42</v>
      </c>
      <c r="K263" s="771" t="s">
        <v>124</v>
      </c>
      <c r="L263" s="452">
        <v>0</v>
      </c>
      <c r="M263" s="451" t="s">
        <v>227</v>
      </c>
      <c r="N263" s="450" t="s">
        <v>50</v>
      </c>
      <c r="O263" s="449"/>
    </row>
    <row r="264" spans="1:30" ht="18" customHeight="1" x14ac:dyDescent="0.2">
      <c r="A264" s="541"/>
      <c r="B264" s="2090"/>
      <c r="C264" s="849"/>
      <c r="D264" s="514"/>
      <c r="E264" s="2104"/>
      <c r="F264" s="2102"/>
      <c r="G264" s="2066"/>
      <c r="H264" s="2069"/>
      <c r="I264" s="2111"/>
      <c r="J264" s="1059" t="s">
        <v>503</v>
      </c>
      <c r="K264" s="522" t="s">
        <v>217</v>
      </c>
      <c r="L264" s="447"/>
      <c r="M264" s="977"/>
      <c r="N264" s="960"/>
      <c r="O264" s="479"/>
    </row>
    <row r="265" spans="1:30" ht="15.75" customHeight="1" x14ac:dyDescent="0.2">
      <c r="A265" s="541"/>
      <c r="B265" s="2090"/>
      <c r="C265" s="849"/>
      <c r="D265" s="514"/>
      <c r="E265" s="2104"/>
      <c r="F265" s="2102"/>
      <c r="G265" s="2066"/>
      <c r="H265" s="2069"/>
      <c r="I265" s="2111"/>
      <c r="J265" s="472"/>
      <c r="K265" s="1266" t="s">
        <v>141</v>
      </c>
      <c r="L265" s="447">
        <v>0</v>
      </c>
      <c r="M265" s="593"/>
      <c r="N265" s="592"/>
      <c r="O265" s="591"/>
    </row>
    <row r="266" spans="1:30" ht="15" customHeight="1" x14ac:dyDescent="0.2">
      <c r="A266" s="541"/>
      <c r="B266" s="2090"/>
      <c r="C266" s="849"/>
      <c r="D266" s="514"/>
      <c r="E266" s="2104"/>
      <c r="F266" s="2102"/>
      <c r="G266" s="2066"/>
      <c r="H266" s="2069"/>
      <c r="I266" s="2111"/>
      <c r="J266" s="2380"/>
      <c r="K266" s="1266" t="s">
        <v>216</v>
      </c>
      <c r="L266" s="447">
        <v>0</v>
      </c>
      <c r="M266" s="593"/>
      <c r="N266" s="592"/>
      <c r="O266" s="591"/>
    </row>
    <row r="267" spans="1:30" ht="15.75" customHeight="1" x14ac:dyDescent="0.2">
      <c r="A267" s="541"/>
      <c r="B267" s="2090"/>
      <c r="C267" s="849"/>
      <c r="D267" s="514"/>
      <c r="E267" s="2104"/>
      <c r="F267" s="2102"/>
      <c r="G267" s="2066"/>
      <c r="H267" s="2069"/>
      <c r="I267" s="2111"/>
      <c r="J267" s="2214"/>
      <c r="K267" s="1266" t="s">
        <v>161</v>
      </c>
      <c r="L267" s="447">
        <v>4.3</v>
      </c>
      <c r="M267" s="593"/>
      <c r="N267" s="592"/>
      <c r="O267" s="591"/>
      <c r="AA267" s="444"/>
    </row>
    <row r="268" spans="1:30" ht="15.75" customHeight="1" thickBot="1" x14ac:dyDescent="0.25">
      <c r="A268" s="541"/>
      <c r="B268" s="2090"/>
      <c r="C268" s="849"/>
      <c r="D268" s="514"/>
      <c r="E268" s="2104"/>
      <c r="F268" s="2102"/>
      <c r="G268" s="2066"/>
      <c r="H268" s="2069"/>
      <c r="I268" s="2111"/>
      <c r="J268" s="2214"/>
      <c r="K268" s="1268" t="s">
        <v>140</v>
      </c>
      <c r="L268" s="806">
        <v>0</v>
      </c>
      <c r="M268" s="1270"/>
      <c r="N268" s="1269"/>
      <c r="O268" s="786"/>
    </row>
    <row r="269" spans="1:30" ht="18.75" customHeight="1" thickBot="1" x14ac:dyDescent="0.25">
      <c r="A269" s="429"/>
      <c r="B269" s="2091"/>
      <c r="C269" s="468"/>
      <c r="D269" s="534"/>
      <c r="E269" s="2105"/>
      <c r="F269" s="2164"/>
      <c r="G269" s="2067"/>
      <c r="H269" s="2070"/>
      <c r="I269" s="2112"/>
      <c r="J269" s="2215"/>
      <c r="K269" s="1263" t="s">
        <v>33</v>
      </c>
      <c r="L269" s="1267">
        <f>SUM(L263:L268)</f>
        <v>4.3</v>
      </c>
      <c r="M269" s="795"/>
      <c r="N269" s="1136"/>
      <c r="O269" s="577"/>
    </row>
    <row r="270" spans="1:30" ht="15" customHeight="1" x14ac:dyDescent="0.2">
      <c r="A270" s="557" t="s">
        <v>109</v>
      </c>
      <c r="B270" s="2089" t="s">
        <v>37</v>
      </c>
      <c r="C270" s="851" t="s">
        <v>39</v>
      </c>
      <c r="D270" s="2095" t="s">
        <v>107</v>
      </c>
      <c r="E270" s="2103"/>
      <c r="F270" s="2388" t="s">
        <v>502</v>
      </c>
      <c r="G270" s="2065" t="s">
        <v>483</v>
      </c>
      <c r="H270" s="2200" t="s">
        <v>44</v>
      </c>
      <c r="I270" s="2294" t="s">
        <v>498</v>
      </c>
      <c r="J270" s="2108" t="s">
        <v>501</v>
      </c>
      <c r="K270" s="771" t="s">
        <v>124</v>
      </c>
      <c r="L270" s="452">
        <v>0</v>
      </c>
      <c r="M270" s="483" t="s">
        <v>227</v>
      </c>
      <c r="N270" s="450" t="s">
        <v>50</v>
      </c>
      <c r="O270" s="620"/>
      <c r="AA270" s="444"/>
    </row>
    <row r="271" spans="1:30" ht="13.5" customHeight="1" x14ac:dyDescent="0.2">
      <c r="A271" s="541"/>
      <c r="B271" s="2090"/>
      <c r="C271" s="849"/>
      <c r="D271" s="2096"/>
      <c r="E271" s="2104"/>
      <c r="F271" s="2389"/>
      <c r="G271" s="2066"/>
      <c r="H271" s="2201"/>
      <c r="I271" s="2295"/>
      <c r="J271" s="2109"/>
      <c r="K271" s="522" t="s">
        <v>217</v>
      </c>
      <c r="L271" s="447"/>
      <c r="M271" s="1134"/>
      <c r="N271" s="960"/>
      <c r="O271" s="615"/>
      <c r="AA271" s="444"/>
      <c r="AB271" s="444"/>
      <c r="AC271" s="444"/>
      <c r="AD271" s="444"/>
    </row>
    <row r="272" spans="1:30" ht="15" customHeight="1" x14ac:dyDescent="0.2">
      <c r="A272" s="541"/>
      <c r="B272" s="2090"/>
      <c r="C272" s="849"/>
      <c r="D272" s="2096"/>
      <c r="E272" s="2104"/>
      <c r="F272" s="2389"/>
      <c r="G272" s="2066"/>
      <c r="H272" s="2201"/>
      <c r="I272" s="2295"/>
      <c r="J272" s="2109"/>
      <c r="K272" s="1266" t="s">
        <v>141</v>
      </c>
      <c r="L272" s="442">
        <v>0</v>
      </c>
      <c r="M272" s="1134"/>
      <c r="N272" s="960"/>
      <c r="O272" s="615"/>
      <c r="AA272" s="444"/>
      <c r="AB272" s="444"/>
      <c r="AC272" s="444"/>
      <c r="AD272" s="444"/>
    </row>
    <row r="273" spans="1:30" ht="16.5" customHeight="1" x14ac:dyDescent="0.2">
      <c r="A273" s="541"/>
      <c r="B273" s="2090"/>
      <c r="C273" s="849"/>
      <c r="D273" s="2096"/>
      <c r="E273" s="2104"/>
      <c r="F273" s="2389"/>
      <c r="G273" s="2066"/>
      <c r="H273" s="2201"/>
      <c r="I273" s="2295"/>
      <c r="J273" s="2109"/>
      <c r="K273" s="1266" t="s">
        <v>216</v>
      </c>
      <c r="L273" s="442">
        <v>0</v>
      </c>
      <c r="M273" s="1134"/>
      <c r="N273" s="960"/>
      <c r="O273" s="615"/>
    </row>
    <row r="274" spans="1:30" ht="16.5" customHeight="1" x14ac:dyDescent="0.2">
      <c r="A274" s="541"/>
      <c r="B274" s="2090"/>
      <c r="C274" s="849"/>
      <c r="D274" s="2096"/>
      <c r="E274" s="2104"/>
      <c r="F274" s="2389"/>
      <c r="G274" s="2066"/>
      <c r="H274" s="2201"/>
      <c r="I274" s="2295"/>
      <c r="J274" s="2109"/>
      <c r="K274" s="1266" t="s">
        <v>161</v>
      </c>
      <c r="L274" s="442">
        <v>84</v>
      </c>
      <c r="M274" s="469"/>
      <c r="N274" s="431"/>
      <c r="O274" s="612"/>
      <c r="AA274" s="444"/>
      <c r="AB274" s="394"/>
      <c r="AC274" s="394"/>
      <c r="AD274" s="376"/>
    </row>
    <row r="275" spans="1:30" ht="15.75" customHeight="1" thickBot="1" x14ac:dyDescent="0.25">
      <c r="A275" s="541"/>
      <c r="B275" s="2090"/>
      <c r="C275" s="849"/>
      <c r="D275" s="2096"/>
      <c r="E275" s="2104"/>
      <c r="F275" s="2389"/>
      <c r="G275" s="2066"/>
      <c r="H275" s="2201"/>
      <c r="I275" s="2295"/>
      <c r="J275" s="2109"/>
      <c r="K275" s="1268" t="s">
        <v>140</v>
      </c>
      <c r="L275" s="806">
        <v>0</v>
      </c>
      <c r="M275" s="1057"/>
      <c r="N275" s="1130"/>
      <c r="O275" s="786"/>
      <c r="AA275" s="376"/>
    </row>
    <row r="276" spans="1:30" ht="16.5" customHeight="1" thickBot="1" x14ac:dyDescent="0.25">
      <c r="A276" s="429"/>
      <c r="B276" s="2091"/>
      <c r="C276" s="468"/>
      <c r="D276" s="2097"/>
      <c r="E276" s="2105"/>
      <c r="F276" s="2390"/>
      <c r="G276" s="2067"/>
      <c r="H276" s="2202"/>
      <c r="I276" s="2296"/>
      <c r="J276" s="2079"/>
      <c r="K276" s="1263" t="s">
        <v>33</v>
      </c>
      <c r="L276" s="1267">
        <f>SUM(L270:L275)</f>
        <v>84</v>
      </c>
      <c r="M276" s="745"/>
      <c r="N276" s="1129"/>
      <c r="O276" s="1027"/>
    </row>
    <row r="277" spans="1:30" ht="22.5" customHeight="1" x14ac:dyDescent="0.2">
      <c r="A277" s="557" t="s">
        <v>109</v>
      </c>
      <c r="B277" s="2089" t="s">
        <v>37</v>
      </c>
      <c r="C277" s="851" t="s">
        <v>39</v>
      </c>
      <c r="D277" s="2095" t="s">
        <v>102</v>
      </c>
      <c r="E277" s="2123" t="s">
        <v>223</v>
      </c>
      <c r="F277" s="2074" t="s">
        <v>500</v>
      </c>
      <c r="G277" s="2065" t="s">
        <v>483</v>
      </c>
      <c r="H277" s="2381" t="s">
        <v>499</v>
      </c>
      <c r="I277" s="2080" t="s">
        <v>498</v>
      </c>
      <c r="J277" s="454" t="s">
        <v>42</v>
      </c>
      <c r="K277" s="771" t="s">
        <v>124</v>
      </c>
      <c r="L277" s="452">
        <v>0</v>
      </c>
      <c r="M277" s="483" t="s">
        <v>227</v>
      </c>
      <c r="N277" s="450" t="s">
        <v>50</v>
      </c>
      <c r="O277" s="620"/>
      <c r="AA277" s="444"/>
    </row>
    <row r="278" spans="1:30" ht="22.5" customHeight="1" x14ac:dyDescent="0.2">
      <c r="A278" s="541"/>
      <c r="B278" s="2090"/>
      <c r="C278" s="849"/>
      <c r="D278" s="2096"/>
      <c r="E278" s="2124"/>
      <c r="F278" s="2075"/>
      <c r="G278" s="2066"/>
      <c r="H278" s="2201"/>
      <c r="I278" s="2081"/>
      <c r="J278" s="1059" t="s">
        <v>497</v>
      </c>
      <c r="K278" s="522" t="s">
        <v>217</v>
      </c>
      <c r="L278" s="447">
        <v>0</v>
      </c>
      <c r="M278" s="1134"/>
      <c r="N278" s="960"/>
      <c r="O278" s="615"/>
    </row>
    <row r="279" spans="1:30" ht="22.5" customHeight="1" x14ac:dyDescent="0.2">
      <c r="A279" s="541"/>
      <c r="B279" s="2090"/>
      <c r="C279" s="849"/>
      <c r="D279" s="2096"/>
      <c r="E279" s="2124"/>
      <c r="F279" s="2075"/>
      <c r="G279" s="2066"/>
      <c r="H279" s="2201"/>
      <c r="I279" s="2081"/>
      <c r="J279" s="1059"/>
      <c r="K279" s="1266" t="s">
        <v>141</v>
      </c>
      <c r="L279" s="442">
        <v>20</v>
      </c>
      <c r="M279" s="469"/>
      <c r="N279" s="431"/>
      <c r="O279" s="612"/>
      <c r="AA279" s="444"/>
    </row>
    <row r="280" spans="1:30" ht="22.5" customHeight="1" x14ac:dyDescent="0.2">
      <c r="A280" s="541"/>
      <c r="B280" s="2090"/>
      <c r="C280" s="849"/>
      <c r="D280" s="2096"/>
      <c r="E280" s="2124"/>
      <c r="F280" s="2075"/>
      <c r="G280" s="2066"/>
      <c r="H280" s="2201"/>
      <c r="I280" s="2081"/>
      <c r="J280" s="1059"/>
      <c r="K280" s="1266" t="s">
        <v>216</v>
      </c>
      <c r="L280" s="442">
        <v>0</v>
      </c>
      <c r="M280" s="469"/>
      <c r="N280" s="431"/>
      <c r="O280" s="612"/>
    </row>
    <row r="281" spans="1:30" ht="22.5" customHeight="1" x14ac:dyDescent="0.2">
      <c r="A281" s="541"/>
      <c r="B281" s="2090"/>
      <c r="C281" s="849"/>
      <c r="D281" s="2096"/>
      <c r="E281" s="2124"/>
      <c r="F281" s="2075"/>
      <c r="G281" s="2066"/>
      <c r="H281" s="2201"/>
      <c r="I281" s="2081"/>
      <c r="J281" s="1059"/>
      <c r="K281" s="1265" t="s">
        <v>161</v>
      </c>
      <c r="L281" s="442">
        <v>0</v>
      </c>
      <c r="M281" s="469"/>
      <c r="N281" s="431"/>
      <c r="O281" s="612"/>
      <c r="AA281" s="444"/>
    </row>
    <row r="282" spans="1:30" ht="22.5" customHeight="1" thickBot="1" x14ac:dyDescent="0.25">
      <c r="A282" s="541"/>
      <c r="B282" s="2090"/>
      <c r="C282" s="849"/>
      <c r="D282" s="2096"/>
      <c r="E282" s="2124"/>
      <c r="F282" s="2075"/>
      <c r="G282" s="2066"/>
      <c r="H282" s="2201"/>
      <c r="I282" s="2081"/>
      <c r="J282" s="1059"/>
      <c r="K282" s="1264" t="s">
        <v>140</v>
      </c>
      <c r="L282" s="806">
        <v>0</v>
      </c>
      <c r="M282" s="1057"/>
      <c r="N282" s="1130"/>
      <c r="O282" s="786"/>
    </row>
    <row r="283" spans="1:30" ht="16.5" customHeight="1" thickBot="1" x14ac:dyDescent="0.25">
      <c r="A283" s="429"/>
      <c r="B283" s="2091"/>
      <c r="C283" s="468"/>
      <c r="D283" s="2097"/>
      <c r="E283" s="2125"/>
      <c r="F283" s="2076"/>
      <c r="G283" s="2067"/>
      <c r="H283" s="2202"/>
      <c r="I283" s="2082"/>
      <c r="J283" s="1056"/>
      <c r="K283" s="1263" t="s">
        <v>33</v>
      </c>
      <c r="L283" s="1262">
        <f>SUM(L277:L282)</f>
        <v>20</v>
      </c>
      <c r="M283" s="1261"/>
      <c r="N283" s="1260"/>
      <c r="O283" s="990"/>
    </row>
    <row r="284" spans="1:30" ht="22.5" customHeight="1" x14ac:dyDescent="0.2">
      <c r="A284" s="557" t="s">
        <v>109</v>
      </c>
      <c r="B284" s="2089" t="s">
        <v>37</v>
      </c>
      <c r="C284" s="851" t="s">
        <v>39</v>
      </c>
      <c r="D284" s="529" t="s">
        <v>96</v>
      </c>
      <c r="E284" s="2103"/>
      <c r="F284" s="2074" t="s">
        <v>496</v>
      </c>
      <c r="G284" s="2065" t="s">
        <v>483</v>
      </c>
      <c r="H284" s="2068" t="s">
        <v>482</v>
      </c>
      <c r="I284" s="2080" t="s">
        <v>43</v>
      </c>
      <c r="J284" s="2108" t="s">
        <v>495</v>
      </c>
      <c r="K284" s="598" t="s">
        <v>124</v>
      </c>
      <c r="L284" s="780">
        <v>0</v>
      </c>
      <c r="M284" s="469" t="s">
        <v>227</v>
      </c>
      <c r="N284" s="667" t="s">
        <v>50</v>
      </c>
      <c r="O284" s="612"/>
    </row>
    <row r="285" spans="1:30" ht="22.5" customHeight="1" x14ac:dyDescent="0.2">
      <c r="A285" s="541"/>
      <c r="B285" s="2090"/>
      <c r="C285" s="849"/>
      <c r="D285" s="514"/>
      <c r="E285" s="2104"/>
      <c r="F285" s="2075"/>
      <c r="G285" s="2066"/>
      <c r="H285" s="2069"/>
      <c r="I285" s="2081"/>
      <c r="J285" s="2109"/>
      <c r="K285" s="522" t="s">
        <v>217</v>
      </c>
      <c r="L285" s="780">
        <v>0</v>
      </c>
      <c r="M285" s="614"/>
      <c r="N285" s="613"/>
      <c r="O285" s="612"/>
    </row>
    <row r="286" spans="1:30" ht="22.5" customHeight="1" x14ac:dyDescent="0.2">
      <c r="A286" s="541"/>
      <c r="B286" s="2090"/>
      <c r="C286" s="849"/>
      <c r="D286" s="514"/>
      <c r="E286" s="2104"/>
      <c r="F286" s="2075"/>
      <c r="G286" s="2066"/>
      <c r="H286" s="2069"/>
      <c r="I286" s="2081"/>
      <c r="J286" s="2109"/>
      <c r="K286" s="596" t="s">
        <v>141</v>
      </c>
      <c r="L286" s="780">
        <v>0</v>
      </c>
      <c r="M286" s="614"/>
      <c r="N286" s="613"/>
      <c r="O286" s="612"/>
    </row>
    <row r="287" spans="1:30" ht="22.5" customHeight="1" x14ac:dyDescent="0.2">
      <c r="A287" s="541"/>
      <c r="B287" s="2090"/>
      <c r="C287" s="849"/>
      <c r="D287" s="514"/>
      <c r="E287" s="2104"/>
      <c r="F287" s="2075"/>
      <c r="G287" s="2066"/>
      <c r="H287" s="2069"/>
      <c r="I287" s="2081"/>
      <c r="J287" s="2109"/>
      <c r="K287" s="596" t="s">
        <v>216</v>
      </c>
      <c r="L287" s="780">
        <v>0</v>
      </c>
      <c r="M287" s="614"/>
      <c r="N287" s="613"/>
      <c r="O287" s="612"/>
    </row>
    <row r="288" spans="1:30" ht="22.5" customHeight="1" x14ac:dyDescent="0.2">
      <c r="A288" s="541"/>
      <c r="B288" s="2090"/>
      <c r="C288" s="849"/>
      <c r="D288" s="514"/>
      <c r="E288" s="2104"/>
      <c r="F288" s="2075"/>
      <c r="G288" s="2066"/>
      <c r="H288" s="2069"/>
      <c r="I288" s="2081"/>
      <c r="J288" s="2109"/>
      <c r="K288" s="596" t="s">
        <v>161</v>
      </c>
      <c r="L288" s="780">
        <v>27</v>
      </c>
      <c r="M288" s="614"/>
      <c r="N288" s="613"/>
      <c r="O288" s="612"/>
      <c r="AA288" s="444"/>
    </row>
    <row r="289" spans="1:27" ht="22.5" customHeight="1" thickBot="1" x14ac:dyDescent="0.25">
      <c r="A289" s="541"/>
      <c r="B289" s="2090"/>
      <c r="C289" s="849"/>
      <c r="D289" s="514"/>
      <c r="E289" s="2104"/>
      <c r="F289" s="2075"/>
      <c r="G289" s="2066"/>
      <c r="H289" s="2069"/>
      <c r="I289" s="2081"/>
      <c r="J289" s="2109"/>
      <c r="K289" s="1058" t="s">
        <v>140</v>
      </c>
      <c r="L289" s="1256">
        <v>0</v>
      </c>
      <c r="M289" s="805"/>
      <c r="N289" s="804"/>
      <c r="O289" s="786"/>
    </row>
    <row r="290" spans="1:27" ht="22.5" customHeight="1" thickBot="1" x14ac:dyDescent="0.25">
      <c r="A290" s="429"/>
      <c r="B290" s="2091"/>
      <c r="C290" s="468"/>
      <c r="D290" s="506"/>
      <c r="E290" s="2105"/>
      <c r="F290" s="2076"/>
      <c r="G290" s="2067"/>
      <c r="H290" s="2070"/>
      <c r="I290" s="2082"/>
      <c r="J290" s="2079"/>
      <c r="K290" s="581" t="s">
        <v>33</v>
      </c>
      <c r="L290" s="1262">
        <f>SUM(L284:L289)</f>
        <v>27</v>
      </c>
      <c r="M290" s="1261"/>
      <c r="N290" s="1260"/>
      <c r="O290" s="990"/>
    </row>
    <row r="291" spans="1:27" ht="22.5" customHeight="1" x14ac:dyDescent="0.2">
      <c r="A291" s="557" t="s">
        <v>109</v>
      </c>
      <c r="B291" s="2089" t="s">
        <v>37</v>
      </c>
      <c r="C291" s="851" t="s">
        <v>39</v>
      </c>
      <c r="D291" s="529" t="s">
        <v>92</v>
      </c>
      <c r="E291" s="2123" t="s">
        <v>223</v>
      </c>
      <c r="F291" s="2074" t="s">
        <v>494</v>
      </c>
      <c r="G291" s="2065" t="s">
        <v>483</v>
      </c>
      <c r="H291" s="2068" t="s">
        <v>482</v>
      </c>
      <c r="I291" s="2080" t="s">
        <v>472</v>
      </c>
      <c r="J291" s="2108" t="s">
        <v>492</v>
      </c>
      <c r="K291" s="598" t="s">
        <v>124</v>
      </c>
      <c r="L291" s="780">
        <v>0</v>
      </c>
      <c r="M291" s="469" t="s">
        <v>227</v>
      </c>
      <c r="N291" s="667" t="s">
        <v>50</v>
      </c>
      <c r="O291" s="612"/>
      <c r="AA291" s="444"/>
    </row>
    <row r="292" spans="1:27" ht="22.5" customHeight="1" x14ac:dyDescent="0.2">
      <c r="A292" s="541"/>
      <c r="B292" s="2090"/>
      <c r="C292" s="849"/>
      <c r="D292" s="514"/>
      <c r="E292" s="2124"/>
      <c r="F292" s="2075"/>
      <c r="G292" s="2066"/>
      <c r="H292" s="2069"/>
      <c r="I292" s="2081"/>
      <c r="J292" s="2109"/>
      <c r="K292" s="522" t="s">
        <v>217</v>
      </c>
      <c r="L292" s="780">
        <v>0</v>
      </c>
      <c r="M292" s="469"/>
      <c r="N292" s="667"/>
      <c r="O292" s="612"/>
    </row>
    <row r="293" spans="1:27" ht="15.75" customHeight="1" x14ac:dyDescent="0.2">
      <c r="A293" s="541"/>
      <c r="B293" s="2090"/>
      <c r="C293" s="849"/>
      <c r="D293" s="514"/>
      <c r="E293" s="2124"/>
      <c r="F293" s="2075"/>
      <c r="G293" s="2066"/>
      <c r="H293" s="2069"/>
      <c r="I293" s="2081"/>
      <c r="J293" s="2109"/>
      <c r="K293" s="596" t="s">
        <v>141</v>
      </c>
      <c r="L293" s="780">
        <v>0</v>
      </c>
      <c r="M293" s="469"/>
      <c r="N293" s="667"/>
      <c r="O293" s="612"/>
      <c r="AA293" s="444"/>
    </row>
    <row r="294" spans="1:27" ht="15" customHeight="1" x14ac:dyDescent="0.2">
      <c r="A294" s="541"/>
      <c r="B294" s="2090"/>
      <c r="C294" s="849"/>
      <c r="D294" s="514"/>
      <c r="E294" s="2124"/>
      <c r="F294" s="2075"/>
      <c r="G294" s="2066"/>
      <c r="H294" s="2069"/>
      <c r="I294" s="2081"/>
      <c r="J294" s="2109"/>
      <c r="K294" s="596" t="s">
        <v>216</v>
      </c>
      <c r="L294" s="780">
        <v>0</v>
      </c>
      <c r="M294" s="469"/>
      <c r="N294" s="667"/>
      <c r="O294" s="612"/>
    </row>
    <row r="295" spans="1:27" ht="14.25" customHeight="1" x14ac:dyDescent="0.2">
      <c r="A295" s="541"/>
      <c r="B295" s="2090"/>
      <c r="C295" s="849"/>
      <c r="D295" s="514"/>
      <c r="E295" s="2124"/>
      <c r="F295" s="2075"/>
      <c r="G295" s="2066"/>
      <c r="H295" s="2069"/>
      <c r="I295" s="2081"/>
      <c r="J295" s="2109"/>
      <c r="K295" s="595" t="s">
        <v>161</v>
      </c>
      <c r="L295" s="780">
        <v>889.5</v>
      </c>
      <c r="M295" s="469"/>
      <c r="N295" s="667"/>
      <c r="O295" s="612"/>
      <c r="AA295" s="444"/>
    </row>
    <row r="296" spans="1:27" ht="22.5" customHeight="1" thickBot="1" x14ac:dyDescent="0.25">
      <c r="A296" s="541"/>
      <c r="B296" s="2090"/>
      <c r="C296" s="849"/>
      <c r="D296" s="514"/>
      <c r="E296" s="2124"/>
      <c r="F296" s="2075"/>
      <c r="G296" s="2066"/>
      <c r="H296" s="2069"/>
      <c r="I296" s="2081"/>
      <c r="J296" s="2109"/>
      <c r="K296" s="1257" t="s">
        <v>140</v>
      </c>
      <c r="L296" s="1256">
        <v>0</v>
      </c>
      <c r="M296" s="1057"/>
      <c r="N296" s="1132"/>
      <c r="O296" s="786"/>
    </row>
    <row r="297" spans="1:27" ht="22.5" customHeight="1" thickBot="1" x14ac:dyDescent="0.25">
      <c r="A297" s="429"/>
      <c r="B297" s="2091"/>
      <c r="C297" s="468"/>
      <c r="D297" s="506"/>
      <c r="E297" s="2125"/>
      <c r="F297" s="2076"/>
      <c r="G297" s="2067"/>
      <c r="H297" s="2070"/>
      <c r="I297" s="2082"/>
      <c r="J297" s="2079"/>
      <c r="K297" s="581" t="s">
        <v>33</v>
      </c>
      <c r="L297" s="1252">
        <f>SUM(L291:L296)</f>
        <v>889.5</v>
      </c>
      <c r="M297" s="760"/>
      <c r="N297" s="1259"/>
      <c r="O297" s="577"/>
    </row>
    <row r="298" spans="1:27" ht="22.5" customHeight="1" x14ac:dyDescent="0.2">
      <c r="A298" s="557" t="s">
        <v>109</v>
      </c>
      <c r="B298" s="556" t="s">
        <v>37</v>
      </c>
      <c r="C298" s="851" t="s">
        <v>39</v>
      </c>
      <c r="D298" s="529" t="s">
        <v>87</v>
      </c>
      <c r="E298" s="2123" t="s">
        <v>223</v>
      </c>
      <c r="F298" s="2074" t="s">
        <v>493</v>
      </c>
      <c r="G298" s="2065" t="s">
        <v>483</v>
      </c>
      <c r="H298" s="2068" t="s">
        <v>482</v>
      </c>
      <c r="I298" s="2080" t="s">
        <v>472</v>
      </c>
      <c r="J298" s="2108" t="s">
        <v>492</v>
      </c>
      <c r="K298" s="598" t="s">
        <v>124</v>
      </c>
      <c r="L298" s="1258">
        <v>0</v>
      </c>
      <c r="M298" s="469" t="s">
        <v>227</v>
      </c>
      <c r="N298" s="667" t="s">
        <v>50</v>
      </c>
      <c r="O298" s="615"/>
      <c r="AA298" s="444"/>
    </row>
    <row r="299" spans="1:27" ht="22.5" customHeight="1" x14ac:dyDescent="0.2">
      <c r="A299" s="541"/>
      <c r="B299" s="540"/>
      <c r="C299" s="849"/>
      <c r="D299" s="514"/>
      <c r="E299" s="2124"/>
      <c r="F299" s="2075"/>
      <c r="G299" s="2066"/>
      <c r="H299" s="2069"/>
      <c r="I299" s="2081"/>
      <c r="J299" s="2109"/>
      <c r="K299" s="522" t="s">
        <v>217</v>
      </c>
      <c r="L299" s="780">
        <v>0</v>
      </c>
      <c r="M299" s="469"/>
      <c r="N299" s="667"/>
      <c r="O299" s="612"/>
    </row>
    <row r="300" spans="1:27" ht="22.5" customHeight="1" x14ac:dyDescent="0.2">
      <c r="A300" s="541"/>
      <c r="B300" s="540"/>
      <c r="C300" s="849"/>
      <c r="D300" s="514"/>
      <c r="E300" s="2124"/>
      <c r="F300" s="2075"/>
      <c r="G300" s="2066"/>
      <c r="H300" s="2069"/>
      <c r="I300" s="2081"/>
      <c r="J300" s="2109"/>
      <c r="K300" s="596" t="s">
        <v>141</v>
      </c>
      <c r="L300" s="780">
        <v>0</v>
      </c>
      <c r="M300" s="469"/>
      <c r="N300" s="667"/>
      <c r="O300" s="612"/>
      <c r="AA300" s="444"/>
    </row>
    <row r="301" spans="1:27" ht="22.5" customHeight="1" x14ac:dyDescent="0.2">
      <c r="A301" s="541"/>
      <c r="B301" s="540"/>
      <c r="C301" s="849"/>
      <c r="D301" s="514"/>
      <c r="E301" s="2124"/>
      <c r="F301" s="2075"/>
      <c r="G301" s="2066"/>
      <c r="H301" s="2069"/>
      <c r="I301" s="2081"/>
      <c r="J301" s="2109"/>
      <c r="K301" s="596" t="s">
        <v>216</v>
      </c>
      <c r="L301" s="780">
        <v>0</v>
      </c>
      <c r="M301" s="469"/>
      <c r="N301" s="667"/>
      <c r="O301" s="612"/>
    </row>
    <row r="302" spans="1:27" ht="22.5" customHeight="1" x14ac:dyDescent="0.2">
      <c r="A302" s="541"/>
      <c r="B302" s="540"/>
      <c r="C302" s="849"/>
      <c r="D302" s="514"/>
      <c r="E302" s="2124"/>
      <c r="F302" s="2075"/>
      <c r="G302" s="2066"/>
      <c r="H302" s="2069"/>
      <c r="I302" s="2081"/>
      <c r="J302" s="2109"/>
      <c r="K302" s="595" t="s">
        <v>161</v>
      </c>
      <c r="L302" s="780">
        <v>221.8</v>
      </c>
      <c r="M302" s="469"/>
      <c r="N302" s="667"/>
      <c r="O302" s="612"/>
      <c r="AA302" s="444"/>
    </row>
    <row r="303" spans="1:27" ht="19.5" customHeight="1" thickBot="1" x14ac:dyDescent="0.25">
      <c r="A303" s="541"/>
      <c r="B303" s="540"/>
      <c r="C303" s="849"/>
      <c r="D303" s="514"/>
      <c r="E303" s="2124"/>
      <c r="F303" s="2075"/>
      <c r="G303" s="2066"/>
      <c r="H303" s="2069"/>
      <c r="I303" s="2081"/>
      <c r="J303" s="2109"/>
      <c r="K303" s="1257" t="s">
        <v>140</v>
      </c>
      <c r="L303" s="1256">
        <v>0</v>
      </c>
      <c r="M303" s="1057"/>
      <c r="N303" s="1132"/>
      <c r="O303" s="786"/>
    </row>
    <row r="304" spans="1:27" ht="18" customHeight="1" thickBot="1" x14ac:dyDescent="0.25">
      <c r="A304" s="429"/>
      <c r="B304" s="535"/>
      <c r="C304" s="468"/>
      <c r="D304" s="506"/>
      <c r="E304" s="2125"/>
      <c r="F304" s="2076"/>
      <c r="G304" s="2067"/>
      <c r="H304" s="2070"/>
      <c r="I304" s="2082"/>
      <c r="J304" s="2079"/>
      <c r="K304" s="503" t="s">
        <v>33</v>
      </c>
      <c r="L304" s="1255">
        <f>SUM(L298:L303)</f>
        <v>221.8</v>
      </c>
      <c r="M304" s="1254"/>
      <c r="N304" s="1253"/>
      <c r="O304" s="990"/>
    </row>
    <row r="305" spans="1:27" ht="22.5" customHeight="1" x14ac:dyDescent="0.2">
      <c r="A305" s="2086" t="s">
        <v>109</v>
      </c>
      <c r="B305" s="2089" t="s">
        <v>37</v>
      </c>
      <c r="C305" s="2092" t="s">
        <v>39</v>
      </c>
      <c r="D305" s="529" t="s">
        <v>84</v>
      </c>
      <c r="E305" s="2123" t="s">
        <v>223</v>
      </c>
      <c r="F305" s="2074" t="s">
        <v>491</v>
      </c>
      <c r="G305" s="2065" t="s">
        <v>483</v>
      </c>
      <c r="H305" s="2068" t="s">
        <v>482</v>
      </c>
      <c r="I305" s="2080" t="s">
        <v>43</v>
      </c>
      <c r="J305" s="2108" t="s">
        <v>490</v>
      </c>
      <c r="K305" s="827" t="s">
        <v>124</v>
      </c>
      <c r="L305" s="442">
        <v>0</v>
      </c>
      <c r="M305" s="469" t="s">
        <v>227</v>
      </c>
      <c r="N305" s="667" t="s">
        <v>50</v>
      </c>
      <c r="O305" s="612"/>
      <c r="AA305" s="444"/>
    </row>
    <row r="306" spans="1:27" ht="12" customHeight="1" x14ac:dyDescent="0.2">
      <c r="A306" s="2087"/>
      <c r="B306" s="2090"/>
      <c r="C306" s="2093"/>
      <c r="D306" s="514"/>
      <c r="E306" s="2124"/>
      <c r="F306" s="2075"/>
      <c r="G306" s="2066"/>
      <c r="H306" s="2069"/>
      <c r="I306" s="2081"/>
      <c r="J306" s="2109"/>
      <c r="K306" s="522" t="s">
        <v>217</v>
      </c>
      <c r="L306" s="442">
        <v>0</v>
      </c>
      <c r="M306" s="469"/>
      <c r="N306" s="667"/>
      <c r="O306" s="612"/>
      <c r="AA306" s="444"/>
    </row>
    <row r="307" spans="1:27" ht="18.75" customHeight="1" x14ac:dyDescent="0.2">
      <c r="A307" s="2087"/>
      <c r="B307" s="2090"/>
      <c r="C307" s="2093"/>
      <c r="D307" s="514"/>
      <c r="E307" s="2124"/>
      <c r="F307" s="2075"/>
      <c r="G307" s="2066"/>
      <c r="H307" s="2069"/>
      <c r="I307" s="2081"/>
      <c r="J307" s="2109"/>
      <c r="K307" s="821" t="s">
        <v>141</v>
      </c>
      <c r="L307" s="542">
        <v>10</v>
      </c>
      <c r="M307" s="614"/>
      <c r="N307" s="613"/>
      <c r="O307" s="612"/>
      <c r="AA307" s="394"/>
    </row>
    <row r="308" spans="1:27" ht="12.75" customHeight="1" x14ac:dyDescent="0.2">
      <c r="A308" s="2087"/>
      <c r="B308" s="2090"/>
      <c r="C308" s="2093"/>
      <c r="D308" s="514"/>
      <c r="E308" s="2124"/>
      <c r="F308" s="2075"/>
      <c r="G308" s="2066"/>
      <c r="H308" s="2069"/>
      <c r="I308" s="2081"/>
      <c r="J308" s="2109"/>
      <c r="K308" s="821" t="s">
        <v>216</v>
      </c>
      <c r="L308" s="442">
        <v>0</v>
      </c>
      <c r="M308" s="614"/>
      <c r="N308" s="613"/>
      <c r="O308" s="612"/>
    </row>
    <row r="309" spans="1:27" ht="16.5" customHeight="1" x14ac:dyDescent="0.2">
      <c r="A309" s="2087"/>
      <c r="B309" s="2090"/>
      <c r="C309" s="2093"/>
      <c r="D309" s="514"/>
      <c r="E309" s="2124"/>
      <c r="F309" s="2075"/>
      <c r="G309" s="2066"/>
      <c r="H309" s="2069"/>
      <c r="I309" s="2081"/>
      <c r="J309" s="2109"/>
      <c r="K309" s="1108" t="s">
        <v>161</v>
      </c>
      <c r="L309" s="442">
        <v>0</v>
      </c>
      <c r="M309" s="614"/>
      <c r="N309" s="613"/>
      <c r="O309" s="612"/>
    </row>
    <row r="310" spans="1:27" ht="22.5" customHeight="1" thickBot="1" x14ac:dyDescent="0.25">
      <c r="A310" s="2087"/>
      <c r="B310" s="2090"/>
      <c r="C310" s="2093"/>
      <c r="D310" s="514"/>
      <c r="E310" s="2124"/>
      <c r="F310" s="2075"/>
      <c r="G310" s="2066"/>
      <c r="H310" s="2069"/>
      <c r="I310" s="2081"/>
      <c r="J310" s="2109"/>
      <c r="K310" s="1110" t="s">
        <v>140</v>
      </c>
      <c r="L310" s="806">
        <v>0</v>
      </c>
      <c r="M310" s="805"/>
      <c r="N310" s="804"/>
      <c r="O310" s="786"/>
    </row>
    <row r="311" spans="1:27" ht="22.5" customHeight="1" thickBot="1" x14ac:dyDescent="0.25">
      <c r="A311" s="2088"/>
      <c r="B311" s="2091"/>
      <c r="C311" s="2094"/>
      <c r="D311" s="506"/>
      <c r="E311" s="2125"/>
      <c r="F311" s="2076"/>
      <c r="G311" s="2067"/>
      <c r="H311" s="2070"/>
      <c r="I311" s="2082"/>
      <c r="J311" s="2079"/>
      <c r="K311" s="581" t="s">
        <v>33</v>
      </c>
      <c r="L311" s="1252">
        <f>SUM(L305:L310)</f>
        <v>10</v>
      </c>
      <c r="M311" s="1251"/>
      <c r="N311" s="1136"/>
      <c r="O311" s="577"/>
    </row>
    <row r="312" spans="1:27" ht="22.5" customHeight="1" x14ac:dyDescent="0.2">
      <c r="A312" s="2086" t="s">
        <v>109</v>
      </c>
      <c r="B312" s="2089" t="s">
        <v>37</v>
      </c>
      <c r="C312" s="2092" t="s">
        <v>39</v>
      </c>
      <c r="D312" s="529" t="s">
        <v>78</v>
      </c>
      <c r="E312" s="2103"/>
      <c r="F312" s="2074" t="s">
        <v>489</v>
      </c>
      <c r="G312" s="2065" t="s">
        <v>483</v>
      </c>
      <c r="H312" s="2068" t="s">
        <v>482</v>
      </c>
      <c r="I312" s="2080" t="s">
        <v>220</v>
      </c>
      <c r="J312" s="2108" t="s">
        <v>485</v>
      </c>
      <c r="K312" s="827" t="s">
        <v>124</v>
      </c>
      <c r="L312" s="452">
        <v>0</v>
      </c>
      <c r="M312" s="1250" t="s">
        <v>227</v>
      </c>
      <c r="N312" s="1249" t="s">
        <v>50</v>
      </c>
      <c r="O312" s="620"/>
      <c r="AA312" s="394"/>
    </row>
    <row r="313" spans="1:27" ht="22.5" customHeight="1" x14ac:dyDescent="0.2">
      <c r="A313" s="2087"/>
      <c r="B313" s="2090"/>
      <c r="C313" s="2093"/>
      <c r="D313" s="514"/>
      <c r="E313" s="2104"/>
      <c r="F313" s="2075"/>
      <c r="G313" s="2066"/>
      <c r="H313" s="2069"/>
      <c r="I313" s="2081"/>
      <c r="J313" s="2109"/>
      <c r="K313" s="522" t="s">
        <v>217</v>
      </c>
      <c r="L313" s="442">
        <v>0</v>
      </c>
      <c r="M313" s="614"/>
      <c r="N313" s="613"/>
      <c r="O313" s="612"/>
    </row>
    <row r="314" spans="1:27" ht="22.5" customHeight="1" x14ac:dyDescent="0.2">
      <c r="A314" s="2087"/>
      <c r="B314" s="2090"/>
      <c r="C314" s="2093"/>
      <c r="D314" s="514"/>
      <c r="E314" s="2104"/>
      <c r="F314" s="2075"/>
      <c r="G314" s="2066"/>
      <c r="H314" s="2069"/>
      <c r="I314" s="2081"/>
      <c r="J314" s="2109"/>
      <c r="K314" s="821" t="s">
        <v>141</v>
      </c>
      <c r="L314" s="442">
        <v>0</v>
      </c>
      <c r="M314" s="614"/>
      <c r="N314" s="613"/>
      <c r="O314" s="612"/>
      <c r="AA314" s="444"/>
    </row>
    <row r="315" spans="1:27" ht="22.5" customHeight="1" x14ac:dyDescent="0.2">
      <c r="A315" s="2087"/>
      <c r="B315" s="2090"/>
      <c r="C315" s="2093"/>
      <c r="D315" s="514"/>
      <c r="E315" s="2104"/>
      <c r="F315" s="2075"/>
      <c r="G315" s="2066"/>
      <c r="H315" s="2069"/>
      <c r="I315" s="2081"/>
      <c r="J315" s="2109"/>
      <c r="K315" s="821" t="s">
        <v>216</v>
      </c>
      <c r="L315" s="442">
        <v>0</v>
      </c>
      <c r="M315" s="614"/>
      <c r="N315" s="613"/>
      <c r="O315" s="612"/>
    </row>
    <row r="316" spans="1:27" ht="22.5" customHeight="1" x14ac:dyDescent="0.2">
      <c r="A316" s="2087"/>
      <c r="B316" s="2090"/>
      <c r="C316" s="2093"/>
      <c r="D316" s="514"/>
      <c r="E316" s="2104"/>
      <c r="F316" s="2075"/>
      <c r="G316" s="2066"/>
      <c r="H316" s="2069"/>
      <c r="I316" s="2081"/>
      <c r="J316" s="2109"/>
      <c r="K316" s="821" t="s">
        <v>161</v>
      </c>
      <c r="L316" s="442">
        <v>0</v>
      </c>
      <c r="M316" s="614"/>
      <c r="N316" s="613"/>
      <c r="O316" s="612"/>
    </row>
    <row r="317" spans="1:27" ht="22.5" customHeight="1" thickBot="1" x14ac:dyDescent="0.25">
      <c r="A317" s="2087"/>
      <c r="B317" s="2090"/>
      <c r="C317" s="2093"/>
      <c r="D317" s="514"/>
      <c r="E317" s="2104"/>
      <c r="F317" s="2075"/>
      <c r="G317" s="2066"/>
      <c r="H317" s="2069"/>
      <c r="I317" s="2081"/>
      <c r="J317" s="2109"/>
      <c r="K317" s="817" t="s">
        <v>140</v>
      </c>
      <c r="L317" s="806">
        <v>0</v>
      </c>
      <c r="M317" s="805"/>
      <c r="N317" s="804"/>
      <c r="O317" s="786"/>
    </row>
    <row r="318" spans="1:27" ht="22.5" customHeight="1" thickBot="1" x14ac:dyDescent="0.25">
      <c r="A318" s="2088"/>
      <c r="B318" s="2091"/>
      <c r="C318" s="2094"/>
      <c r="D318" s="506"/>
      <c r="E318" s="2105"/>
      <c r="F318" s="2076"/>
      <c r="G318" s="2067"/>
      <c r="H318" s="2070"/>
      <c r="I318" s="2082"/>
      <c r="J318" s="2079"/>
      <c r="K318" s="581" t="s">
        <v>33</v>
      </c>
      <c r="L318" s="502">
        <f>SUM(L312:L317)</f>
        <v>0</v>
      </c>
      <c r="M318" s="627"/>
      <c r="N318" s="957"/>
      <c r="O318" s="1027"/>
    </row>
    <row r="319" spans="1:27" ht="22.5" customHeight="1" x14ac:dyDescent="0.2">
      <c r="A319" s="2086" t="s">
        <v>109</v>
      </c>
      <c r="B319" s="2089" t="s">
        <v>37</v>
      </c>
      <c r="C319" s="2092" t="s">
        <v>39</v>
      </c>
      <c r="D319" s="529" t="s">
        <v>72</v>
      </c>
      <c r="E319" s="2103"/>
      <c r="F319" s="2472" t="s">
        <v>488</v>
      </c>
      <c r="G319" s="2065" t="s">
        <v>483</v>
      </c>
      <c r="H319" s="2068" t="s">
        <v>482</v>
      </c>
      <c r="I319" s="2080" t="s">
        <v>283</v>
      </c>
      <c r="J319" s="2108" t="s">
        <v>487</v>
      </c>
      <c r="K319" s="827" t="s">
        <v>124</v>
      </c>
      <c r="L319" s="623"/>
      <c r="M319" s="622"/>
      <c r="N319" s="997"/>
      <c r="O319" s="620"/>
    </row>
    <row r="320" spans="1:27" ht="22.5" customHeight="1" x14ac:dyDescent="0.2">
      <c r="A320" s="2087"/>
      <c r="B320" s="2090"/>
      <c r="C320" s="2093"/>
      <c r="D320" s="514"/>
      <c r="E320" s="2104"/>
      <c r="F320" s="2473"/>
      <c r="G320" s="2066"/>
      <c r="H320" s="2069"/>
      <c r="I320" s="2081"/>
      <c r="J320" s="2109"/>
      <c r="K320" s="522" t="s">
        <v>217</v>
      </c>
      <c r="L320" s="594"/>
      <c r="M320" s="614"/>
      <c r="N320" s="592"/>
      <c r="O320" s="612"/>
    </row>
    <row r="321" spans="1:15" ht="22.5" customHeight="1" x14ac:dyDescent="0.2">
      <c r="A321" s="2087"/>
      <c r="B321" s="2090"/>
      <c r="C321" s="2093"/>
      <c r="D321" s="514"/>
      <c r="E321" s="2104"/>
      <c r="F321" s="2473"/>
      <c r="G321" s="2066"/>
      <c r="H321" s="2069"/>
      <c r="I321" s="2081"/>
      <c r="J321" s="2109"/>
      <c r="K321" s="821" t="s">
        <v>141</v>
      </c>
      <c r="L321" s="442">
        <v>18</v>
      </c>
      <c r="M321" s="614"/>
      <c r="N321" s="592"/>
      <c r="O321" s="612"/>
    </row>
    <row r="322" spans="1:15" ht="22.5" customHeight="1" x14ac:dyDescent="0.2">
      <c r="A322" s="2087"/>
      <c r="B322" s="2090"/>
      <c r="C322" s="2093"/>
      <c r="D322" s="514"/>
      <c r="E322" s="2104"/>
      <c r="F322" s="2473"/>
      <c r="G322" s="2066"/>
      <c r="H322" s="2069"/>
      <c r="I322" s="2081"/>
      <c r="J322" s="2109"/>
      <c r="K322" s="821" t="s">
        <v>216</v>
      </c>
      <c r="L322" s="442"/>
      <c r="M322" s="614"/>
      <c r="N322" s="592"/>
      <c r="O322" s="612"/>
    </row>
    <row r="323" spans="1:15" ht="22.5" customHeight="1" x14ac:dyDescent="0.2">
      <c r="A323" s="2087"/>
      <c r="B323" s="2090"/>
      <c r="C323" s="2093"/>
      <c r="D323" s="514"/>
      <c r="E323" s="2104"/>
      <c r="F323" s="2473"/>
      <c r="G323" s="2066"/>
      <c r="H323" s="2069"/>
      <c r="I323" s="2081"/>
      <c r="J323" s="2109"/>
      <c r="K323" s="821" t="s">
        <v>161</v>
      </c>
      <c r="L323" s="442"/>
      <c r="M323" s="614"/>
      <c r="N323" s="592"/>
      <c r="O323" s="612"/>
    </row>
    <row r="324" spans="1:15" ht="22.5" customHeight="1" x14ac:dyDescent="0.2">
      <c r="A324" s="2087"/>
      <c r="B324" s="2090"/>
      <c r="C324" s="2093"/>
      <c r="D324" s="514"/>
      <c r="E324" s="2104"/>
      <c r="F324" s="2473"/>
      <c r="G324" s="2066"/>
      <c r="H324" s="2069"/>
      <c r="I324" s="2081"/>
      <c r="J324" s="2109"/>
      <c r="K324" s="596" t="s">
        <v>140</v>
      </c>
      <c r="L324" s="442">
        <v>0</v>
      </c>
      <c r="M324" s="614"/>
      <c r="N324" s="592"/>
      <c r="O324" s="612"/>
    </row>
    <row r="325" spans="1:15" ht="22.5" customHeight="1" thickBot="1" x14ac:dyDescent="0.25">
      <c r="A325" s="2087"/>
      <c r="B325" s="2090"/>
      <c r="C325" s="2093"/>
      <c r="D325" s="514"/>
      <c r="E325" s="2104"/>
      <c r="F325" s="2473"/>
      <c r="G325" s="2066"/>
      <c r="H325" s="2069"/>
      <c r="I325" s="2081"/>
      <c r="J325" s="2109"/>
      <c r="K325" s="611" t="s">
        <v>480</v>
      </c>
      <c r="L325" s="806">
        <v>125</v>
      </c>
      <c r="M325" s="805"/>
      <c r="N325" s="994"/>
      <c r="O325" s="786"/>
    </row>
    <row r="326" spans="1:15" ht="22.5" customHeight="1" thickBot="1" x14ac:dyDescent="0.25">
      <c r="A326" s="2088"/>
      <c r="B326" s="2091"/>
      <c r="C326" s="2094"/>
      <c r="D326" s="506"/>
      <c r="E326" s="2105"/>
      <c r="F326" s="2474"/>
      <c r="G326" s="2067"/>
      <c r="H326" s="2070"/>
      <c r="I326" s="2082"/>
      <c r="J326" s="2079"/>
      <c r="K326" s="581" t="s">
        <v>33</v>
      </c>
      <c r="L326" s="502">
        <f>SUM(L319:L325)</f>
        <v>143</v>
      </c>
      <c r="M326" s="1139"/>
      <c r="N326" s="1248"/>
      <c r="O326" s="1027"/>
    </row>
    <row r="327" spans="1:15" ht="22.5" customHeight="1" x14ac:dyDescent="0.2">
      <c r="A327" s="2086" t="s">
        <v>109</v>
      </c>
      <c r="B327" s="2089" t="s">
        <v>37</v>
      </c>
      <c r="C327" s="2092" t="s">
        <v>39</v>
      </c>
      <c r="D327" s="529" t="s">
        <v>65</v>
      </c>
      <c r="E327" s="2103"/>
      <c r="F327" s="2382" t="s">
        <v>486</v>
      </c>
      <c r="G327" s="2065" t="s">
        <v>483</v>
      </c>
      <c r="H327" s="2068" t="s">
        <v>482</v>
      </c>
      <c r="I327" s="2080" t="s">
        <v>220</v>
      </c>
      <c r="J327" s="2108" t="s">
        <v>485</v>
      </c>
      <c r="K327" s="827" t="s">
        <v>124</v>
      </c>
      <c r="L327" s="452"/>
      <c r="M327" s="622"/>
      <c r="N327" s="997"/>
      <c r="O327" s="620"/>
    </row>
    <row r="328" spans="1:15" ht="22.5" customHeight="1" x14ac:dyDescent="0.2">
      <c r="A328" s="2087"/>
      <c r="B328" s="2090"/>
      <c r="C328" s="2093"/>
      <c r="D328" s="514"/>
      <c r="E328" s="2104"/>
      <c r="F328" s="2383"/>
      <c r="G328" s="2066"/>
      <c r="H328" s="2069"/>
      <c r="I328" s="2081"/>
      <c r="J328" s="2109"/>
      <c r="K328" s="522" t="s">
        <v>217</v>
      </c>
      <c r="L328" s="442"/>
      <c r="M328" s="614"/>
      <c r="N328" s="592"/>
      <c r="O328" s="612"/>
    </row>
    <row r="329" spans="1:15" ht="22.5" customHeight="1" x14ac:dyDescent="0.2">
      <c r="A329" s="2087"/>
      <c r="B329" s="2090"/>
      <c r="C329" s="2093"/>
      <c r="D329" s="514"/>
      <c r="E329" s="2104"/>
      <c r="F329" s="2383"/>
      <c r="G329" s="2066"/>
      <c r="H329" s="2069"/>
      <c r="I329" s="2081"/>
      <c r="J329" s="2109"/>
      <c r="K329" s="821" t="s">
        <v>141</v>
      </c>
      <c r="L329" s="442">
        <v>15</v>
      </c>
      <c r="M329" s="614"/>
      <c r="N329" s="592"/>
      <c r="O329" s="612"/>
    </row>
    <row r="330" spans="1:15" ht="22.5" customHeight="1" x14ac:dyDescent="0.2">
      <c r="A330" s="2087"/>
      <c r="B330" s="2090"/>
      <c r="C330" s="2093"/>
      <c r="D330" s="514"/>
      <c r="E330" s="2104"/>
      <c r="F330" s="2383"/>
      <c r="G330" s="2066"/>
      <c r="H330" s="2069"/>
      <c r="I330" s="2081"/>
      <c r="J330" s="2109"/>
      <c r="K330" s="821" t="s">
        <v>216</v>
      </c>
      <c r="L330" s="442"/>
      <c r="M330" s="614"/>
      <c r="N330" s="592"/>
      <c r="O330" s="612"/>
    </row>
    <row r="331" spans="1:15" ht="22.5" customHeight="1" x14ac:dyDescent="0.2">
      <c r="A331" s="2087"/>
      <c r="B331" s="2090"/>
      <c r="C331" s="2093"/>
      <c r="D331" s="514"/>
      <c r="E331" s="2104"/>
      <c r="F331" s="2383"/>
      <c r="G331" s="2066"/>
      <c r="H331" s="2069"/>
      <c r="I331" s="2081"/>
      <c r="J331" s="2109"/>
      <c r="K331" s="821" t="s">
        <v>161</v>
      </c>
      <c r="L331" s="442"/>
      <c r="M331" s="614"/>
      <c r="N331" s="592"/>
      <c r="O331" s="612"/>
    </row>
    <row r="332" spans="1:15" ht="22.5" customHeight="1" x14ac:dyDescent="0.2">
      <c r="A332" s="2087"/>
      <c r="B332" s="2090"/>
      <c r="C332" s="2093"/>
      <c r="D332" s="514"/>
      <c r="E332" s="2104"/>
      <c r="F332" s="2383"/>
      <c r="G332" s="2066"/>
      <c r="H332" s="2069"/>
      <c r="I332" s="2081"/>
      <c r="J332" s="2109"/>
      <c r="K332" s="596" t="s">
        <v>140</v>
      </c>
      <c r="L332" s="442">
        <v>0</v>
      </c>
      <c r="M332" s="614"/>
      <c r="N332" s="592"/>
      <c r="O332" s="612"/>
    </row>
    <row r="333" spans="1:15" ht="22.5" customHeight="1" thickBot="1" x14ac:dyDescent="0.25">
      <c r="A333" s="2087"/>
      <c r="B333" s="2090"/>
      <c r="C333" s="2093"/>
      <c r="D333" s="514"/>
      <c r="E333" s="2104"/>
      <c r="F333" s="2383"/>
      <c r="G333" s="2066"/>
      <c r="H333" s="2069"/>
      <c r="I333" s="2081"/>
      <c r="J333" s="2109"/>
      <c r="K333" s="611" t="s">
        <v>480</v>
      </c>
      <c r="L333" s="806">
        <v>120</v>
      </c>
      <c r="M333" s="831"/>
      <c r="N333" s="994"/>
      <c r="O333" s="786"/>
    </row>
    <row r="334" spans="1:15" ht="22.5" customHeight="1" thickBot="1" x14ac:dyDescent="0.25">
      <c r="A334" s="2088"/>
      <c r="B334" s="2091"/>
      <c r="C334" s="2094"/>
      <c r="D334" s="506"/>
      <c r="E334" s="2105"/>
      <c r="F334" s="2384"/>
      <c r="G334" s="2067"/>
      <c r="H334" s="2070"/>
      <c r="I334" s="2082"/>
      <c r="J334" s="2079"/>
      <c r="K334" s="581" t="s">
        <v>33</v>
      </c>
      <c r="L334" s="502">
        <f>SUM(L327:L333)</f>
        <v>135</v>
      </c>
      <c r="M334" s="1139"/>
      <c r="N334" s="1248"/>
      <c r="O334" s="1027"/>
    </row>
    <row r="335" spans="1:15" ht="22.5" customHeight="1" thickBot="1" x14ac:dyDescent="0.25">
      <c r="A335" s="2086" t="s">
        <v>109</v>
      </c>
      <c r="B335" s="2089" t="s">
        <v>37</v>
      </c>
      <c r="C335" s="2092" t="s">
        <v>39</v>
      </c>
      <c r="D335" s="2095" t="s">
        <v>60</v>
      </c>
      <c r="E335" s="2398"/>
      <c r="F335" s="2074" t="s">
        <v>484</v>
      </c>
      <c r="G335" s="2065" t="s">
        <v>483</v>
      </c>
      <c r="H335" s="2068" t="s">
        <v>482</v>
      </c>
      <c r="I335" s="2080" t="s">
        <v>43</v>
      </c>
      <c r="J335" s="2108" t="s">
        <v>481</v>
      </c>
      <c r="K335" s="827" t="s">
        <v>124</v>
      </c>
      <c r="L335" s="750"/>
      <c r="M335" s="805"/>
      <c r="N335" s="994"/>
      <c r="O335" s="786"/>
    </row>
    <row r="336" spans="1:15" ht="22.5" customHeight="1" thickBot="1" x14ac:dyDescent="0.25">
      <c r="A336" s="2087"/>
      <c r="B336" s="2090"/>
      <c r="C336" s="2093"/>
      <c r="D336" s="2096"/>
      <c r="E336" s="2399"/>
      <c r="F336" s="2075"/>
      <c r="G336" s="2066"/>
      <c r="H336" s="2069"/>
      <c r="I336" s="2081"/>
      <c r="J336" s="2109"/>
      <c r="K336" s="522" t="s">
        <v>217</v>
      </c>
      <c r="L336" s="750"/>
      <c r="M336" s="805"/>
      <c r="N336" s="994"/>
      <c r="O336" s="786"/>
    </row>
    <row r="337" spans="1:25" ht="22.5" customHeight="1" thickBot="1" x14ac:dyDescent="0.25">
      <c r="A337" s="2087"/>
      <c r="B337" s="2090"/>
      <c r="C337" s="2093"/>
      <c r="D337" s="2096"/>
      <c r="E337" s="2399"/>
      <c r="F337" s="2075"/>
      <c r="G337" s="2066"/>
      <c r="H337" s="2069"/>
      <c r="I337" s="2081"/>
      <c r="J337" s="2109"/>
      <c r="K337" s="821" t="s">
        <v>141</v>
      </c>
      <c r="L337" s="750"/>
      <c r="M337" s="805"/>
      <c r="N337" s="994"/>
      <c r="O337" s="786"/>
    </row>
    <row r="338" spans="1:25" ht="22.5" customHeight="1" thickBot="1" x14ac:dyDescent="0.25">
      <c r="A338" s="2087"/>
      <c r="B338" s="2090"/>
      <c r="C338" s="2093"/>
      <c r="D338" s="2096"/>
      <c r="E338" s="2399"/>
      <c r="F338" s="2075"/>
      <c r="G338" s="2066"/>
      <c r="H338" s="2069"/>
      <c r="I338" s="2081"/>
      <c r="J338" s="2109"/>
      <c r="K338" s="821" t="s">
        <v>216</v>
      </c>
      <c r="L338" s="750"/>
      <c r="M338" s="805"/>
      <c r="N338" s="994"/>
      <c r="O338" s="786"/>
    </row>
    <row r="339" spans="1:25" ht="22.5" customHeight="1" thickBot="1" x14ac:dyDescent="0.25">
      <c r="A339" s="2087"/>
      <c r="B339" s="2090"/>
      <c r="C339" s="2093"/>
      <c r="D339" s="2096"/>
      <c r="E339" s="2399"/>
      <c r="F339" s="2075"/>
      <c r="G339" s="2066"/>
      <c r="H339" s="2069"/>
      <c r="I339" s="2081"/>
      <c r="J339" s="2109"/>
      <c r="K339" s="821" t="s">
        <v>161</v>
      </c>
      <c r="L339" s="750">
        <v>70.400000000000006</v>
      </c>
      <c r="M339" s="805"/>
      <c r="N339" s="994"/>
      <c r="O339" s="786"/>
    </row>
    <row r="340" spans="1:25" ht="22.5" customHeight="1" thickBot="1" x14ac:dyDescent="0.25">
      <c r="A340" s="2087"/>
      <c r="B340" s="2090"/>
      <c r="C340" s="2093"/>
      <c r="D340" s="2096"/>
      <c r="E340" s="2399"/>
      <c r="F340" s="2075"/>
      <c r="G340" s="2066"/>
      <c r="H340" s="2069"/>
      <c r="I340" s="2081"/>
      <c r="J340" s="2109"/>
      <c r="K340" s="596" t="s">
        <v>140</v>
      </c>
      <c r="L340" s="750"/>
      <c r="M340" s="805"/>
      <c r="N340" s="994"/>
      <c r="O340" s="786"/>
    </row>
    <row r="341" spans="1:25" ht="22.5" customHeight="1" thickBot="1" x14ac:dyDescent="0.25">
      <c r="A341" s="2087"/>
      <c r="B341" s="2090"/>
      <c r="C341" s="2093"/>
      <c r="D341" s="2096"/>
      <c r="E341" s="2399"/>
      <c r="F341" s="2075"/>
      <c r="G341" s="2066"/>
      <c r="H341" s="2069"/>
      <c r="I341" s="2081"/>
      <c r="J341" s="2109"/>
      <c r="K341" s="611" t="s">
        <v>480</v>
      </c>
      <c r="L341" s="750"/>
      <c r="M341" s="805"/>
      <c r="N341" s="994"/>
      <c r="O341" s="786"/>
    </row>
    <row r="342" spans="1:25" ht="22.5" customHeight="1" thickBot="1" x14ac:dyDescent="0.25">
      <c r="A342" s="2088"/>
      <c r="B342" s="2091"/>
      <c r="C342" s="2094"/>
      <c r="D342" s="2097"/>
      <c r="E342" s="2400"/>
      <c r="F342" s="2076"/>
      <c r="G342" s="2067"/>
      <c r="H342" s="2070"/>
      <c r="I342" s="2082"/>
      <c r="J342" s="2079"/>
      <c r="K342" s="581" t="s">
        <v>33</v>
      </c>
      <c r="L342" s="580">
        <f>SUM(L335:L341)</f>
        <v>70.400000000000006</v>
      </c>
      <c r="M342" s="627"/>
      <c r="N342" s="957"/>
      <c r="O342" s="577"/>
    </row>
    <row r="343" spans="1:25" ht="23.25" customHeight="1" thickBot="1" x14ac:dyDescent="0.25">
      <c r="A343" s="915" t="s">
        <v>109</v>
      </c>
      <c r="B343" s="1247" t="s">
        <v>37</v>
      </c>
      <c r="C343" s="2396" t="s">
        <v>38</v>
      </c>
      <c r="D343" s="2396"/>
      <c r="E343" s="2396"/>
      <c r="F343" s="2396"/>
      <c r="G343" s="2396"/>
      <c r="H343" s="2396"/>
      <c r="I343" s="2397"/>
      <c r="J343" s="1104"/>
      <c r="K343" s="1103" t="s">
        <v>33</v>
      </c>
      <c r="L343" s="1102">
        <f>L229+L249</f>
        <v>1605</v>
      </c>
      <c r="M343" s="413"/>
      <c r="N343" s="413"/>
      <c r="O343" s="412"/>
    </row>
    <row r="344" spans="1:25" ht="22.5" customHeight="1" thickBot="1" x14ac:dyDescent="0.25">
      <c r="A344" s="1246" t="s">
        <v>109</v>
      </c>
      <c r="B344" s="1245" t="s">
        <v>39</v>
      </c>
      <c r="C344" s="1100" t="s">
        <v>479</v>
      </c>
      <c r="D344" s="1099"/>
      <c r="E344" s="1098"/>
      <c r="F344" s="1099"/>
      <c r="G344" s="1099"/>
      <c r="H344" s="1099"/>
      <c r="I344" s="1099"/>
      <c r="J344" s="1098"/>
      <c r="K344" s="1099"/>
      <c r="L344" s="1098"/>
      <c r="M344" s="885"/>
      <c r="N344" s="885"/>
      <c r="O344" s="949"/>
    </row>
    <row r="345" spans="1:25" ht="29.45" customHeight="1" thickBot="1" x14ac:dyDescent="0.25">
      <c r="A345" s="1244"/>
      <c r="B345" s="907"/>
      <c r="C345" s="1097"/>
      <c r="D345" s="1095"/>
      <c r="E345" s="1095"/>
      <c r="F345" s="1095"/>
      <c r="G345" s="1095"/>
      <c r="H345" s="1095"/>
      <c r="I345" s="1095"/>
      <c r="J345" s="1096"/>
      <c r="K345" s="1095"/>
      <c r="L345" s="1094"/>
      <c r="M345" s="722" t="s">
        <v>478</v>
      </c>
      <c r="N345" s="712" t="s">
        <v>477</v>
      </c>
      <c r="O345" s="1126"/>
      <c r="Y345" s="879"/>
    </row>
    <row r="346" spans="1:25" ht="17.25" customHeight="1" x14ac:dyDescent="0.2">
      <c r="A346" s="1243" t="s">
        <v>109</v>
      </c>
      <c r="B346" s="2377" t="s">
        <v>39</v>
      </c>
      <c r="C346" s="1236" t="s">
        <v>37</v>
      </c>
      <c r="D346" s="1242"/>
      <c r="E346" s="1241"/>
      <c r="F346" s="2216" t="s">
        <v>476</v>
      </c>
      <c r="G346" s="2060" t="s">
        <v>473</v>
      </c>
      <c r="H346" s="2139" t="s">
        <v>44</v>
      </c>
      <c r="I346" s="2171" t="s">
        <v>43</v>
      </c>
      <c r="J346" s="2108" t="s">
        <v>42</v>
      </c>
      <c r="K346" s="938" t="s">
        <v>124</v>
      </c>
      <c r="L346" s="1238">
        <f>L360</f>
        <v>0</v>
      </c>
      <c r="M346" s="1240" t="s">
        <v>224</v>
      </c>
      <c r="N346" s="1239" t="s">
        <v>50</v>
      </c>
      <c r="O346" s="701"/>
      <c r="Y346" s="394"/>
    </row>
    <row r="347" spans="1:25" ht="17.25" customHeight="1" x14ac:dyDescent="0.2">
      <c r="A347" s="1237"/>
      <c r="B347" s="2378"/>
      <c r="C347" s="1236"/>
      <c r="D347" s="1235"/>
      <c r="E347" s="1234"/>
      <c r="F347" s="2217"/>
      <c r="G347" s="2060"/>
      <c r="H347" s="2139"/>
      <c r="I347" s="2171"/>
      <c r="J347" s="2109"/>
      <c r="K347" s="482" t="s">
        <v>217</v>
      </c>
      <c r="L347" s="1238">
        <f>L361</f>
        <v>0</v>
      </c>
      <c r="M347" s="710"/>
      <c r="N347" s="875"/>
      <c r="O347" s="638"/>
      <c r="Y347" s="394"/>
    </row>
    <row r="348" spans="1:25" ht="12.75" customHeight="1" x14ac:dyDescent="0.2">
      <c r="A348" s="1237"/>
      <c r="B348" s="2378"/>
      <c r="C348" s="1236"/>
      <c r="D348" s="1235"/>
      <c r="E348" s="1234"/>
      <c r="F348" s="2218"/>
      <c r="G348" s="2060"/>
      <c r="H348" s="2139"/>
      <c r="I348" s="2171"/>
      <c r="J348" s="2109"/>
      <c r="K348" s="937" t="s">
        <v>141</v>
      </c>
      <c r="L348" s="1238">
        <f>L362+L355</f>
        <v>703.5</v>
      </c>
      <c r="M348" s="710"/>
      <c r="N348" s="852"/>
      <c r="O348" s="638"/>
      <c r="Y348" s="394"/>
    </row>
    <row r="349" spans="1:25" ht="15" x14ac:dyDescent="0.2">
      <c r="A349" s="1237"/>
      <c r="B349" s="2378"/>
      <c r="C349" s="1236"/>
      <c r="D349" s="1235"/>
      <c r="E349" s="1234"/>
      <c r="F349" s="2218"/>
      <c r="G349" s="2060"/>
      <c r="H349" s="2139"/>
      <c r="I349" s="2171"/>
      <c r="J349" s="926"/>
      <c r="K349" s="937" t="s">
        <v>216</v>
      </c>
      <c r="L349" s="1238">
        <f>L363</f>
        <v>0</v>
      </c>
      <c r="M349" s="659"/>
      <c r="N349" s="684"/>
      <c r="O349" s="638"/>
    </row>
    <row r="350" spans="1:25" ht="21" customHeight="1" x14ac:dyDescent="0.2">
      <c r="A350" s="1237"/>
      <c r="B350" s="2378"/>
      <c r="C350" s="1236"/>
      <c r="D350" s="1235"/>
      <c r="E350" s="1234"/>
      <c r="F350" s="2218"/>
      <c r="G350" s="2060"/>
      <c r="H350" s="2139"/>
      <c r="I350" s="2171"/>
      <c r="J350" s="926"/>
      <c r="K350" s="937" t="s">
        <v>161</v>
      </c>
      <c r="L350" s="1238">
        <f>L364+L357</f>
        <v>826.2</v>
      </c>
      <c r="M350" s="659"/>
      <c r="N350" s="684"/>
      <c r="O350" s="638"/>
    </row>
    <row r="351" spans="1:25" ht="30" customHeight="1" thickBot="1" x14ac:dyDescent="0.25">
      <c r="A351" s="1237"/>
      <c r="B351" s="2378"/>
      <c r="C351" s="1236"/>
      <c r="D351" s="1235"/>
      <c r="E351" s="1234"/>
      <c r="F351" s="2218"/>
      <c r="G351" s="2060"/>
      <c r="H351" s="2139"/>
      <c r="I351" s="2171"/>
      <c r="J351" s="926"/>
      <c r="K351" s="935" t="s">
        <v>140</v>
      </c>
      <c r="L351" s="1233">
        <f>L365</f>
        <v>0</v>
      </c>
      <c r="M351" s="680"/>
      <c r="N351" s="679"/>
      <c r="O351" s="678"/>
    </row>
    <row r="352" spans="1:25" ht="27" customHeight="1" thickBot="1" x14ac:dyDescent="0.25">
      <c r="A352" s="1232"/>
      <c r="B352" s="2379"/>
      <c r="C352" s="1231"/>
      <c r="D352" s="914"/>
      <c r="E352" s="1230"/>
      <c r="F352" s="2219"/>
      <c r="G352" s="2061"/>
      <c r="H352" s="2140"/>
      <c r="I352" s="2172"/>
      <c r="J352" s="933"/>
      <c r="K352" s="910" t="s">
        <v>33</v>
      </c>
      <c r="L352" s="909">
        <f>SUM(L346:L351)</f>
        <v>1529.7</v>
      </c>
      <c r="M352" s="627"/>
      <c r="N352" s="578"/>
      <c r="O352" s="628"/>
    </row>
    <row r="353" spans="1:27" ht="17.25" customHeight="1" x14ac:dyDescent="0.2">
      <c r="A353" s="1089" t="s">
        <v>109</v>
      </c>
      <c r="B353" s="1217" t="s">
        <v>39</v>
      </c>
      <c r="C353" s="922" t="s">
        <v>37</v>
      </c>
      <c r="D353" s="1212" t="s">
        <v>37</v>
      </c>
      <c r="E353" s="1219"/>
      <c r="F353" s="2063" t="s">
        <v>475</v>
      </c>
      <c r="G353" s="2060" t="s">
        <v>473</v>
      </c>
      <c r="H353" s="2139" t="s">
        <v>44</v>
      </c>
      <c r="I353" s="2171" t="s">
        <v>43</v>
      </c>
      <c r="J353" s="2108" t="s">
        <v>42</v>
      </c>
      <c r="K353" s="928" t="s">
        <v>124</v>
      </c>
      <c r="L353" s="1229"/>
      <c r="M353" s="622" t="s">
        <v>398</v>
      </c>
      <c r="N353" s="621"/>
      <c r="O353" s="825"/>
      <c r="AA353" s="394"/>
    </row>
    <row r="354" spans="1:27" ht="17.25" customHeight="1" x14ac:dyDescent="0.2">
      <c r="A354" s="1221"/>
      <c r="B354" s="1082"/>
      <c r="C354" s="1220"/>
      <c r="D354" s="1225"/>
      <c r="E354" s="1219"/>
      <c r="F354" s="2063"/>
      <c r="G354" s="2060"/>
      <c r="H354" s="2139"/>
      <c r="I354" s="2171"/>
      <c r="J354" s="2109"/>
      <c r="K354" s="522" t="s">
        <v>217</v>
      </c>
      <c r="L354" s="1228"/>
      <c r="M354" s="617"/>
      <c r="N354" s="616"/>
      <c r="O354" s="823"/>
    </row>
    <row r="355" spans="1:27" ht="17.25" customHeight="1" x14ac:dyDescent="0.2">
      <c r="A355" s="1221"/>
      <c r="B355" s="1082"/>
      <c r="C355" s="1220"/>
      <c r="D355" s="1225"/>
      <c r="E355" s="1219"/>
      <c r="F355" s="2063"/>
      <c r="G355" s="2060"/>
      <c r="H355" s="2139"/>
      <c r="I355" s="2171"/>
      <c r="J355" s="2109"/>
      <c r="K355" s="925" t="s">
        <v>141</v>
      </c>
      <c r="L355" s="1227">
        <v>3</v>
      </c>
      <c r="M355" s="614"/>
      <c r="N355" s="613"/>
      <c r="O355" s="591"/>
      <c r="AA355" s="444"/>
    </row>
    <row r="356" spans="1:27" ht="17.25" customHeight="1" x14ac:dyDescent="0.2">
      <c r="A356" s="1221"/>
      <c r="B356" s="1082"/>
      <c r="C356" s="1220"/>
      <c r="D356" s="1225"/>
      <c r="E356" s="1219"/>
      <c r="F356" s="2063"/>
      <c r="G356" s="2060"/>
      <c r="H356" s="2139"/>
      <c r="I356" s="2171"/>
      <c r="J356" s="926"/>
      <c r="K356" s="925" t="s">
        <v>216</v>
      </c>
      <c r="L356" s="1226"/>
      <c r="M356" s="614"/>
      <c r="N356" s="613"/>
      <c r="O356" s="591"/>
    </row>
    <row r="357" spans="1:27" ht="17.25" customHeight="1" x14ac:dyDescent="0.2">
      <c r="A357" s="1221"/>
      <c r="B357" s="1082"/>
      <c r="C357" s="1220"/>
      <c r="D357" s="1225"/>
      <c r="E357" s="1219"/>
      <c r="F357" s="2063"/>
      <c r="G357" s="2060"/>
      <c r="H357" s="2139"/>
      <c r="I357" s="2171"/>
      <c r="J357" s="926"/>
      <c r="K357" s="925" t="s">
        <v>161</v>
      </c>
      <c r="L357" s="1226"/>
      <c r="M357" s="614"/>
      <c r="N357" s="613"/>
      <c r="O357" s="591"/>
    </row>
    <row r="358" spans="1:27" ht="17.25" customHeight="1" thickBot="1" x14ac:dyDescent="0.25">
      <c r="A358" s="1221"/>
      <c r="B358" s="1082"/>
      <c r="C358" s="1220"/>
      <c r="D358" s="1225"/>
      <c r="E358" s="1219"/>
      <c r="F358" s="2063"/>
      <c r="G358" s="2060"/>
      <c r="H358" s="2139"/>
      <c r="I358" s="2171"/>
      <c r="J358" s="926"/>
      <c r="K358" s="917" t="s">
        <v>140</v>
      </c>
      <c r="L358" s="1224"/>
      <c r="M358" s="1223"/>
      <c r="N358" s="608"/>
      <c r="O358" s="1222"/>
    </row>
    <row r="359" spans="1:27" ht="30.75" customHeight="1" thickBot="1" x14ac:dyDescent="0.25">
      <c r="A359" s="1221"/>
      <c r="B359" s="1082"/>
      <c r="C359" s="1220"/>
      <c r="D359" s="913"/>
      <c r="E359" s="1219"/>
      <c r="F359" s="2064"/>
      <c r="G359" s="2061"/>
      <c r="H359" s="2140"/>
      <c r="I359" s="2172"/>
      <c r="J359" s="933"/>
      <c r="K359" s="910" t="s">
        <v>33</v>
      </c>
      <c r="L359" s="1218">
        <f>SUM(L353:L358)</f>
        <v>3</v>
      </c>
      <c r="M359" s="801"/>
      <c r="N359" s="603"/>
      <c r="O359" s="758"/>
    </row>
    <row r="360" spans="1:27" ht="21" customHeight="1" x14ac:dyDescent="0.2">
      <c r="A360" s="1089" t="s">
        <v>109</v>
      </c>
      <c r="B360" s="1217" t="s">
        <v>39</v>
      </c>
      <c r="C360" s="922" t="s">
        <v>37</v>
      </c>
      <c r="D360" s="1216" t="s">
        <v>39</v>
      </c>
      <c r="E360" s="600" t="s">
        <v>223</v>
      </c>
      <c r="F360" s="2074" t="s">
        <v>474</v>
      </c>
      <c r="G360" s="2065" t="s">
        <v>473</v>
      </c>
      <c r="H360" s="2068" t="s">
        <v>44</v>
      </c>
      <c r="I360" s="2393" t="s">
        <v>472</v>
      </c>
      <c r="J360" s="2108" t="s">
        <v>471</v>
      </c>
      <c r="K360" s="928" t="s">
        <v>124</v>
      </c>
      <c r="L360" s="927">
        <v>0</v>
      </c>
      <c r="M360" s="481" t="s">
        <v>227</v>
      </c>
      <c r="N360" s="480" t="s">
        <v>50</v>
      </c>
      <c r="O360" s="698"/>
      <c r="AA360" s="1214"/>
    </row>
    <row r="361" spans="1:27" ht="21" customHeight="1" x14ac:dyDescent="0.2">
      <c r="A361" s="923"/>
      <c r="B361" s="1213"/>
      <c r="C361" s="922"/>
      <c r="D361" s="1212"/>
      <c r="E361" s="1211"/>
      <c r="F361" s="2075"/>
      <c r="G361" s="2066"/>
      <c r="H361" s="2069"/>
      <c r="I361" s="2394"/>
      <c r="J361" s="2109"/>
      <c r="K361" s="522" t="s">
        <v>217</v>
      </c>
      <c r="L361" s="924"/>
      <c r="M361" s="659"/>
      <c r="N361" s="658"/>
      <c r="O361" s="683"/>
      <c r="AA361" s="1203"/>
    </row>
    <row r="362" spans="1:27" ht="19.5" customHeight="1" x14ac:dyDescent="0.25">
      <c r="A362" s="923"/>
      <c r="B362" s="1213"/>
      <c r="C362" s="922"/>
      <c r="D362" s="1212"/>
      <c r="E362" s="1211"/>
      <c r="F362" s="2075"/>
      <c r="G362" s="2066"/>
      <c r="H362" s="2069"/>
      <c r="I362" s="2394"/>
      <c r="J362" s="2109"/>
      <c r="K362" s="925" t="s">
        <v>141</v>
      </c>
      <c r="L362" s="924">
        <v>700.5</v>
      </c>
      <c r="M362" s="657" t="s">
        <v>470</v>
      </c>
      <c r="N362" s="656" t="s">
        <v>50</v>
      </c>
      <c r="O362" s="683"/>
      <c r="AA362" s="1214"/>
    </row>
    <row r="363" spans="1:27" ht="26.25" customHeight="1" x14ac:dyDescent="0.2">
      <c r="A363" s="923"/>
      <c r="B363" s="1213"/>
      <c r="C363" s="922"/>
      <c r="D363" s="1212"/>
      <c r="E363" s="1211"/>
      <c r="F363" s="2075"/>
      <c r="G363" s="2066"/>
      <c r="H363" s="2069"/>
      <c r="I363" s="2394"/>
      <c r="J363" s="926"/>
      <c r="K363" s="925" t="s">
        <v>216</v>
      </c>
      <c r="L363" s="924"/>
      <c r="M363" s="548"/>
      <c r="N363" s="684"/>
      <c r="O363" s="638"/>
      <c r="AA363" s="1203"/>
    </row>
    <row r="364" spans="1:27" ht="25.5" customHeight="1" x14ac:dyDescent="0.2">
      <c r="A364" s="923"/>
      <c r="B364" s="1213"/>
      <c r="C364" s="922"/>
      <c r="D364" s="1212"/>
      <c r="E364" s="1211"/>
      <c r="F364" s="2075"/>
      <c r="G364" s="2066"/>
      <c r="H364" s="2069"/>
      <c r="I364" s="2394"/>
      <c r="J364" s="926"/>
      <c r="K364" s="1215" t="s">
        <v>161</v>
      </c>
      <c r="L364" s="1085">
        <v>826.2</v>
      </c>
      <c r="M364" s="659"/>
      <c r="N364" s="684"/>
      <c r="O364" s="638"/>
      <c r="AA364" s="1214"/>
    </row>
    <row r="365" spans="1:27" ht="23.25" customHeight="1" thickBot="1" x14ac:dyDescent="0.25">
      <c r="A365" s="923"/>
      <c r="B365" s="1213"/>
      <c r="C365" s="922"/>
      <c r="D365" s="1212"/>
      <c r="E365" s="1211"/>
      <c r="F365" s="2075"/>
      <c r="G365" s="2066"/>
      <c r="H365" s="2069"/>
      <c r="I365" s="2394"/>
      <c r="J365" s="926"/>
      <c r="K365" s="1209" t="s">
        <v>140</v>
      </c>
      <c r="L365" s="1208"/>
      <c r="M365" s="680"/>
      <c r="N365" s="679"/>
      <c r="O365" s="678"/>
      <c r="AA365" s="1203"/>
    </row>
    <row r="366" spans="1:27" ht="25.5" customHeight="1" thickBot="1" x14ac:dyDescent="0.25">
      <c r="A366" s="915"/>
      <c r="B366" s="1207"/>
      <c r="C366" s="914"/>
      <c r="D366" s="1206"/>
      <c r="E366" s="1205"/>
      <c r="F366" s="2076"/>
      <c r="G366" s="2067"/>
      <c r="H366" s="2070"/>
      <c r="I366" s="2395"/>
      <c r="J366" s="933"/>
      <c r="K366" s="910" t="s">
        <v>33</v>
      </c>
      <c r="L366" s="909">
        <f>SUM(L360:L365)</f>
        <v>1526.7</v>
      </c>
      <c r="M366" s="627"/>
      <c r="N366" s="578"/>
      <c r="O366" s="628"/>
      <c r="AA366" s="1203"/>
    </row>
    <row r="367" spans="1:27" ht="15" thickBot="1" x14ac:dyDescent="0.25">
      <c r="A367" s="1202" t="s">
        <v>109</v>
      </c>
      <c r="B367" s="907" t="s">
        <v>39</v>
      </c>
      <c r="C367" s="2151" t="s">
        <v>38</v>
      </c>
      <c r="D367" s="2151"/>
      <c r="E367" s="2151"/>
      <c r="F367" s="2151"/>
      <c r="G367" s="2151"/>
      <c r="H367" s="2151"/>
      <c r="I367" s="2152"/>
      <c r="J367" s="906"/>
      <c r="K367" s="905" t="s">
        <v>33</v>
      </c>
      <c r="L367" s="904">
        <f>L352*1</f>
        <v>1529.7</v>
      </c>
      <c r="M367" s="741"/>
      <c r="N367" s="741"/>
      <c r="O367" s="903"/>
    </row>
    <row r="368" spans="1:27" ht="15" thickBot="1" x14ac:dyDescent="0.25">
      <c r="A368" s="1201" t="s">
        <v>109</v>
      </c>
      <c r="B368" s="1201"/>
      <c r="C368" s="2220" t="s">
        <v>36</v>
      </c>
      <c r="D368" s="2220"/>
      <c r="E368" s="2220"/>
      <c r="F368" s="2220"/>
      <c r="G368" s="2220"/>
      <c r="H368" s="2220"/>
      <c r="I368" s="2221"/>
      <c r="J368" s="1200"/>
      <c r="K368" s="1199" t="s">
        <v>33</v>
      </c>
      <c r="L368" s="1198">
        <f>L367+L343</f>
        <v>3134.7</v>
      </c>
      <c r="M368" s="736"/>
      <c r="N368" s="736"/>
      <c r="O368" s="952"/>
    </row>
    <row r="369" spans="1:29" ht="27.75" customHeight="1" thickBot="1" x14ac:dyDescent="0.25">
      <c r="A369" s="1197" t="s">
        <v>107</v>
      </c>
      <c r="B369" s="1196"/>
      <c r="C369" s="1195" t="s">
        <v>469</v>
      </c>
      <c r="D369" s="1193"/>
      <c r="E369" s="730"/>
      <c r="F369" s="1194"/>
      <c r="G369" s="1194"/>
      <c r="H369" s="1193"/>
      <c r="I369" s="1193"/>
      <c r="J369" s="1193"/>
      <c r="K369" s="1193"/>
      <c r="L369" s="1192"/>
      <c r="M369" s="729"/>
      <c r="N369" s="729"/>
      <c r="O369" s="728"/>
    </row>
    <row r="370" spans="1:29" ht="45.75" thickBot="1" x14ac:dyDescent="0.25">
      <c r="A370" s="727"/>
      <c r="B370" s="726"/>
      <c r="C370" s="724"/>
      <c r="D370" s="724"/>
      <c r="E370" s="716"/>
      <c r="F370" s="725"/>
      <c r="G370" s="725"/>
      <c r="H370" s="724"/>
      <c r="I370" s="724"/>
      <c r="J370" s="724"/>
      <c r="K370" s="724"/>
      <c r="L370" s="1096"/>
      <c r="M370" s="1191" t="s">
        <v>468</v>
      </c>
      <c r="N370" s="712" t="s">
        <v>50</v>
      </c>
      <c r="O370" s="711">
        <v>3</v>
      </c>
    </row>
    <row r="371" spans="1:29" ht="25.5" customHeight="1" thickBot="1" x14ac:dyDescent="0.25">
      <c r="A371" s="884" t="s">
        <v>107</v>
      </c>
      <c r="B371" s="1022" t="s">
        <v>37</v>
      </c>
      <c r="C371" s="886" t="s">
        <v>467</v>
      </c>
      <c r="D371" s="885"/>
      <c r="E371" s="720"/>
      <c r="F371" s="885"/>
      <c r="G371" s="885"/>
      <c r="H371" s="885"/>
      <c r="I371" s="885"/>
      <c r="J371" s="885"/>
      <c r="K371" s="885"/>
      <c r="L371" s="720"/>
      <c r="M371" s="885"/>
      <c r="N371" s="885"/>
      <c r="O371" s="719"/>
    </row>
    <row r="372" spans="1:29" ht="33.75" customHeight="1" thickBot="1" x14ac:dyDescent="0.25">
      <c r="A372" s="718"/>
      <c r="B372" s="418"/>
      <c r="C372" s="715"/>
      <c r="D372" s="715"/>
      <c r="E372" s="715"/>
      <c r="F372" s="715"/>
      <c r="G372" s="715"/>
      <c r="H372" s="715"/>
      <c r="I372" s="715"/>
      <c r="J372" s="716"/>
      <c r="K372" s="715"/>
      <c r="L372" s="715"/>
      <c r="M372" s="1191" t="s">
        <v>466</v>
      </c>
      <c r="N372" s="712" t="s">
        <v>50</v>
      </c>
      <c r="O372" s="950">
        <v>3</v>
      </c>
    </row>
    <row r="373" spans="1:29" ht="17.25" customHeight="1" x14ac:dyDescent="0.2">
      <c r="A373" s="557" t="s">
        <v>107</v>
      </c>
      <c r="B373" s="2089" t="s">
        <v>37</v>
      </c>
      <c r="C373" s="851" t="s">
        <v>37</v>
      </c>
      <c r="D373" s="1190"/>
      <c r="E373" s="1150"/>
      <c r="F373" s="2206" t="s">
        <v>465</v>
      </c>
      <c r="G373" s="2059" t="s">
        <v>436</v>
      </c>
      <c r="H373" s="2068" t="s">
        <v>44</v>
      </c>
      <c r="I373" s="2080" t="s">
        <v>43</v>
      </c>
      <c r="J373" s="2108" t="s">
        <v>42</v>
      </c>
      <c r="K373" s="484" t="s">
        <v>124</v>
      </c>
      <c r="L373" s="470">
        <f>L380+L387+L393+L399+L405+L412+L418+L425+L432+L439+L445+L452+L459+L466+L473</f>
        <v>0</v>
      </c>
      <c r="M373" s="481" t="s">
        <v>224</v>
      </c>
      <c r="N373" s="480" t="s">
        <v>50</v>
      </c>
      <c r="O373" s="698">
        <v>3</v>
      </c>
    </row>
    <row r="374" spans="1:29" ht="17.25" customHeight="1" x14ac:dyDescent="0.2">
      <c r="A374" s="541"/>
      <c r="B374" s="2090"/>
      <c r="C374" s="849"/>
      <c r="D374" s="842"/>
      <c r="E374" s="1147"/>
      <c r="F374" s="2207"/>
      <c r="G374" s="2060"/>
      <c r="H374" s="2069"/>
      <c r="I374" s="2081"/>
      <c r="J374" s="2109"/>
      <c r="K374" s="482" t="s">
        <v>217</v>
      </c>
      <c r="L374" s="948">
        <f>L381+L406+L419+L426+L433+L446+L453+L460+L467+L474</f>
        <v>0</v>
      </c>
      <c r="M374" s="659"/>
      <c r="N374" s="658"/>
      <c r="O374" s="683"/>
    </row>
    <row r="375" spans="1:29" ht="15" x14ac:dyDescent="0.2">
      <c r="A375" s="541"/>
      <c r="B375" s="2090"/>
      <c r="C375" s="849"/>
      <c r="D375" s="842"/>
      <c r="E375" s="1147"/>
      <c r="F375" s="2208"/>
      <c r="G375" s="2060"/>
      <c r="H375" s="2069"/>
      <c r="I375" s="2081"/>
      <c r="J375" s="2109"/>
      <c r="K375" s="476" t="s">
        <v>141</v>
      </c>
      <c r="L375" s="1017">
        <f>L382+L388+L394+L400+L407+L413+L420+L427+L434+L440+L447+L461+L468+L454+L475+L482</f>
        <v>29.9</v>
      </c>
      <c r="M375" s="659"/>
      <c r="N375" s="684"/>
      <c r="O375" s="683"/>
    </row>
    <row r="376" spans="1:29" ht="15" customHeight="1" x14ac:dyDescent="0.2">
      <c r="A376" s="541"/>
      <c r="B376" s="2090"/>
      <c r="C376" s="849"/>
      <c r="D376" s="842"/>
      <c r="E376" s="1147"/>
      <c r="F376" s="2208"/>
      <c r="G376" s="2060"/>
      <c r="H376" s="2069"/>
      <c r="I376" s="2081"/>
      <c r="J376" s="472"/>
      <c r="K376" s="476" t="s">
        <v>216</v>
      </c>
      <c r="L376" s="948">
        <f>L383+L389+L395+L401+L408+L414+L421+L428+L435+L441+L448+L462+L469+L455+L476</f>
        <v>0</v>
      </c>
      <c r="M376" s="659"/>
      <c r="N376" s="684"/>
      <c r="O376" s="683"/>
    </row>
    <row r="377" spans="1:29" ht="15" customHeight="1" x14ac:dyDescent="0.2">
      <c r="A377" s="541"/>
      <c r="B377" s="2090"/>
      <c r="C377" s="849"/>
      <c r="D377" s="842"/>
      <c r="E377" s="1147"/>
      <c r="F377" s="2208"/>
      <c r="G377" s="2060"/>
      <c r="H377" s="2069"/>
      <c r="I377" s="2081"/>
      <c r="J377" s="472"/>
      <c r="K377" s="476" t="s">
        <v>161</v>
      </c>
      <c r="L377" s="1017">
        <f>L384+L390+L396+L402+L409+L415+L422+L429+L436+L442+L449+L463+L470+L456+L477+L484</f>
        <v>81.699999999999989</v>
      </c>
      <c r="M377" s="659"/>
      <c r="N377" s="684"/>
      <c r="O377" s="683"/>
    </row>
    <row r="378" spans="1:29" ht="19.5" customHeight="1" thickBot="1" x14ac:dyDescent="0.25">
      <c r="A378" s="541"/>
      <c r="B378" s="2090"/>
      <c r="C378" s="849"/>
      <c r="D378" s="842"/>
      <c r="E378" s="1147"/>
      <c r="F378" s="2208"/>
      <c r="G378" s="2060"/>
      <c r="H378" s="2069"/>
      <c r="I378" s="2081"/>
      <c r="J378" s="472"/>
      <c r="K378" s="947" t="s">
        <v>215</v>
      </c>
      <c r="L378" s="946">
        <f>+L478+L385+L391+L397+L403+L410+L416+L423+L430+L437+L450+L457+L464+L471</f>
        <v>0</v>
      </c>
      <c r="M378" s="680"/>
      <c r="N378" s="679"/>
      <c r="O378" s="678"/>
    </row>
    <row r="379" spans="1:29" ht="34.5" customHeight="1" thickBot="1" x14ac:dyDescent="0.25">
      <c r="A379" s="429"/>
      <c r="B379" s="2091"/>
      <c r="C379" s="468"/>
      <c r="D379" s="468"/>
      <c r="E379" s="467"/>
      <c r="F379" s="2209"/>
      <c r="G379" s="2061"/>
      <c r="H379" s="2070"/>
      <c r="I379" s="2082"/>
      <c r="J379" s="676"/>
      <c r="K379" s="503" t="s">
        <v>33</v>
      </c>
      <c r="L379" s="877">
        <f>SUM(L373:L378)</f>
        <v>111.6</v>
      </c>
      <c r="M379" s="627"/>
      <c r="N379" s="578"/>
      <c r="O379" s="660"/>
    </row>
    <row r="380" spans="1:29" ht="14.25" hidden="1" customHeight="1" x14ac:dyDescent="0.2">
      <c r="A380" s="557" t="s">
        <v>107</v>
      </c>
      <c r="B380" s="2089" t="s">
        <v>37</v>
      </c>
      <c r="C380" s="851" t="s">
        <v>37</v>
      </c>
      <c r="D380" s="529" t="s">
        <v>37</v>
      </c>
      <c r="E380" s="649"/>
      <c r="F380" s="2062" t="s">
        <v>464</v>
      </c>
      <c r="G380" s="2059" t="s">
        <v>436</v>
      </c>
      <c r="H380" s="2068" t="s">
        <v>44</v>
      </c>
      <c r="I380" s="1189" t="s">
        <v>462</v>
      </c>
      <c r="J380" s="866" t="s">
        <v>42</v>
      </c>
      <c r="K380" s="598" t="s">
        <v>124</v>
      </c>
      <c r="L380" s="647"/>
      <c r="M380" s="702"/>
      <c r="N380" s="834"/>
      <c r="O380" s="701"/>
      <c r="Y380" s="394"/>
      <c r="AA380" s="394"/>
    </row>
    <row r="381" spans="1:29" ht="14.25" hidden="1" customHeight="1" x14ac:dyDescent="0.2">
      <c r="A381" s="541"/>
      <c r="B381" s="2090"/>
      <c r="C381" s="849"/>
      <c r="D381" s="514"/>
      <c r="E381" s="634"/>
      <c r="F381" s="2063"/>
      <c r="G381" s="2060"/>
      <c r="H381" s="2069"/>
      <c r="I381" s="1001"/>
      <c r="J381" s="848" t="s">
        <v>461</v>
      </c>
      <c r="K381" s="700" t="s">
        <v>243</v>
      </c>
      <c r="L381" s="644"/>
      <c r="M381" s="876"/>
      <c r="N381" s="875"/>
      <c r="O381" s="638"/>
      <c r="Y381" s="394"/>
    </row>
    <row r="382" spans="1:29" ht="17.25" hidden="1" customHeight="1" x14ac:dyDescent="0.25">
      <c r="A382" s="541"/>
      <c r="B382" s="2090"/>
      <c r="C382" s="849"/>
      <c r="D382" s="514"/>
      <c r="E382" s="634"/>
      <c r="F382" s="2063"/>
      <c r="G382" s="2060"/>
      <c r="H382" s="2069"/>
      <c r="I382" s="1001"/>
      <c r="J382" s="864"/>
      <c r="K382" s="596" t="s">
        <v>141</v>
      </c>
      <c r="L382" s="644"/>
      <c r="M382" s="854"/>
      <c r="N382" s="853"/>
      <c r="O382" s="638"/>
      <c r="Y382" s="394"/>
    </row>
    <row r="383" spans="1:29" ht="21" hidden="1" customHeight="1" x14ac:dyDescent="0.2">
      <c r="A383" s="541"/>
      <c r="B383" s="2090"/>
      <c r="C383" s="849"/>
      <c r="D383" s="514"/>
      <c r="E383" s="634"/>
      <c r="F383" s="2063"/>
      <c r="G383" s="2060"/>
      <c r="H383" s="2069"/>
      <c r="I383" s="2295"/>
      <c r="J383" s="472"/>
      <c r="K383" s="596" t="s">
        <v>216</v>
      </c>
      <c r="L383" s="644"/>
      <c r="M383" s="659"/>
      <c r="N383" s="684"/>
      <c r="O383" s="683"/>
    </row>
    <row r="384" spans="1:29" ht="18.75" hidden="1" customHeight="1" x14ac:dyDescent="0.2">
      <c r="A384" s="541"/>
      <c r="B384" s="2090"/>
      <c r="C384" s="849"/>
      <c r="D384" s="514"/>
      <c r="E384" s="634"/>
      <c r="F384" s="2063"/>
      <c r="G384" s="2060"/>
      <c r="H384" s="2069"/>
      <c r="I384" s="2295"/>
      <c r="J384" s="472"/>
      <c r="K384" s="596" t="s">
        <v>161</v>
      </c>
      <c r="L384" s="447">
        <v>0</v>
      </c>
      <c r="M384" s="659"/>
      <c r="N384" s="684"/>
      <c r="O384" s="638"/>
      <c r="AB384" s="394"/>
      <c r="AC384" s="394"/>
    </row>
    <row r="385" spans="1:18" ht="15.75" hidden="1" customHeight="1" thickBot="1" x14ac:dyDescent="0.25">
      <c r="A385" s="541"/>
      <c r="B385" s="2090"/>
      <c r="C385" s="849"/>
      <c r="D385" s="514"/>
      <c r="E385" s="634"/>
      <c r="F385" s="2063"/>
      <c r="G385" s="2060"/>
      <c r="H385" s="2069"/>
      <c r="I385" s="2295"/>
      <c r="J385" s="472"/>
      <c r="K385" s="626" t="s">
        <v>215</v>
      </c>
      <c r="L385" s="840"/>
      <c r="M385" s="860"/>
      <c r="N385" s="679"/>
      <c r="O385" s="678"/>
    </row>
    <row r="386" spans="1:18" ht="21.75" hidden="1" customHeight="1" thickBot="1" x14ac:dyDescent="0.25">
      <c r="A386" s="429"/>
      <c r="B386" s="2091"/>
      <c r="C386" s="468"/>
      <c r="D386" s="534"/>
      <c r="E386" s="505"/>
      <c r="F386" s="2064"/>
      <c r="G386" s="2061"/>
      <c r="H386" s="2070"/>
      <c r="I386" s="2296"/>
      <c r="J386" s="676"/>
      <c r="K386" s="503" t="s">
        <v>33</v>
      </c>
      <c r="L386" s="580">
        <f>SUM(L380:L385)</f>
        <v>0</v>
      </c>
      <c r="M386" s="627"/>
      <c r="N386" s="578"/>
      <c r="O386" s="628"/>
    </row>
    <row r="387" spans="1:18" ht="47.25" hidden="1" customHeight="1" x14ac:dyDescent="0.2">
      <c r="A387" s="557" t="s">
        <v>107</v>
      </c>
      <c r="B387" s="2089" t="s">
        <v>37</v>
      </c>
      <c r="C387" s="851" t="s">
        <v>37</v>
      </c>
      <c r="D387" s="529" t="s">
        <v>39</v>
      </c>
      <c r="E387" s="649"/>
      <c r="F387" s="2210" t="s">
        <v>463</v>
      </c>
      <c r="G387" s="2059" t="s">
        <v>436</v>
      </c>
      <c r="H387" s="2068" t="s">
        <v>44</v>
      </c>
      <c r="I387" s="1189" t="s">
        <v>462</v>
      </c>
      <c r="J387" s="866" t="s">
        <v>199</v>
      </c>
      <c r="K387" s="598" t="s">
        <v>124</v>
      </c>
      <c r="L387" s="647"/>
      <c r="M387" s="481" t="s">
        <v>227</v>
      </c>
      <c r="N387" s="480" t="s">
        <v>50</v>
      </c>
      <c r="O387" s="698">
        <v>1</v>
      </c>
    </row>
    <row r="388" spans="1:18" ht="36" hidden="1" customHeight="1" x14ac:dyDescent="0.25">
      <c r="A388" s="541"/>
      <c r="B388" s="2090"/>
      <c r="C388" s="849"/>
      <c r="D388" s="514"/>
      <c r="E388" s="634"/>
      <c r="F388" s="2211"/>
      <c r="G388" s="2060"/>
      <c r="H388" s="2069"/>
      <c r="I388" s="1001"/>
      <c r="J388" s="864" t="s">
        <v>461</v>
      </c>
      <c r="K388" s="596" t="s">
        <v>141</v>
      </c>
      <c r="L388" s="644"/>
      <c r="M388" s="640" t="s">
        <v>460</v>
      </c>
      <c r="N388" s="639" t="s">
        <v>50</v>
      </c>
      <c r="O388" s="683">
        <v>2</v>
      </c>
    </row>
    <row r="389" spans="1:18" ht="57" hidden="1" customHeight="1" x14ac:dyDescent="0.2">
      <c r="A389" s="541"/>
      <c r="B389" s="2090"/>
      <c r="C389" s="849"/>
      <c r="D389" s="514"/>
      <c r="E389" s="634"/>
      <c r="F389" s="2211"/>
      <c r="G389" s="2060"/>
      <c r="H389" s="2069"/>
      <c r="I389" s="1001"/>
      <c r="J389" s="864"/>
      <c r="K389" s="596" t="s">
        <v>216</v>
      </c>
      <c r="L389" s="644"/>
      <c r="M389" s="659"/>
      <c r="N389" s="684"/>
      <c r="O389" s="638"/>
    </row>
    <row r="390" spans="1:18" ht="45" hidden="1" customHeight="1" x14ac:dyDescent="0.2">
      <c r="A390" s="541"/>
      <c r="B390" s="2090"/>
      <c r="C390" s="849"/>
      <c r="D390" s="514"/>
      <c r="E390" s="634"/>
      <c r="F390" s="2211"/>
      <c r="G390" s="2060"/>
      <c r="H390" s="2069"/>
      <c r="I390" s="1001"/>
      <c r="J390" s="864"/>
      <c r="K390" s="596" t="s">
        <v>161</v>
      </c>
      <c r="L390" s="644"/>
      <c r="M390" s="659"/>
      <c r="N390" s="684"/>
      <c r="O390" s="638"/>
    </row>
    <row r="391" spans="1:18" ht="51" hidden="1" customHeight="1" thickBot="1" x14ac:dyDescent="0.25">
      <c r="A391" s="541"/>
      <c r="B391" s="2090"/>
      <c r="C391" s="849"/>
      <c r="D391" s="514"/>
      <c r="E391" s="634"/>
      <c r="F391" s="2211"/>
      <c r="G391" s="2060"/>
      <c r="H391" s="2069"/>
      <c r="I391" s="2081"/>
      <c r="J391" s="472"/>
      <c r="K391" s="626" t="s">
        <v>140</v>
      </c>
      <c r="L391" s="840"/>
      <c r="M391" s="680"/>
      <c r="N391" s="679"/>
      <c r="O391" s="678"/>
    </row>
    <row r="392" spans="1:18" ht="73.5" hidden="1" customHeight="1" thickBot="1" x14ac:dyDescent="0.25">
      <c r="A392" s="429"/>
      <c r="B392" s="2091"/>
      <c r="C392" s="468"/>
      <c r="D392" s="534"/>
      <c r="E392" s="505"/>
      <c r="F392" s="2212"/>
      <c r="G392" s="2061"/>
      <c r="H392" s="2070"/>
      <c r="I392" s="2082"/>
      <c r="J392" s="676"/>
      <c r="K392" s="503" t="s">
        <v>33</v>
      </c>
      <c r="L392" s="580">
        <f>SUM(L387:L391)</f>
        <v>0</v>
      </c>
      <c r="M392" s="627"/>
      <c r="N392" s="578"/>
      <c r="O392" s="628"/>
    </row>
    <row r="393" spans="1:18" ht="69.75" hidden="1" customHeight="1" x14ac:dyDescent="0.2">
      <c r="A393" s="557" t="s">
        <v>107</v>
      </c>
      <c r="B393" s="2089" t="s">
        <v>37</v>
      </c>
      <c r="C393" s="851" t="s">
        <v>37</v>
      </c>
      <c r="D393" s="529" t="s">
        <v>109</v>
      </c>
      <c r="E393" s="1181"/>
      <c r="F393" s="2062" t="s">
        <v>459</v>
      </c>
      <c r="G393" s="2059" t="s">
        <v>436</v>
      </c>
      <c r="H393" s="2068" t="s">
        <v>44</v>
      </c>
      <c r="I393" s="2080" t="s">
        <v>355</v>
      </c>
      <c r="J393" s="866" t="s">
        <v>204</v>
      </c>
      <c r="K393" s="598" t="s">
        <v>124</v>
      </c>
      <c r="L393" s="647"/>
      <c r="M393" s="481"/>
      <c r="N393" s="480"/>
      <c r="O393" s="698"/>
    </row>
    <row r="394" spans="1:18" ht="54.75" hidden="1" customHeight="1" x14ac:dyDescent="0.25">
      <c r="A394" s="541"/>
      <c r="B394" s="2090"/>
      <c r="C394" s="849"/>
      <c r="D394" s="514"/>
      <c r="E394" s="1180"/>
      <c r="F394" s="2063"/>
      <c r="G394" s="2060"/>
      <c r="H394" s="2069"/>
      <c r="I394" s="2081"/>
      <c r="J394" s="645" t="s">
        <v>357</v>
      </c>
      <c r="K394" s="596" t="s">
        <v>141</v>
      </c>
      <c r="L394" s="644"/>
      <c r="M394" s="640"/>
      <c r="N394" s="639"/>
      <c r="O394" s="683"/>
      <c r="R394" s="394"/>
    </row>
    <row r="395" spans="1:18" ht="48.75" hidden="1" customHeight="1" x14ac:dyDescent="0.2">
      <c r="A395" s="541"/>
      <c r="B395" s="2090"/>
      <c r="C395" s="849"/>
      <c r="D395" s="514"/>
      <c r="E395" s="1180"/>
      <c r="F395" s="2063"/>
      <c r="G395" s="2060"/>
      <c r="H395" s="2069"/>
      <c r="I395" s="2081"/>
      <c r="J395" s="472"/>
      <c r="K395" s="596" t="s">
        <v>216</v>
      </c>
      <c r="L395" s="644"/>
      <c r="M395" s="659"/>
      <c r="N395" s="684"/>
      <c r="O395" s="638"/>
    </row>
    <row r="396" spans="1:18" ht="48.75" hidden="1" customHeight="1" x14ac:dyDescent="0.2">
      <c r="A396" s="541"/>
      <c r="B396" s="2090"/>
      <c r="C396" s="849"/>
      <c r="D396" s="514"/>
      <c r="E396" s="1180"/>
      <c r="F396" s="2063"/>
      <c r="G396" s="2060"/>
      <c r="H396" s="2069"/>
      <c r="I396" s="2081"/>
      <c r="J396" s="472"/>
      <c r="K396" s="596" t="s">
        <v>161</v>
      </c>
      <c r="L396" s="644">
        <v>0</v>
      </c>
      <c r="M396" s="659"/>
      <c r="N396" s="684"/>
      <c r="O396" s="638"/>
    </row>
    <row r="397" spans="1:18" ht="36.75" hidden="1" customHeight="1" thickBot="1" x14ac:dyDescent="0.25">
      <c r="A397" s="541"/>
      <c r="B397" s="2090"/>
      <c r="C397" s="849"/>
      <c r="D397" s="514"/>
      <c r="E397" s="1180"/>
      <c r="F397" s="2063"/>
      <c r="G397" s="2060"/>
      <c r="H397" s="2069"/>
      <c r="I397" s="2081"/>
      <c r="J397" s="472"/>
      <c r="K397" s="626" t="s">
        <v>215</v>
      </c>
      <c r="L397" s="840"/>
      <c r="M397" s="680"/>
      <c r="N397" s="679"/>
      <c r="O397" s="678"/>
    </row>
    <row r="398" spans="1:18" ht="44.25" hidden="1" customHeight="1" thickBot="1" x14ac:dyDescent="0.25">
      <c r="A398" s="429"/>
      <c r="B398" s="2091"/>
      <c r="C398" s="468"/>
      <c r="D398" s="534"/>
      <c r="E398" s="1179"/>
      <c r="F398" s="2064"/>
      <c r="G398" s="2061"/>
      <c r="H398" s="425"/>
      <c r="I398" s="2082"/>
      <c r="J398" s="676"/>
      <c r="K398" s="503" t="s">
        <v>33</v>
      </c>
      <c r="L398" s="580">
        <f>SUM(L393:L397)</f>
        <v>0</v>
      </c>
      <c r="M398" s="627"/>
      <c r="N398" s="578"/>
      <c r="O398" s="628"/>
    </row>
    <row r="399" spans="1:18" ht="40.5" hidden="1" customHeight="1" x14ac:dyDescent="0.2">
      <c r="A399" s="557" t="s">
        <v>107</v>
      </c>
      <c r="B399" s="2089" t="s">
        <v>37</v>
      </c>
      <c r="C399" s="851" t="s">
        <v>37</v>
      </c>
      <c r="D399" s="529" t="s">
        <v>107</v>
      </c>
      <c r="E399" s="1187"/>
      <c r="F399" s="2062" t="s">
        <v>458</v>
      </c>
      <c r="G399" s="2059" t="s">
        <v>436</v>
      </c>
      <c r="H399" s="2179" t="s">
        <v>44</v>
      </c>
      <c r="I399" s="2080" t="s">
        <v>43</v>
      </c>
      <c r="J399" s="2108"/>
      <c r="K399" s="598" t="s">
        <v>124</v>
      </c>
      <c r="L399" s="647"/>
      <c r="M399" s="481"/>
      <c r="N399" s="480"/>
      <c r="O399" s="698"/>
    </row>
    <row r="400" spans="1:18" ht="63" hidden="1" customHeight="1" x14ac:dyDescent="0.25">
      <c r="A400" s="541"/>
      <c r="B400" s="2090"/>
      <c r="C400" s="849"/>
      <c r="D400" s="514"/>
      <c r="E400" s="1183"/>
      <c r="F400" s="2063"/>
      <c r="G400" s="2060"/>
      <c r="H400" s="2180"/>
      <c r="I400" s="2081"/>
      <c r="J400" s="2109"/>
      <c r="K400" s="596" t="s">
        <v>141</v>
      </c>
      <c r="L400" s="644"/>
      <c r="M400" s="640"/>
      <c r="N400" s="639"/>
      <c r="O400" s="638"/>
    </row>
    <row r="401" spans="1:28" ht="49.5" hidden="1" customHeight="1" x14ac:dyDescent="0.2">
      <c r="A401" s="541"/>
      <c r="B401" s="2090"/>
      <c r="C401" s="849"/>
      <c r="D401" s="514"/>
      <c r="E401" s="1183"/>
      <c r="F401" s="2063"/>
      <c r="G401" s="2060"/>
      <c r="H401" s="2180"/>
      <c r="I401" s="2081"/>
      <c r="J401" s="472"/>
      <c r="K401" s="596" t="s">
        <v>216</v>
      </c>
      <c r="L401" s="644"/>
      <c r="M401" s="659"/>
      <c r="N401" s="684"/>
      <c r="O401" s="638"/>
    </row>
    <row r="402" spans="1:28" ht="55.5" hidden="1" customHeight="1" x14ac:dyDescent="0.2">
      <c r="A402" s="541"/>
      <c r="B402" s="2090"/>
      <c r="C402" s="849"/>
      <c r="D402" s="514"/>
      <c r="E402" s="1183"/>
      <c r="F402" s="2063"/>
      <c r="G402" s="2060"/>
      <c r="H402" s="2180"/>
      <c r="I402" s="2081"/>
      <c r="J402" s="472"/>
      <c r="K402" s="596" t="s">
        <v>161</v>
      </c>
      <c r="L402" s="644"/>
      <c r="M402" s="659"/>
      <c r="N402" s="684"/>
      <c r="O402" s="638"/>
    </row>
    <row r="403" spans="1:28" ht="47.25" hidden="1" customHeight="1" thickBot="1" x14ac:dyDescent="0.25">
      <c r="A403" s="541"/>
      <c r="B403" s="2090"/>
      <c r="C403" s="849"/>
      <c r="D403" s="514"/>
      <c r="E403" s="1183"/>
      <c r="F403" s="2063"/>
      <c r="G403" s="2060"/>
      <c r="H403" s="2180"/>
      <c r="I403" s="2081"/>
      <c r="J403" s="472"/>
      <c r="K403" s="626" t="s">
        <v>140</v>
      </c>
      <c r="L403" s="840"/>
      <c r="M403" s="680"/>
      <c r="N403" s="679"/>
      <c r="O403" s="678"/>
    </row>
    <row r="404" spans="1:28" ht="51" hidden="1" customHeight="1" thickBot="1" x14ac:dyDescent="0.25">
      <c r="A404" s="429"/>
      <c r="B404" s="2091"/>
      <c r="C404" s="468"/>
      <c r="D404" s="534"/>
      <c r="E404" s="1182"/>
      <c r="F404" s="2064"/>
      <c r="G404" s="2061"/>
      <c r="H404" s="2181"/>
      <c r="I404" s="2082"/>
      <c r="J404" s="676"/>
      <c r="K404" s="503" t="s">
        <v>33</v>
      </c>
      <c r="L404" s="580">
        <f>SUM(L399:L403)</f>
        <v>0</v>
      </c>
      <c r="M404" s="627"/>
      <c r="N404" s="578"/>
      <c r="O404" s="628"/>
    </row>
    <row r="405" spans="1:28" ht="18.600000000000001" customHeight="1" x14ac:dyDescent="0.2">
      <c r="A405" s="557" t="s">
        <v>107</v>
      </c>
      <c r="B405" s="2089" t="s">
        <v>37</v>
      </c>
      <c r="C405" s="851" t="s">
        <v>37</v>
      </c>
      <c r="D405" s="529" t="s">
        <v>102</v>
      </c>
      <c r="E405" s="1187"/>
      <c r="F405" s="2062" t="s">
        <v>457</v>
      </c>
      <c r="G405" s="2059" t="s">
        <v>436</v>
      </c>
      <c r="H405" s="2179" t="s">
        <v>44</v>
      </c>
      <c r="I405" s="2080" t="s">
        <v>355</v>
      </c>
      <c r="J405" s="848" t="s">
        <v>42</v>
      </c>
      <c r="K405" s="598" t="s">
        <v>124</v>
      </c>
      <c r="L405" s="647"/>
      <c r="M405" s="481" t="s">
        <v>365</v>
      </c>
      <c r="N405" s="480"/>
      <c r="O405" s="698"/>
      <c r="AA405" s="394"/>
    </row>
    <row r="406" spans="1:28" ht="18.600000000000001" customHeight="1" x14ac:dyDescent="0.2">
      <c r="A406" s="541"/>
      <c r="B406" s="2090"/>
      <c r="C406" s="849"/>
      <c r="D406" s="514"/>
      <c r="E406" s="1183"/>
      <c r="F406" s="2063"/>
      <c r="G406" s="2060"/>
      <c r="H406" s="2180"/>
      <c r="I406" s="2081"/>
      <c r="J406" s="848" t="s">
        <v>357</v>
      </c>
      <c r="K406" s="522" t="s">
        <v>217</v>
      </c>
      <c r="L406" s="644"/>
      <c r="M406" s="643"/>
      <c r="N406" s="642"/>
      <c r="O406" s="683"/>
    </row>
    <row r="407" spans="1:28" ht="15" x14ac:dyDescent="0.25">
      <c r="A407" s="541"/>
      <c r="B407" s="2090"/>
      <c r="C407" s="849"/>
      <c r="D407" s="514"/>
      <c r="E407" s="1183"/>
      <c r="F407" s="2063"/>
      <c r="G407" s="2060"/>
      <c r="H407" s="2180"/>
      <c r="I407" s="2081"/>
      <c r="J407" s="645"/>
      <c r="K407" s="596" t="s">
        <v>141</v>
      </c>
      <c r="L407" s="644">
        <v>0</v>
      </c>
      <c r="M407" s="854"/>
      <c r="N407" s="853"/>
      <c r="O407" s="683"/>
      <c r="Y407" s="394"/>
    </row>
    <row r="408" spans="1:28" ht="15" x14ac:dyDescent="0.2">
      <c r="A408" s="541"/>
      <c r="B408" s="2090"/>
      <c r="C408" s="849"/>
      <c r="D408" s="514"/>
      <c r="E408" s="1183"/>
      <c r="F408" s="2063"/>
      <c r="G408" s="2060"/>
      <c r="H408" s="2180"/>
      <c r="I408" s="2081"/>
      <c r="J408" s="472"/>
      <c r="K408" s="596" t="s">
        <v>216</v>
      </c>
      <c r="L408" s="644"/>
      <c r="M408" s="659"/>
      <c r="N408" s="684"/>
      <c r="O408" s="683"/>
    </row>
    <row r="409" spans="1:28" ht="15" x14ac:dyDescent="0.2">
      <c r="A409" s="541"/>
      <c r="B409" s="2090"/>
      <c r="C409" s="849"/>
      <c r="D409" s="514"/>
      <c r="E409" s="1183"/>
      <c r="F409" s="2063"/>
      <c r="G409" s="2060"/>
      <c r="H409" s="2180"/>
      <c r="I409" s="2081"/>
      <c r="J409" s="472"/>
      <c r="K409" s="596" t="s">
        <v>161</v>
      </c>
      <c r="L409" s="644">
        <v>7</v>
      </c>
      <c r="M409" s="659"/>
      <c r="N409" s="684"/>
      <c r="O409" s="683"/>
      <c r="AA409" s="444"/>
      <c r="AB409" s="1188"/>
    </row>
    <row r="410" spans="1:28" ht="19.5" customHeight="1" thickBot="1" x14ac:dyDescent="0.25">
      <c r="A410" s="541"/>
      <c r="B410" s="2090"/>
      <c r="C410" s="849"/>
      <c r="D410" s="514"/>
      <c r="E410" s="1183"/>
      <c r="F410" s="2063"/>
      <c r="G410" s="2060"/>
      <c r="H410" s="2180"/>
      <c r="I410" s="2081"/>
      <c r="J410" s="472"/>
      <c r="K410" s="626" t="s">
        <v>215</v>
      </c>
      <c r="L410" s="840"/>
      <c r="M410" s="680"/>
      <c r="N410" s="679"/>
      <c r="O410" s="678"/>
    </row>
    <row r="411" spans="1:28" ht="24" customHeight="1" thickBot="1" x14ac:dyDescent="0.25">
      <c r="A411" s="429"/>
      <c r="B411" s="2091"/>
      <c r="C411" s="468"/>
      <c r="D411" s="534"/>
      <c r="E411" s="1182"/>
      <c r="F411" s="2064"/>
      <c r="G411" s="2061"/>
      <c r="H411" s="2181"/>
      <c r="I411" s="2082"/>
      <c r="J411" s="676"/>
      <c r="K411" s="503" t="s">
        <v>33</v>
      </c>
      <c r="L411" s="580">
        <f>SUM(L405:L410)</f>
        <v>7</v>
      </c>
      <c r="M411" s="501"/>
      <c r="N411" s="661"/>
      <c r="O411" s="660"/>
    </row>
    <row r="412" spans="1:28" ht="13.9" hidden="1" customHeight="1" x14ac:dyDescent="0.2">
      <c r="A412" s="557" t="s">
        <v>107</v>
      </c>
      <c r="B412" s="2089" t="s">
        <v>37</v>
      </c>
      <c r="C412" s="851" t="s">
        <v>37</v>
      </c>
      <c r="D412" s="529" t="s">
        <v>96</v>
      </c>
      <c r="E412" s="1187"/>
      <c r="F412" s="2062" t="s">
        <v>456</v>
      </c>
      <c r="G412" s="2059" t="s">
        <v>436</v>
      </c>
      <c r="H412" s="2179" t="s">
        <v>44</v>
      </c>
      <c r="I412" s="2080" t="s">
        <v>355</v>
      </c>
      <c r="J412" s="848" t="s">
        <v>204</v>
      </c>
      <c r="K412" s="598" t="s">
        <v>124</v>
      </c>
      <c r="L412" s="647"/>
      <c r="M412" s="481" t="s">
        <v>227</v>
      </c>
      <c r="N412" s="480" t="s">
        <v>50</v>
      </c>
      <c r="O412" s="698">
        <v>1</v>
      </c>
    </row>
    <row r="413" spans="1:28" ht="12.75" hidden="1" customHeight="1" x14ac:dyDescent="0.25">
      <c r="A413" s="541"/>
      <c r="B413" s="2090"/>
      <c r="C413" s="849"/>
      <c r="D413" s="514"/>
      <c r="E413" s="1183"/>
      <c r="F413" s="2063"/>
      <c r="G413" s="2060"/>
      <c r="H413" s="2180"/>
      <c r="I413" s="2081"/>
      <c r="J413" s="645" t="s">
        <v>357</v>
      </c>
      <c r="K413" s="596" t="s">
        <v>141</v>
      </c>
      <c r="L413" s="644"/>
      <c r="M413" s="854"/>
      <c r="N413" s="853"/>
      <c r="O413" s="683"/>
      <c r="Y413" s="394"/>
    </row>
    <row r="414" spans="1:28" ht="15.75" hidden="1" thickBot="1" x14ac:dyDescent="0.25">
      <c r="A414" s="541"/>
      <c r="B414" s="2090"/>
      <c r="C414" s="849"/>
      <c r="D414" s="514"/>
      <c r="E414" s="1183"/>
      <c r="F414" s="2063"/>
      <c r="G414" s="2060"/>
      <c r="H414" s="2180"/>
      <c r="I414" s="2081"/>
      <c r="J414" s="472"/>
      <c r="K414" s="596" t="s">
        <v>216</v>
      </c>
      <c r="L414" s="644"/>
      <c r="M414" s="659"/>
      <c r="N414" s="684"/>
      <c r="O414" s="683"/>
    </row>
    <row r="415" spans="1:28" ht="15.75" hidden="1" thickBot="1" x14ac:dyDescent="0.25">
      <c r="A415" s="541"/>
      <c r="B415" s="2090"/>
      <c r="C415" s="849"/>
      <c r="D415" s="514"/>
      <c r="E415" s="1183"/>
      <c r="F415" s="2063"/>
      <c r="G415" s="2060"/>
      <c r="H415" s="2180"/>
      <c r="I415" s="2081"/>
      <c r="J415" s="472"/>
      <c r="K415" s="596" t="s">
        <v>161</v>
      </c>
      <c r="L415" s="644"/>
      <c r="M415" s="659"/>
      <c r="N415" s="684"/>
      <c r="O415" s="683"/>
    </row>
    <row r="416" spans="1:28" ht="15.75" hidden="1" thickBot="1" x14ac:dyDescent="0.25">
      <c r="A416" s="541"/>
      <c r="B416" s="2090"/>
      <c r="C416" s="849"/>
      <c r="D416" s="514"/>
      <c r="E416" s="1183"/>
      <c r="F416" s="2063"/>
      <c r="G416" s="2060"/>
      <c r="H416" s="2180"/>
      <c r="I416" s="2081"/>
      <c r="J416" s="472"/>
      <c r="K416" s="626" t="s">
        <v>215</v>
      </c>
      <c r="L416" s="840"/>
      <c r="M416" s="680"/>
      <c r="N416" s="679"/>
      <c r="O416" s="678"/>
    </row>
    <row r="417" spans="1:27" ht="15.75" hidden="1" thickBot="1" x14ac:dyDescent="0.25">
      <c r="A417" s="429"/>
      <c r="B417" s="2091"/>
      <c r="C417" s="468"/>
      <c r="D417" s="534"/>
      <c r="E417" s="1182"/>
      <c r="F417" s="2064"/>
      <c r="G417" s="2061"/>
      <c r="H417" s="2181"/>
      <c r="I417" s="2082"/>
      <c r="J417" s="676"/>
      <c r="K417" s="503" t="s">
        <v>33</v>
      </c>
      <c r="L417" s="580">
        <f>SUM(L412:L416)</f>
        <v>0</v>
      </c>
      <c r="M417" s="501"/>
      <c r="N417" s="661"/>
      <c r="O417" s="660"/>
    </row>
    <row r="418" spans="1:27" ht="16.899999999999999" customHeight="1" x14ac:dyDescent="0.2">
      <c r="A418" s="557" t="s">
        <v>107</v>
      </c>
      <c r="B418" s="2089" t="s">
        <v>37</v>
      </c>
      <c r="C418" s="851" t="s">
        <v>37</v>
      </c>
      <c r="D418" s="529" t="s">
        <v>92</v>
      </c>
      <c r="E418" s="1187"/>
      <c r="F418" s="850" t="s">
        <v>455</v>
      </c>
      <c r="G418" s="2059" t="s">
        <v>436</v>
      </c>
      <c r="H418" s="2179" t="s">
        <v>44</v>
      </c>
      <c r="I418" s="2080" t="s">
        <v>253</v>
      </c>
      <c r="J418" s="648" t="s">
        <v>42</v>
      </c>
      <c r="K418" s="598" t="s">
        <v>124</v>
      </c>
      <c r="L418" s="647"/>
      <c r="M418" s="481" t="s">
        <v>365</v>
      </c>
      <c r="N418" s="480"/>
      <c r="O418" s="698"/>
      <c r="AA418" s="394"/>
    </row>
    <row r="419" spans="1:27" ht="16.899999999999999" customHeight="1" x14ac:dyDescent="0.2">
      <c r="A419" s="541"/>
      <c r="B419" s="2090"/>
      <c r="C419" s="849"/>
      <c r="D419" s="514"/>
      <c r="E419" s="1183"/>
      <c r="F419" s="841"/>
      <c r="G419" s="2060"/>
      <c r="H419" s="2180"/>
      <c r="I419" s="2081"/>
      <c r="J419" s="645" t="s">
        <v>426</v>
      </c>
      <c r="K419" s="522" t="s">
        <v>217</v>
      </c>
      <c r="L419" s="644"/>
      <c r="M419" s="659"/>
      <c r="N419" s="658"/>
      <c r="O419" s="683"/>
    </row>
    <row r="420" spans="1:27" ht="15" x14ac:dyDescent="0.25">
      <c r="A420" s="541"/>
      <c r="B420" s="2090"/>
      <c r="C420" s="849"/>
      <c r="D420" s="514"/>
      <c r="E420" s="1183"/>
      <c r="F420" s="841"/>
      <c r="G420" s="2060"/>
      <c r="H420" s="2180"/>
      <c r="I420" s="2081"/>
      <c r="J420" s="645"/>
      <c r="K420" s="596" t="s">
        <v>141</v>
      </c>
      <c r="L420" s="644"/>
      <c r="M420" s="657"/>
      <c r="N420" s="656"/>
      <c r="O420" s="683"/>
    </row>
    <row r="421" spans="1:27" ht="15" x14ac:dyDescent="0.2">
      <c r="A421" s="541"/>
      <c r="B421" s="2090"/>
      <c r="C421" s="849"/>
      <c r="D421" s="514"/>
      <c r="E421" s="1183"/>
      <c r="F421" s="841"/>
      <c r="G421" s="2060"/>
      <c r="H421" s="2180"/>
      <c r="I421" s="2081"/>
      <c r="J421" s="472"/>
      <c r="K421" s="596" t="s">
        <v>216</v>
      </c>
      <c r="L421" s="644"/>
      <c r="M421" s="659"/>
      <c r="N421" s="684"/>
      <c r="O421" s="683"/>
    </row>
    <row r="422" spans="1:27" ht="13.5" customHeight="1" x14ac:dyDescent="0.2">
      <c r="A422" s="541"/>
      <c r="B422" s="2090"/>
      <c r="C422" s="849"/>
      <c r="D422" s="514"/>
      <c r="E422" s="1183"/>
      <c r="F422" s="841"/>
      <c r="G422" s="2060"/>
      <c r="H422" s="2180"/>
      <c r="I422" s="2081"/>
      <c r="J422" s="472"/>
      <c r="K422" s="596" t="s">
        <v>161</v>
      </c>
      <c r="L422" s="644">
        <v>10.5</v>
      </c>
      <c r="M422" s="659"/>
      <c r="N422" s="684"/>
      <c r="O422" s="683"/>
      <c r="AA422" s="444"/>
    </row>
    <row r="423" spans="1:27" ht="14.25" customHeight="1" thickBot="1" x14ac:dyDescent="0.25">
      <c r="A423" s="541"/>
      <c r="B423" s="2090"/>
      <c r="C423" s="849"/>
      <c r="D423" s="514"/>
      <c r="E423" s="1183"/>
      <c r="F423" s="1011"/>
      <c r="G423" s="2060"/>
      <c r="H423" s="2180"/>
      <c r="I423" s="2081"/>
      <c r="J423" s="472"/>
      <c r="K423" s="626" t="s">
        <v>215</v>
      </c>
      <c r="L423" s="840"/>
      <c r="M423" s="680"/>
      <c r="N423" s="679"/>
      <c r="O423" s="678"/>
    </row>
    <row r="424" spans="1:27" ht="15.75" thickBot="1" x14ac:dyDescent="0.25">
      <c r="A424" s="429"/>
      <c r="B424" s="2091"/>
      <c r="C424" s="468"/>
      <c r="D424" s="534"/>
      <c r="E424" s="1182"/>
      <c r="F424" s="964"/>
      <c r="G424" s="2061"/>
      <c r="H424" s="2181"/>
      <c r="I424" s="2082"/>
      <c r="J424" s="676"/>
      <c r="K424" s="503" t="s">
        <v>33</v>
      </c>
      <c r="L424" s="580">
        <f>SUM(L418:L423)</f>
        <v>10.5</v>
      </c>
      <c r="M424" s="501"/>
      <c r="N424" s="661"/>
      <c r="O424" s="660"/>
    </row>
    <row r="425" spans="1:27" ht="13.9" hidden="1" customHeight="1" x14ac:dyDescent="0.2">
      <c r="A425" s="557" t="s">
        <v>107</v>
      </c>
      <c r="B425" s="2089" t="s">
        <v>37</v>
      </c>
      <c r="C425" s="851" t="s">
        <v>37</v>
      </c>
      <c r="D425" s="529" t="s">
        <v>87</v>
      </c>
      <c r="E425" s="1187"/>
      <c r="F425" s="850" t="s">
        <v>454</v>
      </c>
      <c r="G425" s="2059" t="s">
        <v>436</v>
      </c>
      <c r="H425" s="2179" t="s">
        <v>44</v>
      </c>
      <c r="I425" s="2080" t="s">
        <v>355</v>
      </c>
      <c r="J425" s="866" t="s">
        <v>42</v>
      </c>
      <c r="K425" s="598" t="s">
        <v>124</v>
      </c>
      <c r="L425" s="647"/>
      <c r="M425" s="481" t="s">
        <v>365</v>
      </c>
      <c r="N425" s="480"/>
      <c r="O425" s="698"/>
      <c r="AA425" s="394"/>
    </row>
    <row r="426" spans="1:27" ht="13.9" hidden="1" customHeight="1" x14ac:dyDescent="0.2">
      <c r="A426" s="541"/>
      <c r="B426" s="2090"/>
      <c r="C426" s="849"/>
      <c r="D426" s="514"/>
      <c r="E426" s="1183"/>
      <c r="F426" s="841"/>
      <c r="G426" s="2060"/>
      <c r="H426" s="2180"/>
      <c r="I426" s="2081"/>
      <c r="J426" s="848" t="s">
        <v>453</v>
      </c>
      <c r="K426" s="522" t="s">
        <v>217</v>
      </c>
      <c r="L426" s="644"/>
      <c r="M426" s="659"/>
      <c r="N426" s="658"/>
      <c r="O426" s="683"/>
    </row>
    <row r="427" spans="1:27" ht="15.75" hidden="1" thickBot="1" x14ac:dyDescent="0.3">
      <c r="A427" s="541"/>
      <c r="B427" s="2090"/>
      <c r="C427" s="849"/>
      <c r="D427" s="514"/>
      <c r="E427" s="1183"/>
      <c r="F427" s="841"/>
      <c r="G427" s="2060"/>
      <c r="H427" s="2180"/>
      <c r="I427" s="2081"/>
      <c r="J427" s="645"/>
      <c r="K427" s="596" t="s">
        <v>141</v>
      </c>
      <c r="L427" s="644">
        <v>0</v>
      </c>
      <c r="M427" s="640"/>
      <c r="N427" s="639"/>
      <c r="O427" s="683"/>
    </row>
    <row r="428" spans="1:27" ht="15.75" hidden="1" thickBot="1" x14ac:dyDescent="0.25">
      <c r="A428" s="541"/>
      <c r="B428" s="2090"/>
      <c r="C428" s="849"/>
      <c r="D428" s="514"/>
      <c r="E428" s="1183"/>
      <c r="F428" s="841"/>
      <c r="G428" s="2060"/>
      <c r="H428" s="2180"/>
      <c r="I428" s="2081"/>
      <c r="J428" s="472"/>
      <c r="K428" s="596" t="s">
        <v>216</v>
      </c>
      <c r="L428" s="644"/>
      <c r="M428" s="659"/>
      <c r="N428" s="684"/>
      <c r="O428" s="683"/>
    </row>
    <row r="429" spans="1:27" ht="15.75" hidden="1" thickBot="1" x14ac:dyDescent="0.25">
      <c r="A429" s="541"/>
      <c r="B429" s="2090"/>
      <c r="C429" s="849"/>
      <c r="D429" s="514"/>
      <c r="E429" s="1183"/>
      <c r="F429" s="841"/>
      <c r="G429" s="2060"/>
      <c r="H429" s="2180"/>
      <c r="I429" s="2081"/>
      <c r="J429" s="472"/>
      <c r="K429" s="596" t="s">
        <v>161</v>
      </c>
      <c r="L429" s="644">
        <v>0</v>
      </c>
      <c r="M429" s="659"/>
      <c r="N429" s="684"/>
      <c r="O429" s="683"/>
      <c r="R429" s="394">
        <v>10.8</v>
      </c>
    </row>
    <row r="430" spans="1:27" ht="15.75" hidden="1" thickBot="1" x14ac:dyDescent="0.25">
      <c r="A430" s="541"/>
      <c r="B430" s="2090"/>
      <c r="C430" s="849"/>
      <c r="D430" s="514"/>
      <c r="E430" s="1183"/>
      <c r="F430" s="1011"/>
      <c r="G430" s="2060"/>
      <c r="H430" s="2180"/>
      <c r="I430" s="2081"/>
      <c r="J430" s="472"/>
      <c r="K430" s="626" t="s">
        <v>215</v>
      </c>
      <c r="L430" s="840"/>
      <c r="M430" s="680"/>
      <c r="N430" s="679"/>
      <c r="O430" s="678"/>
    </row>
    <row r="431" spans="1:27" ht="17.25" hidden="1" customHeight="1" thickBot="1" x14ac:dyDescent="0.25">
      <c r="A431" s="429"/>
      <c r="B431" s="2091"/>
      <c r="C431" s="468"/>
      <c r="D431" s="534"/>
      <c r="E431" s="1182"/>
      <c r="F431" s="964"/>
      <c r="G431" s="2061"/>
      <c r="H431" s="2181"/>
      <c r="I431" s="2082"/>
      <c r="J431" s="676"/>
      <c r="K431" s="503" t="s">
        <v>33</v>
      </c>
      <c r="L431" s="580">
        <f>SUM(L425:L430)</f>
        <v>0</v>
      </c>
      <c r="M431" s="501"/>
      <c r="N431" s="661"/>
      <c r="O431" s="660"/>
    </row>
    <row r="432" spans="1:27" ht="13.9" hidden="1" customHeight="1" x14ac:dyDescent="0.2">
      <c r="A432" s="557" t="s">
        <v>107</v>
      </c>
      <c r="B432" s="2089" t="s">
        <v>37</v>
      </c>
      <c r="C432" s="851" t="s">
        <v>37</v>
      </c>
      <c r="D432" s="529" t="s">
        <v>84</v>
      </c>
      <c r="E432" s="1187"/>
      <c r="F432" s="2062" t="s">
        <v>452</v>
      </c>
      <c r="G432" s="2059" t="s">
        <v>436</v>
      </c>
      <c r="H432" s="2179" t="s">
        <v>44</v>
      </c>
      <c r="I432" s="2080" t="s">
        <v>355</v>
      </c>
      <c r="J432" s="1186" t="s">
        <v>42</v>
      </c>
      <c r="K432" s="598" t="s">
        <v>124</v>
      </c>
      <c r="L432" s="647"/>
      <c r="M432" s="481" t="s">
        <v>451</v>
      </c>
      <c r="N432" s="480"/>
      <c r="O432" s="698"/>
      <c r="AA432" s="394"/>
    </row>
    <row r="433" spans="1:27" ht="13.9" hidden="1" customHeight="1" x14ac:dyDescent="0.2">
      <c r="A433" s="541"/>
      <c r="B433" s="2090"/>
      <c r="C433" s="849"/>
      <c r="D433" s="514"/>
      <c r="E433" s="1183"/>
      <c r="F433" s="2063"/>
      <c r="G433" s="2060"/>
      <c r="H433" s="2180"/>
      <c r="I433" s="2081"/>
      <c r="J433" s="1185" t="s">
        <v>450</v>
      </c>
      <c r="K433" s="522" t="s">
        <v>217</v>
      </c>
      <c r="L433" s="644"/>
      <c r="M433" s="659"/>
      <c r="N433" s="658"/>
      <c r="O433" s="683"/>
    </row>
    <row r="434" spans="1:27" ht="15.75" hidden="1" thickBot="1" x14ac:dyDescent="0.3">
      <c r="A434" s="541"/>
      <c r="B434" s="2090"/>
      <c r="C434" s="849"/>
      <c r="D434" s="514"/>
      <c r="E434" s="1183"/>
      <c r="F434" s="2063"/>
      <c r="G434" s="2060"/>
      <c r="H434" s="2180"/>
      <c r="I434" s="2081"/>
      <c r="J434" s="645"/>
      <c r="K434" s="596" t="s">
        <v>141</v>
      </c>
      <c r="L434" s="447"/>
      <c r="M434" s="1184"/>
      <c r="N434" s="1014"/>
      <c r="O434" s="683"/>
      <c r="Y434" s="394"/>
    </row>
    <row r="435" spans="1:27" ht="15.75" hidden="1" thickBot="1" x14ac:dyDescent="0.25">
      <c r="A435" s="541"/>
      <c r="B435" s="2090"/>
      <c r="C435" s="849"/>
      <c r="D435" s="514"/>
      <c r="E435" s="1183"/>
      <c r="F435" s="2063"/>
      <c r="G435" s="2060"/>
      <c r="H435" s="2180"/>
      <c r="I435" s="2081"/>
      <c r="J435" s="472"/>
      <c r="K435" s="596" t="s">
        <v>216</v>
      </c>
      <c r="L435" s="644"/>
      <c r="M435" s="659"/>
      <c r="N435" s="684"/>
      <c r="O435" s="683"/>
    </row>
    <row r="436" spans="1:27" ht="15.75" hidden="1" thickBot="1" x14ac:dyDescent="0.25">
      <c r="A436" s="541"/>
      <c r="B436" s="2090"/>
      <c r="C436" s="849"/>
      <c r="D436" s="514"/>
      <c r="E436" s="1183"/>
      <c r="F436" s="2063"/>
      <c r="G436" s="2060"/>
      <c r="H436" s="2180"/>
      <c r="I436" s="2081"/>
      <c r="J436" s="472"/>
      <c r="K436" s="596" t="s">
        <v>161</v>
      </c>
      <c r="L436" s="644"/>
      <c r="M436" s="659"/>
      <c r="N436" s="684"/>
      <c r="O436" s="683"/>
    </row>
    <row r="437" spans="1:27" ht="15.75" hidden="1" thickBot="1" x14ac:dyDescent="0.25">
      <c r="A437" s="541"/>
      <c r="B437" s="2090"/>
      <c r="C437" s="849"/>
      <c r="D437" s="514"/>
      <c r="E437" s="1183"/>
      <c r="F437" s="2063"/>
      <c r="G437" s="2060"/>
      <c r="H437" s="2180"/>
      <c r="I437" s="2081"/>
      <c r="J437" s="472"/>
      <c r="K437" s="626" t="s">
        <v>215</v>
      </c>
      <c r="L437" s="840"/>
      <c r="M437" s="943"/>
      <c r="N437" s="679"/>
      <c r="O437" s="678"/>
    </row>
    <row r="438" spans="1:27" ht="14.25" hidden="1" customHeight="1" thickBot="1" x14ac:dyDescent="0.25">
      <c r="A438" s="429"/>
      <c r="B438" s="2091"/>
      <c r="C438" s="468"/>
      <c r="D438" s="534"/>
      <c r="E438" s="1182"/>
      <c r="F438" s="2064"/>
      <c r="G438" s="2061"/>
      <c r="H438" s="2181"/>
      <c r="I438" s="2082"/>
      <c r="J438" s="676"/>
      <c r="K438" s="503" t="s">
        <v>33</v>
      </c>
      <c r="L438" s="580">
        <f>SUM(L432:L437)</f>
        <v>0</v>
      </c>
      <c r="M438" s="501"/>
      <c r="N438" s="661"/>
      <c r="O438" s="660"/>
    </row>
    <row r="439" spans="1:27" ht="15.75" hidden="1" customHeight="1" x14ac:dyDescent="0.2">
      <c r="A439" s="557" t="s">
        <v>107</v>
      </c>
      <c r="B439" s="2089" t="s">
        <v>37</v>
      </c>
      <c r="C439" s="851" t="s">
        <v>37</v>
      </c>
      <c r="D439" s="529" t="s">
        <v>78</v>
      </c>
      <c r="E439" s="1181"/>
      <c r="F439" s="2469" t="s">
        <v>449</v>
      </c>
      <c r="G439" s="2065" t="s">
        <v>436</v>
      </c>
      <c r="H439" s="2068" t="s">
        <v>44</v>
      </c>
      <c r="I439" s="2080" t="s">
        <v>355</v>
      </c>
      <c r="J439" s="866" t="s">
        <v>204</v>
      </c>
      <c r="K439" s="598" t="s">
        <v>124</v>
      </c>
      <c r="L439" s="452"/>
      <c r="M439" s="481" t="s">
        <v>227</v>
      </c>
      <c r="N439" s="480" t="s">
        <v>424</v>
      </c>
      <c r="O439" s="698">
        <v>1</v>
      </c>
    </row>
    <row r="440" spans="1:27" ht="15.75" hidden="1" thickBot="1" x14ac:dyDescent="0.3">
      <c r="A440" s="541"/>
      <c r="B440" s="2090"/>
      <c r="C440" s="849"/>
      <c r="D440" s="514"/>
      <c r="E440" s="1180"/>
      <c r="F440" s="2470"/>
      <c r="G440" s="2066"/>
      <c r="H440" s="2069"/>
      <c r="I440" s="2081"/>
      <c r="J440" s="645" t="s">
        <v>357</v>
      </c>
      <c r="K440" s="596" t="s">
        <v>141</v>
      </c>
      <c r="L440" s="644"/>
      <c r="M440" s="640" t="s">
        <v>448</v>
      </c>
      <c r="N440" s="639" t="s">
        <v>50</v>
      </c>
      <c r="O440" s="683">
        <v>1</v>
      </c>
      <c r="R440" s="394"/>
    </row>
    <row r="441" spans="1:27" ht="15.75" hidden="1" thickBot="1" x14ac:dyDescent="0.25">
      <c r="A441" s="541"/>
      <c r="B441" s="2090"/>
      <c r="C441" s="849"/>
      <c r="D441" s="514"/>
      <c r="E441" s="1180"/>
      <c r="F441" s="2470"/>
      <c r="G441" s="2066"/>
      <c r="H441" s="2069"/>
      <c r="I441" s="2081"/>
      <c r="J441" s="472"/>
      <c r="K441" s="596" t="s">
        <v>216</v>
      </c>
      <c r="L441" s="644"/>
      <c r="M441" s="659"/>
      <c r="N441" s="684"/>
      <c r="O441" s="683"/>
    </row>
    <row r="442" spans="1:27" ht="15.75" hidden="1" thickBot="1" x14ac:dyDescent="0.25">
      <c r="A442" s="541"/>
      <c r="B442" s="2090"/>
      <c r="C442" s="849"/>
      <c r="D442" s="514"/>
      <c r="E442" s="1180"/>
      <c r="F442" s="2470"/>
      <c r="G442" s="2066"/>
      <c r="H442" s="2069"/>
      <c r="I442" s="2081"/>
      <c r="J442" s="472"/>
      <c r="K442" s="596" t="s">
        <v>161</v>
      </c>
      <c r="L442" s="644"/>
      <c r="M442" s="659"/>
      <c r="N442" s="684"/>
      <c r="O442" s="683"/>
      <c r="R442" s="394"/>
    </row>
    <row r="443" spans="1:27" ht="15.75" hidden="1" thickBot="1" x14ac:dyDescent="0.25">
      <c r="A443" s="541"/>
      <c r="B443" s="2090"/>
      <c r="C443" s="849"/>
      <c r="D443" s="514"/>
      <c r="E443" s="1180"/>
      <c r="F443" s="2470"/>
      <c r="G443" s="2066"/>
      <c r="H443" s="2069"/>
      <c r="I443" s="2081"/>
      <c r="J443" s="472"/>
      <c r="K443" s="626" t="s">
        <v>140</v>
      </c>
      <c r="L443" s="840"/>
      <c r="M443" s="680"/>
      <c r="N443" s="679"/>
      <c r="O443" s="678"/>
    </row>
    <row r="444" spans="1:27" ht="33.75" hidden="1" customHeight="1" thickBot="1" x14ac:dyDescent="0.25">
      <c r="A444" s="429"/>
      <c r="B444" s="2091"/>
      <c r="C444" s="468"/>
      <c r="D444" s="534"/>
      <c r="E444" s="1179"/>
      <c r="F444" s="2471"/>
      <c r="G444" s="2067"/>
      <c r="H444" s="425"/>
      <c r="I444" s="2082"/>
      <c r="J444" s="676"/>
      <c r="K444" s="503" t="s">
        <v>33</v>
      </c>
      <c r="L444" s="580">
        <f>SUM(L439:L443)</f>
        <v>0</v>
      </c>
      <c r="M444" s="501"/>
      <c r="N444" s="661"/>
      <c r="O444" s="660"/>
    </row>
    <row r="445" spans="1:27" ht="15.75" hidden="1" thickBot="1" x14ac:dyDescent="0.3">
      <c r="A445" s="2086" t="s">
        <v>107</v>
      </c>
      <c r="B445" s="2089" t="s">
        <v>37</v>
      </c>
      <c r="C445" s="2092" t="s">
        <v>37</v>
      </c>
      <c r="D445" s="2347">
        <v>11</v>
      </c>
      <c r="E445" s="2103"/>
      <c r="F445" s="2101" t="s">
        <v>447</v>
      </c>
      <c r="G445" s="2065" t="s">
        <v>436</v>
      </c>
      <c r="H445" s="2068" t="s">
        <v>44</v>
      </c>
      <c r="I445" s="2080" t="s">
        <v>355</v>
      </c>
      <c r="J445" s="2213" t="s">
        <v>446</v>
      </c>
      <c r="K445" s="827" t="s">
        <v>124</v>
      </c>
      <c r="L445" s="623"/>
      <c r="M445" s="1178" t="s">
        <v>365</v>
      </c>
      <c r="N445" s="1177"/>
      <c r="O445" s="1176"/>
      <c r="Y445" s="394"/>
      <c r="AA445" s="394"/>
    </row>
    <row r="446" spans="1:27" ht="15.75" hidden="1" thickBot="1" x14ac:dyDescent="0.3">
      <c r="A446" s="2087"/>
      <c r="B446" s="2090"/>
      <c r="C446" s="2093"/>
      <c r="D446" s="2348"/>
      <c r="E446" s="2104"/>
      <c r="F446" s="2102"/>
      <c r="G446" s="2066"/>
      <c r="H446" s="2069"/>
      <c r="I446" s="2081"/>
      <c r="J446" s="2214"/>
      <c r="K446" s="522" t="s">
        <v>217</v>
      </c>
      <c r="L446" s="618"/>
      <c r="M446" s="1175"/>
      <c r="N446" s="1174"/>
      <c r="O446" s="1173"/>
      <c r="Y446" s="394"/>
    </row>
    <row r="447" spans="1:27" ht="15.75" hidden="1" thickBot="1" x14ac:dyDescent="0.25">
      <c r="A447" s="2087"/>
      <c r="B447" s="2090"/>
      <c r="C447" s="2093"/>
      <c r="D447" s="2348"/>
      <c r="E447" s="2104"/>
      <c r="F447" s="2102"/>
      <c r="G447" s="2066"/>
      <c r="H447" s="2069"/>
      <c r="I447" s="2081"/>
      <c r="J447" s="2214"/>
      <c r="K447" s="821" t="s">
        <v>141</v>
      </c>
      <c r="L447" s="442">
        <v>0</v>
      </c>
      <c r="M447" s="432"/>
      <c r="N447" s="431"/>
      <c r="O447" s="833"/>
    </row>
    <row r="448" spans="1:27" ht="15.75" hidden="1" thickBot="1" x14ac:dyDescent="0.25">
      <c r="A448" s="2087"/>
      <c r="B448" s="2090"/>
      <c r="C448" s="2093"/>
      <c r="D448" s="2348"/>
      <c r="E448" s="2104"/>
      <c r="F448" s="2102"/>
      <c r="G448" s="2066"/>
      <c r="H448" s="2069"/>
      <c r="I448" s="2081"/>
      <c r="J448" s="2214"/>
      <c r="K448" s="821" t="s">
        <v>216</v>
      </c>
      <c r="L448" s="594"/>
      <c r="M448" s="432"/>
      <c r="N448" s="431"/>
      <c r="O448" s="430"/>
    </row>
    <row r="449" spans="1:30" ht="15.75" hidden="1" thickBot="1" x14ac:dyDescent="0.25">
      <c r="A449" s="2087"/>
      <c r="B449" s="2090"/>
      <c r="C449" s="2093"/>
      <c r="D449" s="2348"/>
      <c r="E449" s="2104"/>
      <c r="F449" s="2102"/>
      <c r="G449" s="2066"/>
      <c r="H449" s="2069"/>
      <c r="I449" s="2081"/>
      <c r="J449" s="2214"/>
      <c r="K449" s="821" t="s">
        <v>161</v>
      </c>
      <c r="L449" s="594"/>
      <c r="M449" s="432"/>
      <c r="N449" s="431"/>
      <c r="O449" s="430"/>
    </row>
    <row r="450" spans="1:30" ht="15.75" hidden="1" thickBot="1" x14ac:dyDescent="0.25">
      <c r="A450" s="2087"/>
      <c r="B450" s="2090"/>
      <c r="C450" s="2093"/>
      <c r="D450" s="2348"/>
      <c r="E450" s="2104"/>
      <c r="F450" s="2102"/>
      <c r="G450" s="2066"/>
      <c r="H450" s="2069"/>
      <c r="I450" s="2081"/>
      <c r="J450" s="2214"/>
      <c r="K450" s="626" t="s">
        <v>215</v>
      </c>
      <c r="L450" s="753"/>
      <c r="M450" s="981"/>
      <c r="N450" s="461"/>
      <c r="O450" s="460"/>
    </row>
    <row r="451" spans="1:30" ht="15.75" hidden="1" thickBot="1" x14ac:dyDescent="0.25">
      <c r="A451" s="2088"/>
      <c r="B451" s="2091"/>
      <c r="C451" s="2094"/>
      <c r="D451" s="2349"/>
      <c r="E451" s="2105"/>
      <c r="F451" s="2164"/>
      <c r="G451" s="2067"/>
      <c r="H451" s="425"/>
      <c r="I451" s="2082"/>
      <c r="J451" s="2215"/>
      <c r="K451" s="503" t="s">
        <v>33</v>
      </c>
      <c r="L451" s="580">
        <f>SUM(L445:L450)</f>
        <v>0</v>
      </c>
      <c r="M451" s="979"/>
      <c r="N451" s="500"/>
      <c r="O451" s="499"/>
    </row>
    <row r="452" spans="1:30" ht="15.75" customHeight="1" x14ac:dyDescent="0.2">
      <c r="A452" s="2086" t="s">
        <v>107</v>
      </c>
      <c r="B452" s="2089" t="s">
        <v>37</v>
      </c>
      <c r="C452" s="2092" t="s">
        <v>37</v>
      </c>
      <c r="D452" s="2347">
        <v>12</v>
      </c>
      <c r="E452" s="2103"/>
      <c r="F452" s="2101" t="s">
        <v>445</v>
      </c>
      <c r="G452" s="2065" t="s">
        <v>436</v>
      </c>
      <c r="H452" s="2179" t="s">
        <v>44</v>
      </c>
      <c r="I452" s="2080" t="s">
        <v>75</v>
      </c>
      <c r="J452" s="1145" t="s">
        <v>42</v>
      </c>
      <c r="K452" s="827" t="s">
        <v>124</v>
      </c>
      <c r="L452" s="452">
        <v>0</v>
      </c>
      <c r="M452" s="483" t="s">
        <v>227</v>
      </c>
      <c r="N452" s="1167" t="s">
        <v>50</v>
      </c>
      <c r="O452" s="1170">
        <v>1</v>
      </c>
    </row>
    <row r="453" spans="1:30" ht="15.75" customHeight="1" x14ac:dyDescent="0.2">
      <c r="A453" s="2087"/>
      <c r="B453" s="2090"/>
      <c r="C453" s="2093"/>
      <c r="D453" s="2348"/>
      <c r="E453" s="2104"/>
      <c r="F453" s="2102"/>
      <c r="G453" s="2066"/>
      <c r="H453" s="2180"/>
      <c r="I453" s="2081"/>
      <c r="J453" s="1141" t="s">
        <v>444</v>
      </c>
      <c r="K453" s="522" t="s">
        <v>217</v>
      </c>
      <c r="L453" s="447"/>
      <c r="M453" s="1134"/>
      <c r="N453" s="1133"/>
      <c r="O453" s="1165"/>
    </row>
    <row r="454" spans="1:30" ht="15" x14ac:dyDescent="0.2">
      <c r="A454" s="2087"/>
      <c r="B454" s="2090"/>
      <c r="C454" s="2093"/>
      <c r="D454" s="2348"/>
      <c r="E454" s="2104"/>
      <c r="F454" s="2102"/>
      <c r="G454" s="2066"/>
      <c r="H454" s="2180"/>
      <c r="I454" s="2081"/>
      <c r="J454" s="1141"/>
      <c r="K454" s="821" t="s">
        <v>141</v>
      </c>
      <c r="L454" s="442">
        <v>4.5999999999999996</v>
      </c>
      <c r="M454" s="469"/>
      <c r="N454" s="667"/>
      <c r="O454" s="1164"/>
      <c r="AA454" s="444"/>
    </row>
    <row r="455" spans="1:30" ht="15" x14ac:dyDescent="0.2">
      <c r="A455" s="2087"/>
      <c r="B455" s="2090"/>
      <c r="C455" s="2093"/>
      <c r="D455" s="2348"/>
      <c r="E455" s="2104"/>
      <c r="F455" s="2102"/>
      <c r="G455" s="2066"/>
      <c r="H455" s="2180"/>
      <c r="I455" s="2081"/>
      <c r="J455" s="1141"/>
      <c r="K455" s="821" t="s">
        <v>216</v>
      </c>
      <c r="L455" s="442"/>
      <c r="M455" s="469"/>
      <c r="N455" s="667"/>
      <c r="O455" s="1164"/>
    </row>
    <row r="456" spans="1:30" ht="15" x14ac:dyDescent="0.2">
      <c r="A456" s="2087"/>
      <c r="B456" s="2090"/>
      <c r="C456" s="2093"/>
      <c r="D456" s="2348"/>
      <c r="E456" s="2104"/>
      <c r="F456" s="2102"/>
      <c r="G456" s="2066"/>
      <c r="H456" s="2180"/>
      <c r="I456" s="2081"/>
      <c r="J456" s="1141"/>
      <c r="K456" s="821" t="s">
        <v>161</v>
      </c>
      <c r="L456" s="445">
        <v>16.399999999999999</v>
      </c>
      <c r="M456" s="1134"/>
      <c r="N456" s="1133"/>
      <c r="O456" s="1165"/>
      <c r="AA456" s="394"/>
    </row>
    <row r="457" spans="1:30" ht="15.75" thickBot="1" x14ac:dyDescent="0.25">
      <c r="A457" s="2087"/>
      <c r="B457" s="2090"/>
      <c r="C457" s="2093"/>
      <c r="D457" s="2348"/>
      <c r="E457" s="2104"/>
      <c r="F457" s="2102"/>
      <c r="G457" s="2066"/>
      <c r="H457" s="2180"/>
      <c r="I457" s="2081"/>
      <c r="J457" s="1141"/>
      <c r="K457" s="626" t="s">
        <v>215</v>
      </c>
      <c r="L457" s="806"/>
      <c r="M457" s="1057"/>
      <c r="N457" s="1132"/>
      <c r="O457" s="1163"/>
    </row>
    <row r="458" spans="1:30" ht="15.75" customHeight="1" thickBot="1" x14ac:dyDescent="0.25">
      <c r="A458" s="2088"/>
      <c r="B458" s="2091"/>
      <c r="C458" s="2094"/>
      <c r="D458" s="2349"/>
      <c r="E458" s="2105"/>
      <c r="F458" s="2164"/>
      <c r="G458" s="2067"/>
      <c r="H458" s="2181"/>
      <c r="I458" s="2082"/>
      <c r="J458" s="1140"/>
      <c r="K458" s="503" t="s">
        <v>33</v>
      </c>
      <c r="L458" s="502">
        <f>SUM(L452:L457)</f>
        <v>21</v>
      </c>
      <c r="M458" s="501"/>
      <c r="N458" s="1172"/>
      <c r="O458" s="1168"/>
    </row>
    <row r="459" spans="1:30" ht="15" x14ac:dyDescent="0.2">
      <c r="A459" s="2086" t="s">
        <v>107</v>
      </c>
      <c r="B459" s="2089" t="s">
        <v>37</v>
      </c>
      <c r="C459" s="2092" t="s">
        <v>37</v>
      </c>
      <c r="D459" s="2347">
        <v>13</v>
      </c>
      <c r="E459" s="2103"/>
      <c r="F459" s="2101" t="s">
        <v>443</v>
      </c>
      <c r="G459" s="2065" t="s">
        <v>436</v>
      </c>
      <c r="H459" s="2068" t="s">
        <v>44</v>
      </c>
      <c r="I459" s="2080" t="s">
        <v>253</v>
      </c>
      <c r="J459" s="1145" t="s">
        <v>42</v>
      </c>
      <c r="K459" s="827" t="s">
        <v>124</v>
      </c>
      <c r="L459" s="623"/>
      <c r="M459" s="483" t="s">
        <v>227</v>
      </c>
      <c r="N459" s="1167" t="s">
        <v>50</v>
      </c>
      <c r="O459" s="1170">
        <v>1</v>
      </c>
    </row>
    <row r="460" spans="1:30" ht="15" x14ac:dyDescent="0.2">
      <c r="A460" s="2087"/>
      <c r="B460" s="2090"/>
      <c r="C460" s="2093"/>
      <c r="D460" s="2348"/>
      <c r="E460" s="2104"/>
      <c r="F460" s="2102"/>
      <c r="G460" s="2066"/>
      <c r="H460" s="2069"/>
      <c r="I460" s="2081"/>
      <c r="J460" s="1141" t="s">
        <v>426</v>
      </c>
      <c r="K460" s="522" t="s">
        <v>217</v>
      </c>
      <c r="L460" s="618"/>
      <c r="M460" s="1134" t="s">
        <v>440</v>
      </c>
      <c r="N460" s="1133" t="s">
        <v>50</v>
      </c>
      <c r="O460" s="767">
        <v>1</v>
      </c>
    </row>
    <row r="461" spans="1:30" ht="15" x14ac:dyDescent="0.2">
      <c r="A461" s="2087"/>
      <c r="B461" s="2090"/>
      <c r="C461" s="2093"/>
      <c r="D461" s="2348"/>
      <c r="E461" s="2104"/>
      <c r="F461" s="2102"/>
      <c r="G461" s="2066"/>
      <c r="H461" s="2069"/>
      <c r="I461" s="2081"/>
      <c r="J461" s="1141"/>
      <c r="K461" s="821" t="s">
        <v>141</v>
      </c>
      <c r="L461" s="542">
        <v>4.9000000000000004</v>
      </c>
      <c r="M461" s="469"/>
      <c r="N461" s="667"/>
      <c r="O461" s="1164"/>
      <c r="AA461" s="394"/>
      <c r="AB461" s="444"/>
    </row>
    <row r="462" spans="1:30" ht="15" x14ac:dyDescent="0.2">
      <c r="A462" s="2087"/>
      <c r="B462" s="2090"/>
      <c r="C462" s="2093"/>
      <c r="D462" s="2348"/>
      <c r="E462" s="2104"/>
      <c r="F462" s="2102"/>
      <c r="G462" s="2066"/>
      <c r="H462" s="2069"/>
      <c r="I462" s="2081"/>
      <c r="J462" s="1141"/>
      <c r="K462" s="821" t="s">
        <v>216</v>
      </c>
      <c r="L462" s="442"/>
      <c r="M462" s="469"/>
      <c r="N462" s="667"/>
      <c r="O462" s="1164"/>
      <c r="AA462" s="444"/>
      <c r="AB462" s="444"/>
    </row>
    <row r="463" spans="1:30" ht="15" x14ac:dyDescent="0.2">
      <c r="A463" s="2087"/>
      <c r="B463" s="2090"/>
      <c r="C463" s="2093"/>
      <c r="D463" s="2348"/>
      <c r="E463" s="2104"/>
      <c r="F463" s="2102"/>
      <c r="G463" s="2066"/>
      <c r="H463" s="2069"/>
      <c r="I463" s="2081"/>
      <c r="J463" s="1141"/>
      <c r="K463" s="821" t="s">
        <v>161</v>
      </c>
      <c r="L463" s="442">
        <v>9.9</v>
      </c>
      <c r="M463" s="469"/>
      <c r="N463" s="667"/>
      <c r="O463" s="1164"/>
      <c r="AA463" s="444"/>
      <c r="AB463" s="444"/>
      <c r="AC463" s="394"/>
      <c r="AD463" s="394"/>
    </row>
    <row r="464" spans="1:30" ht="13.5" customHeight="1" thickBot="1" x14ac:dyDescent="0.25">
      <c r="A464" s="2087"/>
      <c r="B464" s="2090"/>
      <c r="C464" s="2093"/>
      <c r="D464" s="2348"/>
      <c r="E464" s="2104"/>
      <c r="F464" s="2102"/>
      <c r="G464" s="2066"/>
      <c r="H464" s="2069"/>
      <c r="I464" s="2081"/>
      <c r="J464" s="1141"/>
      <c r="K464" s="626" t="s">
        <v>215</v>
      </c>
      <c r="L464" s="750"/>
      <c r="M464" s="1057"/>
      <c r="N464" s="1132"/>
      <c r="O464" s="1163"/>
    </row>
    <row r="465" spans="1:29" ht="16.5" customHeight="1" thickBot="1" x14ac:dyDescent="0.25">
      <c r="A465" s="2088"/>
      <c r="B465" s="2091"/>
      <c r="C465" s="2094"/>
      <c r="D465" s="2349"/>
      <c r="E465" s="2105"/>
      <c r="F465" s="2164"/>
      <c r="G465" s="2067"/>
      <c r="H465" s="425"/>
      <c r="I465" s="2082"/>
      <c r="J465" s="1140"/>
      <c r="K465" s="503" t="s">
        <v>33</v>
      </c>
      <c r="L465" s="502">
        <f>SUM(L459:L464)</f>
        <v>14.8</v>
      </c>
      <c r="M465" s="501"/>
      <c r="N465" s="1172"/>
      <c r="O465" s="1168"/>
    </row>
    <row r="466" spans="1:29" ht="15" customHeight="1" x14ac:dyDescent="0.2">
      <c r="A466" s="2086" t="s">
        <v>107</v>
      </c>
      <c r="B466" s="2089" t="s">
        <v>37</v>
      </c>
      <c r="C466" s="2092" t="s">
        <v>37</v>
      </c>
      <c r="D466" s="2347">
        <v>14</v>
      </c>
      <c r="E466" s="2103"/>
      <c r="F466" s="2101" t="s">
        <v>442</v>
      </c>
      <c r="G466" s="2065" t="s">
        <v>436</v>
      </c>
      <c r="H466" s="2068" t="s">
        <v>44</v>
      </c>
      <c r="I466" s="2080" t="s">
        <v>355</v>
      </c>
      <c r="J466" s="2213" t="s">
        <v>441</v>
      </c>
      <c r="K466" s="827" t="s">
        <v>124</v>
      </c>
      <c r="L466" s="623"/>
      <c r="M466" s="483" t="s">
        <v>227</v>
      </c>
      <c r="N466" s="1167" t="s">
        <v>50</v>
      </c>
      <c r="O466" s="1170">
        <v>1</v>
      </c>
    </row>
    <row r="467" spans="1:29" ht="15" customHeight="1" x14ac:dyDescent="0.2">
      <c r="A467" s="2087"/>
      <c r="B467" s="2090"/>
      <c r="C467" s="2093"/>
      <c r="D467" s="2348"/>
      <c r="E467" s="2104"/>
      <c r="F467" s="2102"/>
      <c r="G467" s="2066"/>
      <c r="H467" s="2069"/>
      <c r="I467" s="2081"/>
      <c r="J467" s="2214"/>
      <c r="K467" s="522" t="s">
        <v>217</v>
      </c>
      <c r="L467" s="618"/>
      <c r="M467" s="1134" t="s">
        <v>440</v>
      </c>
      <c r="N467" s="1133" t="s">
        <v>439</v>
      </c>
      <c r="O467" s="767">
        <v>2</v>
      </c>
    </row>
    <row r="468" spans="1:29" ht="15" x14ac:dyDescent="0.2">
      <c r="A468" s="2087"/>
      <c r="B468" s="2090"/>
      <c r="C468" s="2093"/>
      <c r="D468" s="2348"/>
      <c r="E468" s="2104"/>
      <c r="F468" s="2102"/>
      <c r="G468" s="2066"/>
      <c r="H468" s="2069"/>
      <c r="I468" s="2081"/>
      <c r="J468" s="2214"/>
      <c r="K468" s="821" t="s">
        <v>141</v>
      </c>
      <c r="L468" s="442">
        <v>5.8</v>
      </c>
      <c r="M468" s="469"/>
      <c r="N468" s="667"/>
      <c r="O468" s="1164"/>
      <c r="AA468" s="444"/>
    </row>
    <row r="469" spans="1:29" ht="15" x14ac:dyDescent="0.2">
      <c r="A469" s="2087"/>
      <c r="B469" s="2090"/>
      <c r="C469" s="2093"/>
      <c r="D469" s="2348"/>
      <c r="E469" s="2104"/>
      <c r="F469" s="2102"/>
      <c r="G469" s="2066"/>
      <c r="H469" s="2069"/>
      <c r="I469" s="2081"/>
      <c r="J469" s="2214"/>
      <c r="K469" s="821" t="s">
        <v>216</v>
      </c>
      <c r="L469" s="594"/>
      <c r="M469" s="469"/>
      <c r="N469" s="667"/>
      <c r="O469" s="1164"/>
    </row>
    <row r="470" spans="1:29" ht="15" x14ac:dyDescent="0.2">
      <c r="A470" s="2087"/>
      <c r="B470" s="2090"/>
      <c r="C470" s="2093"/>
      <c r="D470" s="2348"/>
      <c r="E470" s="2104"/>
      <c r="F470" s="2102"/>
      <c r="G470" s="2066"/>
      <c r="H470" s="2069"/>
      <c r="I470" s="2081"/>
      <c r="J470" s="2214"/>
      <c r="K470" s="821" t="s">
        <v>161</v>
      </c>
      <c r="L470" s="594"/>
      <c r="M470" s="469"/>
      <c r="N470" s="667"/>
      <c r="O470" s="1164"/>
    </row>
    <row r="471" spans="1:29" ht="15.75" thickBot="1" x14ac:dyDescent="0.25">
      <c r="A471" s="2087"/>
      <c r="B471" s="2090"/>
      <c r="C471" s="2093"/>
      <c r="D471" s="2348"/>
      <c r="E471" s="2104"/>
      <c r="F471" s="2102"/>
      <c r="G471" s="2066"/>
      <c r="H471" s="2069"/>
      <c r="I471" s="2081"/>
      <c r="J471" s="2214"/>
      <c r="K471" s="626" t="s">
        <v>215</v>
      </c>
      <c r="L471" s="750"/>
      <c r="M471" s="1057"/>
      <c r="N471" s="1132"/>
      <c r="O471" s="1163"/>
    </row>
    <row r="472" spans="1:29" ht="22.15" customHeight="1" thickBot="1" x14ac:dyDescent="0.25">
      <c r="A472" s="2088"/>
      <c r="B472" s="2091"/>
      <c r="C472" s="2094"/>
      <c r="D472" s="2349"/>
      <c r="E472" s="2105"/>
      <c r="F472" s="2164"/>
      <c r="G472" s="2067"/>
      <c r="H472" s="2070"/>
      <c r="I472" s="2082"/>
      <c r="J472" s="2215"/>
      <c r="K472" s="503" t="s">
        <v>33</v>
      </c>
      <c r="L472" s="502">
        <f>SUM(L466:L471)</f>
        <v>5.8</v>
      </c>
      <c r="M472" s="745"/>
      <c r="N472" s="1129"/>
      <c r="O472" s="1168"/>
    </row>
    <row r="473" spans="1:29" ht="15" x14ac:dyDescent="0.2">
      <c r="A473" s="2086" t="s">
        <v>107</v>
      </c>
      <c r="B473" s="2089" t="s">
        <v>37</v>
      </c>
      <c r="C473" s="2092" t="s">
        <v>37</v>
      </c>
      <c r="D473" s="2347">
        <v>15</v>
      </c>
      <c r="E473" s="2103"/>
      <c r="F473" s="2074" t="s">
        <v>438</v>
      </c>
      <c r="G473" s="2065" t="s">
        <v>436</v>
      </c>
      <c r="H473" s="2068" t="s">
        <v>44</v>
      </c>
      <c r="I473" s="2080" t="s">
        <v>298</v>
      </c>
      <c r="J473" s="2108" t="s">
        <v>435</v>
      </c>
      <c r="K473" s="827" t="s">
        <v>124</v>
      </c>
      <c r="L473" s="452"/>
      <c r="M473" s="483" t="s">
        <v>227</v>
      </c>
      <c r="N473" s="1167" t="s">
        <v>50</v>
      </c>
      <c r="O473" s="1166"/>
      <c r="AA473" s="394"/>
      <c r="AB473" s="394"/>
      <c r="AC473" s="394"/>
    </row>
    <row r="474" spans="1:29" ht="15" x14ac:dyDescent="0.2">
      <c r="A474" s="2087"/>
      <c r="B474" s="2090"/>
      <c r="C474" s="2093"/>
      <c r="D474" s="2348"/>
      <c r="E474" s="2104"/>
      <c r="F474" s="2075"/>
      <c r="G474" s="2066"/>
      <c r="H474" s="2069"/>
      <c r="I474" s="2081"/>
      <c r="J474" s="2109"/>
      <c r="K474" s="522" t="s">
        <v>217</v>
      </c>
      <c r="L474" s="447">
        <v>0</v>
      </c>
      <c r="M474" s="1134"/>
      <c r="N474" s="1133"/>
      <c r="O474" s="1165"/>
      <c r="AA474" s="394"/>
      <c r="AB474" s="394"/>
      <c r="AC474" s="394"/>
    </row>
    <row r="475" spans="1:29" ht="15" x14ac:dyDescent="0.2">
      <c r="A475" s="2087"/>
      <c r="B475" s="2090"/>
      <c r="C475" s="2093"/>
      <c r="D475" s="2348"/>
      <c r="E475" s="2104"/>
      <c r="F475" s="2075"/>
      <c r="G475" s="2066"/>
      <c r="H475" s="2069"/>
      <c r="I475" s="2081"/>
      <c r="J475" s="2109"/>
      <c r="K475" s="821" t="s">
        <v>141</v>
      </c>
      <c r="L475" s="447">
        <v>12.6</v>
      </c>
      <c r="M475" s="1134"/>
      <c r="N475" s="1133"/>
      <c r="O475" s="1165"/>
      <c r="AA475" s="444"/>
      <c r="AB475" s="444"/>
      <c r="AC475" s="394"/>
    </row>
    <row r="476" spans="1:29" ht="15" x14ac:dyDescent="0.2">
      <c r="A476" s="2087"/>
      <c r="B476" s="2090"/>
      <c r="C476" s="2093"/>
      <c r="D476" s="2348"/>
      <c r="E476" s="2104"/>
      <c r="F476" s="2075"/>
      <c r="G476" s="2066"/>
      <c r="H476" s="2069"/>
      <c r="I476" s="2081"/>
      <c r="J476" s="2109"/>
      <c r="K476" s="821" t="s">
        <v>216</v>
      </c>
      <c r="L476" s="442"/>
      <c r="M476" s="469"/>
      <c r="N476" s="667"/>
      <c r="O476" s="1164"/>
      <c r="AA476" s="444"/>
      <c r="AB476" s="444"/>
    </row>
    <row r="477" spans="1:29" ht="15" x14ac:dyDescent="0.2">
      <c r="A477" s="2087"/>
      <c r="B477" s="2090"/>
      <c r="C477" s="2093"/>
      <c r="D477" s="2348"/>
      <c r="E477" s="2104"/>
      <c r="F477" s="2075"/>
      <c r="G477" s="2066"/>
      <c r="H477" s="2069"/>
      <c r="I477" s="2081"/>
      <c r="J477" s="2109"/>
      <c r="K477" s="821" t="s">
        <v>161</v>
      </c>
      <c r="L477" s="442">
        <v>37.9</v>
      </c>
      <c r="M477" s="469"/>
      <c r="N477" s="667"/>
      <c r="O477" s="1164"/>
      <c r="AA477" s="444"/>
      <c r="AB477" s="444"/>
    </row>
    <row r="478" spans="1:29" ht="15.75" thickBot="1" x14ac:dyDescent="0.25">
      <c r="A478" s="2087"/>
      <c r="B478" s="2090"/>
      <c r="C478" s="2093"/>
      <c r="D478" s="2348"/>
      <c r="E478" s="2104"/>
      <c r="F478" s="2075"/>
      <c r="G478" s="2066"/>
      <c r="H478" s="2069"/>
      <c r="I478" s="2081"/>
      <c r="J478" s="2109"/>
      <c r="K478" s="626" t="s">
        <v>215</v>
      </c>
      <c r="L478" s="806"/>
      <c r="M478" s="1057"/>
      <c r="N478" s="1132"/>
      <c r="O478" s="1163"/>
    </row>
    <row r="479" spans="1:29" ht="15.75" customHeight="1" thickBot="1" x14ac:dyDescent="0.25">
      <c r="A479" s="2088"/>
      <c r="B479" s="2091"/>
      <c r="C479" s="2094"/>
      <c r="D479" s="2349"/>
      <c r="E479" s="2105"/>
      <c r="F479" s="2076"/>
      <c r="G479" s="2067"/>
      <c r="H479" s="2070"/>
      <c r="I479" s="2082"/>
      <c r="J479" s="2222"/>
      <c r="K479" s="1157" t="s">
        <v>33</v>
      </c>
      <c r="L479" s="605">
        <f>SUM(L473:L478)</f>
        <v>50.5</v>
      </c>
      <c r="M479" s="1162"/>
      <c r="N479" s="1161"/>
      <c r="O479" s="1160"/>
    </row>
    <row r="480" spans="1:29" ht="15.75" customHeight="1" x14ac:dyDescent="0.2">
      <c r="A480" s="2086" t="s">
        <v>107</v>
      </c>
      <c r="B480" s="2089" t="s">
        <v>37</v>
      </c>
      <c r="C480" s="2092" t="s">
        <v>37</v>
      </c>
      <c r="D480" s="2347">
        <v>16</v>
      </c>
      <c r="E480" s="2103"/>
      <c r="F480" s="2074" t="s">
        <v>437</v>
      </c>
      <c r="G480" s="2065" t="s">
        <v>436</v>
      </c>
      <c r="H480" s="2068" t="s">
        <v>44</v>
      </c>
      <c r="I480" s="2080" t="s">
        <v>298</v>
      </c>
      <c r="J480" s="2077" t="s">
        <v>435</v>
      </c>
      <c r="K480" s="827" t="s">
        <v>124</v>
      </c>
      <c r="L480" s="594">
        <v>0</v>
      </c>
      <c r="M480" s="432"/>
      <c r="N480" s="431"/>
      <c r="O480" s="1159"/>
    </row>
    <row r="481" spans="1:27" ht="15.75" customHeight="1" x14ac:dyDescent="0.2">
      <c r="A481" s="2087"/>
      <c r="B481" s="2090"/>
      <c r="C481" s="2093"/>
      <c r="D481" s="2348"/>
      <c r="E481" s="2104"/>
      <c r="F481" s="2075"/>
      <c r="G481" s="2066"/>
      <c r="H481" s="2069"/>
      <c r="I481" s="2081"/>
      <c r="J481" s="2078"/>
      <c r="K481" s="522" t="s">
        <v>217</v>
      </c>
      <c r="L481" s="594">
        <f>SUM(D481:K487)</f>
        <v>0</v>
      </c>
      <c r="M481" s="432"/>
      <c r="N481" s="431"/>
      <c r="O481" s="1159"/>
    </row>
    <row r="482" spans="1:27" ht="15.75" customHeight="1" x14ac:dyDescent="0.2">
      <c r="A482" s="2087"/>
      <c r="B482" s="2090"/>
      <c r="C482" s="2093"/>
      <c r="D482" s="2348"/>
      <c r="E482" s="2104"/>
      <c r="F482" s="2075"/>
      <c r="G482" s="2066"/>
      <c r="H482" s="2069"/>
      <c r="I482" s="2081"/>
      <c r="J482" s="2078"/>
      <c r="K482" s="821" t="s">
        <v>141</v>
      </c>
      <c r="L482" s="594">
        <v>2</v>
      </c>
      <c r="M482" s="432"/>
      <c r="N482" s="431"/>
      <c r="O482" s="1159"/>
    </row>
    <row r="483" spans="1:27" ht="15.75" customHeight="1" x14ac:dyDescent="0.2">
      <c r="A483" s="2087"/>
      <c r="B483" s="2090"/>
      <c r="C483" s="2093"/>
      <c r="D483" s="2348"/>
      <c r="E483" s="2104"/>
      <c r="F483" s="2075"/>
      <c r="G483" s="2066"/>
      <c r="H483" s="2069"/>
      <c r="I483" s="2081"/>
      <c r="J483" s="2078"/>
      <c r="K483" s="821" t="s">
        <v>216</v>
      </c>
      <c r="L483" s="594">
        <f>SUM(D483:K489)</f>
        <v>0</v>
      </c>
      <c r="M483" s="432"/>
      <c r="N483" s="431"/>
      <c r="O483" s="1159"/>
    </row>
    <row r="484" spans="1:27" ht="15.75" customHeight="1" x14ac:dyDescent="0.2">
      <c r="A484" s="2087"/>
      <c r="B484" s="2090"/>
      <c r="C484" s="2093"/>
      <c r="D484" s="2348"/>
      <c r="E484" s="2104"/>
      <c r="F484" s="2075"/>
      <c r="G484" s="2066"/>
      <c r="H484" s="2069"/>
      <c r="I484" s="2081"/>
      <c r="J484" s="2078"/>
      <c r="K484" s="821" t="s">
        <v>161</v>
      </c>
      <c r="L484" s="594">
        <f>SUM(D484:K490)</f>
        <v>0</v>
      </c>
      <c r="M484" s="432"/>
      <c r="N484" s="431"/>
      <c r="O484" s="1159"/>
    </row>
    <row r="485" spans="1:27" ht="15.75" customHeight="1" thickBot="1" x14ac:dyDescent="0.25">
      <c r="A485" s="2087"/>
      <c r="B485" s="2090"/>
      <c r="C485" s="2093"/>
      <c r="D485" s="2348"/>
      <c r="E485" s="2104"/>
      <c r="F485" s="2075"/>
      <c r="G485" s="2066"/>
      <c r="H485" s="2069"/>
      <c r="I485" s="2081"/>
      <c r="J485" s="2078"/>
      <c r="K485" s="626" t="s">
        <v>215</v>
      </c>
      <c r="L485" s="753">
        <f>SUM(L484)</f>
        <v>0</v>
      </c>
      <c r="M485" s="981"/>
      <c r="N485" s="461"/>
      <c r="O485" s="1158"/>
    </row>
    <row r="486" spans="1:27" ht="15.75" customHeight="1" thickBot="1" x14ac:dyDescent="0.25">
      <c r="A486" s="2088"/>
      <c r="B486" s="2091"/>
      <c r="C486" s="2094"/>
      <c r="D486" s="2349"/>
      <c r="E486" s="2105"/>
      <c r="F486" s="2076"/>
      <c r="G486" s="2067"/>
      <c r="H486" s="2070"/>
      <c r="I486" s="2082"/>
      <c r="J486" s="2079"/>
      <c r="K486" s="1157" t="s">
        <v>33</v>
      </c>
      <c r="L486" s="580">
        <f>L480+L481+L482+L483+L484+L485</f>
        <v>2</v>
      </c>
      <c r="M486" s="531"/>
      <c r="N486" s="1156"/>
      <c r="O486" s="499"/>
    </row>
    <row r="487" spans="1:27" ht="15" thickBot="1" x14ac:dyDescent="0.25">
      <c r="A487" s="429" t="s">
        <v>107</v>
      </c>
      <c r="B487" s="418" t="s">
        <v>37</v>
      </c>
      <c r="C487" s="2346" t="s">
        <v>38</v>
      </c>
      <c r="D487" s="2118"/>
      <c r="E487" s="2118"/>
      <c r="F487" s="2118"/>
      <c r="G487" s="2118"/>
      <c r="H487" s="2118"/>
      <c r="I487" s="2119"/>
      <c r="J487" s="417"/>
      <c r="K487" s="574" t="s">
        <v>33</v>
      </c>
      <c r="L487" s="1155">
        <f>L379*1</f>
        <v>111.6</v>
      </c>
      <c r="M487" s="740"/>
      <c r="N487" s="741"/>
      <c r="O487" s="903"/>
    </row>
    <row r="488" spans="1:27" ht="15" thickBot="1" x14ac:dyDescent="0.25">
      <c r="A488" s="738" t="s">
        <v>107</v>
      </c>
      <c r="B488" s="738"/>
      <c r="C488" s="2126" t="s">
        <v>36</v>
      </c>
      <c r="D488" s="2126"/>
      <c r="E488" s="2126"/>
      <c r="F488" s="2126"/>
      <c r="G488" s="2126"/>
      <c r="H488" s="2126"/>
      <c r="I488" s="2127"/>
      <c r="J488" s="569"/>
      <c r="K488" s="568" t="s">
        <v>33</v>
      </c>
      <c r="L488" s="737">
        <f>L487*1</f>
        <v>111.6</v>
      </c>
      <c r="M488" s="736"/>
      <c r="N488" s="736"/>
      <c r="O488" s="952"/>
    </row>
    <row r="489" spans="1:27" ht="15.75" thickBot="1" x14ac:dyDescent="0.25">
      <c r="A489" s="733" t="s">
        <v>102</v>
      </c>
      <c r="B489" s="732"/>
      <c r="C489" s="730" t="s">
        <v>434</v>
      </c>
      <c r="D489" s="730"/>
      <c r="E489" s="730"/>
      <c r="F489" s="731"/>
      <c r="G489" s="731"/>
      <c r="H489" s="730"/>
      <c r="I489" s="730"/>
      <c r="J489" s="730"/>
      <c r="K489" s="730"/>
      <c r="L489" s="730"/>
      <c r="M489" s="729"/>
      <c r="N489" s="729"/>
      <c r="O489" s="728"/>
    </row>
    <row r="490" spans="1:27" ht="35.25" customHeight="1" thickBot="1" x14ac:dyDescent="0.25">
      <c r="A490" s="727"/>
      <c r="B490" s="726"/>
      <c r="C490" s="724"/>
      <c r="D490" s="724"/>
      <c r="E490" s="716"/>
      <c r="F490" s="725"/>
      <c r="G490" s="725"/>
      <c r="H490" s="724"/>
      <c r="I490" s="724"/>
      <c r="J490" s="724"/>
      <c r="K490" s="724"/>
      <c r="L490" s="723"/>
      <c r="M490" s="722" t="s">
        <v>433</v>
      </c>
      <c r="N490" s="712"/>
      <c r="O490" s="711"/>
      <c r="Y490" s="376"/>
    </row>
    <row r="491" spans="1:27" ht="15" thickBot="1" x14ac:dyDescent="0.25">
      <c r="A491" s="884" t="s">
        <v>102</v>
      </c>
      <c r="B491" s="1022" t="s">
        <v>37</v>
      </c>
      <c r="C491" s="1154" t="s">
        <v>432</v>
      </c>
      <c r="D491" s="1152"/>
      <c r="E491" s="1153"/>
      <c r="F491" s="1152"/>
      <c r="G491" s="1152"/>
      <c r="H491" s="1152"/>
      <c r="I491" s="1152"/>
      <c r="J491" s="1152"/>
      <c r="K491" s="1152"/>
      <c r="L491" s="1153"/>
      <c r="M491" s="1152"/>
      <c r="N491" s="1152"/>
      <c r="O491" s="1151"/>
    </row>
    <row r="492" spans="1:27" ht="48" customHeight="1" thickBot="1" x14ac:dyDescent="0.25">
      <c r="A492" s="718"/>
      <c r="B492" s="418"/>
      <c r="C492" s="717"/>
      <c r="D492" s="715"/>
      <c r="E492" s="715"/>
      <c r="F492" s="715"/>
      <c r="G492" s="715"/>
      <c r="H492" s="715"/>
      <c r="I492" s="715"/>
      <c r="J492" s="716"/>
      <c r="K492" s="715"/>
      <c r="L492" s="714"/>
      <c r="M492" s="713" t="s">
        <v>431</v>
      </c>
      <c r="N492" s="712" t="s">
        <v>430</v>
      </c>
      <c r="O492" s="711"/>
    </row>
    <row r="493" spans="1:27" ht="15.75" thickBot="1" x14ac:dyDescent="0.25">
      <c r="A493" s="557" t="s">
        <v>102</v>
      </c>
      <c r="B493" s="2326" t="s">
        <v>37</v>
      </c>
      <c r="C493" s="457" t="s">
        <v>37</v>
      </c>
      <c r="D493" s="1150"/>
      <c r="E493" s="1150"/>
      <c r="F493" s="2345" t="s">
        <v>429</v>
      </c>
      <c r="G493" s="2059" t="s">
        <v>413</v>
      </c>
      <c r="H493" s="2068" t="s">
        <v>44</v>
      </c>
      <c r="I493" s="2080" t="s">
        <v>43</v>
      </c>
      <c r="J493" s="866" t="s">
        <v>42</v>
      </c>
      <c r="K493" s="484" t="s">
        <v>124</v>
      </c>
      <c r="L493" s="470">
        <f t="shared" ref="L493:L498" si="1">L500+L507+L514+L521+L528+L535+L542+L549</f>
        <v>0</v>
      </c>
      <c r="M493" s="481" t="s">
        <v>224</v>
      </c>
      <c r="N493" s="480" t="s">
        <v>50</v>
      </c>
      <c r="O493" s="698"/>
      <c r="AA493" s="394"/>
    </row>
    <row r="494" spans="1:27" ht="15.75" thickBot="1" x14ac:dyDescent="0.25">
      <c r="A494" s="541"/>
      <c r="B494" s="2327"/>
      <c r="C494" s="439"/>
      <c r="D494" s="1147"/>
      <c r="E494" s="1147"/>
      <c r="F494" s="2288"/>
      <c r="G494" s="2060"/>
      <c r="H494" s="2069"/>
      <c r="I494" s="2081"/>
      <c r="J494" s="848"/>
      <c r="K494" s="482" t="s">
        <v>217</v>
      </c>
      <c r="L494" s="470">
        <f t="shared" si="1"/>
        <v>0</v>
      </c>
      <c r="M494" s="659"/>
      <c r="N494" s="658"/>
      <c r="O494" s="683"/>
      <c r="AA494" s="394"/>
    </row>
    <row r="495" spans="1:27" ht="15.75" thickBot="1" x14ac:dyDescent="0.25">
      <c r="A495" s="541"/>
      <c r="B495" s="2327"/>
      <c r="C495" s="439"/>
      <c r="D495" s="1147"/>
      <c r="E495" s="1147"/>
      <c r="F495" s="2289"/>
      <c r="G495" s="2060"/>
      <c r="H495" s="2069"/>
      <c r="I495" s="2081"/>
      <c r="J495" s="472"/>
      <c r="K495" s="476" t="s">
        <v>141</v>
      </c>
      <c r="L495" s="478">
        <f t="shared" si="1"/>
        <v>936</v>
      </c>
      <c r="M495" s="659"/>
      <c r="N495" s="684"/>
      <c r="O495" s="683"/>
    </row>
    <row r="496" spans="1:27" ht="20.25" customHeight="1" thickBot="1" x14ac:dyDescent="0.25">
      <c r="A496" s="541"/>
      <c r="B496" s="2327"/>
      <c r="C496" s="439"/>
      <c r="D496" s="1147"/>
      <c r="E496" s="1147"/>
      <c r="F496" s="2289"/>
      <c r="G496" s="2060"/>
      <c r="H496" s="2069"/>
      <c r="I496" s="2081"/>
      <c r="J496" s="472"/>
      <c r="K496" s="476" t="s">
        <v>216</v>
      </c>
      <c r="L496" s="470">
        <f t="shared" si="1"/>
        <v>0</v>
      </c>
      <c r="M496" s="2391" t="s">
        <v>425</v>
      </c>
      <c r="N496" s="1149" t="s">
        <v>50</v>
      </c>
      <c r="O496" s="685">
        <v>10</v>
      </c>
    </row>
    <row r="497" spans="1:29" ht="15.75" thickBot="1" x14ac:dyDescent="0.25">
      <c r="A497" s="541"/>
      <c r="B497" s="2327"/>
      <c r="C497" s="439"/>
      <c r="D497" s="1147"/>
      <c r="E497" s="1147"/>
      <c r="F497" s="2289"/>
      <c r="G497" s="2060"/>
      <c r="H497" s="2069"/>
      <c r="I497" s="2081"/>
      <c r="J497" s="472"/>
      <c r="K497" s="476" t="s">
        <v>161</v>
      </c>
      <c r="L497" s="478">
        <f t="shared" si="1"/>
        <v>732.9</v>
      </c>
      <c r="M497" s="2392"/>
      <c r="N497" s="684"/>
      <c r="O497" s="638"/>
    </row>
    <row r="498" spans="1:29" ht="15.75" thickBot="1" x14ac:dyDescent="0.25">
      <c r="A498" s="541"/>
      <c r="B498" s="2327"/>
      <c r="C498" s="439"/>
      <c r="D498" s="1147"/>
      <c r="E498" s="1147"/>
      <c r="F498" s="2289"/>
      <c r="G498" s="2060"/>
      <c r="H498" s="2069"/>
      <c r="I498" s="2081"/>
      <c r="J498" s="472"/>
      <c r="K498" s="947" t="s">
        <v>140</v>
      </c>
      <c r="L498" s="470">
        <f t="shared" si="1"/>
        <v>0</v>
      </c>
      <c r="M498" s="680"/>
      <c r="N498" s="679"/>
      <c r="O498" s="678"/>
    </row>
    <row r="499" spans="1:29" ht="18" customHeight="1" thickBot="1" x14ac:dyDescent="0.25">
      <c r="A499" s="429"/>
      <c r="B499" s="2328"/>
      <c r="C499" s="871"/>
      <c r="D499" s="467"/>
      <c r="E499" s="467"/>
      <c r="F499" s="2290"/>
      <c r="G499" s="2061"/>
      <c r="H499" s="2070"/>
      <c r="I499" s="2082"/>
      <c r="J499" s="676"/>
      <c r="K499" s="503" t="s">
        <v>33</v>
      </c>
      <c r="L499" s="877">
        <f>SUM(L493:L498)</f>
        <v>1668.9</v>
      </c>
      <c r="M499" s="627"/>
      <c r="N499" s="578"/>
      <c r="O499" s="628"/>
    </row>
    <row r="500" spans="1:29" ht="28.5" x14ac:dyDescent="0.2">
      <c r="A500" s="557" t="s">
        <v>102</v>
      </c>
      <c r="B500" s="2326" t="s">
        <v>37</v>
      </c>
      <c r="C500" s="457" t="s">
        <v>37</v>
      </c>
      <c r="D500" s="597" t="s">
        <v>37</v>
      </c>
      <c r="E500" s="600" t="s">
        <v>223</v>
      </c>
      <c r="F500" s="2063" t="s">
        <v>428</v>
      </c>
      <c r="G500" s="2059" t="s">
        <v>413</v>
      </c>
      <c r="H500" s="2179" t="s">
        <v>44</v>
      </c>
      <c r="I500" s="2080" t="s">
        <v>253</v>
      </c>
      <c r="J500" s="648" t="s">
        <v>42</v>
      </c>
      <c r="K500" s="598" t="s">
        <v>124</v>
      </c>
      <c r="L500" s="647">
        <v>0</v>
      </c>
      <c r="M500" s="481" t="s">
        <v>365</v>
      </c>
      <c r="N500" s="480"/>
      <c r="O500" s="698"/>
      <c r="AA500" s="444"/>
    </row>
    <row r="501" spans="1:29" ht="15" x14ac:dyDescent="0.2">
      <c r="A501" s="541"/>
      <c r="B501" s="2327"/>
      <c r="C501" s="439"/>
      <c r="D501" s="597"/>
      <c r="E501" s="666"/>
      <c r="F501" s="2063"/>
      <c r="G501" s="2060"/>
      <c r="H501" s="2180"/>
      <c r="I501" s="2081"/>
      <c r="J501" s="645" t="s">
        <v>261</v>
      </c>
      <c r="K501" s="522" t="s">
        <v>217</v>
      </c>
      <c r="L501" s="644"/>
      <c r="M501" s="643"/>
      <c r="N501" s="658"/>
      <c r="O501" s="683"/>
      <c r="AA501" s="394"/>
    </row>
    <row r="502" spans="1:29" ht="15" x14ac:dyDescent="0.25">
      <c r="A502" s="541"/>
      <c r="B502" s="2327"/>
      <c r="C502" s="439"/>
      <c r="D502" s="597"/>
      <c r="E502" s="666"/>
      <c r="F502" s="2063"/>
      <c r="G502" s="2060"/>
      <c r="H502" s="2180"/>
      <c r="I502" s="2081"/>
      <c r="J502" s="645"/>
      <c r="K502" s="596" t="s">
        <v>141</v>
      </c>
      <c r="L502" s="447">
        <v>0</v>
      </c>
      <c r="M502" s="854"/>
      <c r="N502" s="853"/>
      <c r="O502" s="683"/>
      <c r="Q502" s="695"/>
      <c r="Y502" s="394"/>
    </row>
    <row r="503" spans="1:29" ht="15" x14ac:dyDescent="0.2">
      <c r="A503" s="541"/>
      <c r="B503" s="2327"/>
      <c r="C503" s="439"/>
      <c r="D503" s="597"/>
      <c r="E503" s="666"/>
      <c r="F503" s="2063"/>
      <c r="G503" s="2060"/>
      <c r="H503" s="2180"/>
      <c r="I503" s="2081"/>
      <c r="J503" s="472"/>
      <c r="K503" s="596" t="s">
        <v>216</v>
      </c>
      <c r="L503" s="644"/>
      <c r="M503" s="659"/>
      <c r="N503" s="684"/>
      <c r="O503" s="683"/>
    </row>
    <row r="504" spans="1:29" ht="15" x14ac:dyDescent="0.2">
      <c r="A504" s="541"/>
      <c r="B504" s="2327"/>
      <c r="C504" s="439"/>
      <c r="D504" s="597"/>
      <c r="E504" s="666"/>
      <c r="F504" s="2063"/>
      <c r="G504" s="2060"/>
      <c r="H504" s="2180"/>
      <c r="I504" s="2081"/>
      <c r="J504" s="472"/>
      <c r="K504" s="595" t="s">
        <v>161</v>
      </c>
      <c r="L504" s="447">
        <v>0</v>
      </c>
      <c r="M504" s="659"/>
      <c r="N504" s="684"/>
      <c r="O504" s="638"/>
      <c r="Q504" s="695"/>
      <c r="AB504" s="394"/>
    </row>
    <row r="505" spans="1:29" ht="15.75" thickBot="1" x14ac:dyDescent="0.25">
      <c r="A505" s="541"/>
      <c r="B505" s="2327"/>
      <c r="C505" s="439"/>
      <c r="D505" s="597"/>
      <c r="E505" s="666"/>
      <c r="F505" s="2063"/>
      <c r="G505" s="2060"/>
      <c r="H505" s="2180"/>
      <c r="I505" s="2081"/>
      <c r="J505" s="472"/>
      <c r="K505" s="588" t="s">
        <v>140</v>
      </c>
      <c r="L505" s="681"/>
      <c r="M505" s="680"/>
      <c r="N505" s="679"/>
      <c r="O505" s="678"/>
      <c r="AC505" s="444"/>
    </row>
    <row r="506" spans="1:29" ht="15.75" thickBot="1" x14ac:dyDescent="0.25">
      <c r="A506" s="429"/>
      <c r="B506" s="2328"/>
      <c r="C506" s="871"/>
      <c r="D506" s="629"/>
      <c r="E506" s="1146"/>
      <c r="F506" s="2064"/>
      <c r="G506" s="2061"/>
      <c r="H506" s="2181"/>
      <c r="I506" s="2082"/>
      <c r="J506" s="676"/>
      <c r="K506" s="503" t="s">
        <v>33</v>
      </c>
      <c r="L506" s="580">
        <f>SUM(L500:L505)</f>
        <v>0</v>
      </c>
      <c r="M506" s="627"/>
      <c r="N506" s="578"/>
      <c r="O506" s="628"/>
    </row>
    <row r="507" spans="1:29" ht="15" customHeight="1" x14ac:dyDescent="0.2">
      <c r="A507" s="557" t="s">
        <v>102</v>
      </c>
      <c r="B507" s="2326" t="s">
        <v>37</v>
      </c>
      <c r="C507" s="457" t="s">
        <v>37</v>
      </c>
      <c r="D507" s="597" t="s">
        <v>39</v>
      </c>
      <c r="E507" s="2103"/>
      <c r="F507" s="2101" t="s">
        <v>427</v>
      </c>
      <c r="G507" s="2065" t="s">
        <v>413</v>
      </c>
      <c r="H507" s="2179" t="s">
        <v>44</v>
      </c>
      <c r="I507" s="2080" t="s">
        <v>253</v>
      </c>
      <c r="J507" s="1145" t="s">
        <v>42</v>
      </c>
      <c r="K507" s="598" t="s">
        <v>124</v>
      </c>
      <c r="L507" s="452">
        <v>0</v>
      </c>
      <c r="M507" s="481" t="s">
        <v>227</v>
      </c>
      <c r="N507" s="551" t="s">
        <v>50</v>
      </c>
      <c r="O507" s="771"/>
    </row>
    <row r="508" spans="1:29" ht="15" customHeight="1" x14ac:dyDescent="0.2">
      <c r="A508" s="541"/>
      <c r="B508" s="2327"/>
      <c r="C508" s="439"/>
      <c r="D508" s="597"/>
      <c r="E508" s="2104"/>
      <c r="F508" s="2102"/>
      <c r="G508" s="2066"/>
      <c r="H508" s="2180"/>
      <c r="I508" s="2081"/>
      <c r="J508" s="1141" t="s">
        <v>426</v>
      </c>
      <c r="K508" s="522" t="s">
        <v>217</v>
      </c>
      <c r="L508" s="447"/>
      <c r="M508" s="659"/>
      <c r="N508" s="547"/>
      <c r="O508" s="1144"/>
    </row>
    <row r="509" spans="1:29" ht="30" x14ac:dyDescent="0.2">
      <c r="A509" s="541"/>
      <c r="B509" s="2327"/>
      <c r="C509" s="439"/>
      <c r="D509" s="597"/>
      <c r="E509" s="2104"/>
      <c r="F509" s="2102"/>
      <c r="G509" s="2066"/>
      <c r="H509" s="2180"/>
      <c r="I509" s="2081"/>
      <c r="J509" s="1141"/>
      <c r="K509" s="596" t="s">
        <v>141</v>
      </c>
      <c r="L509" s="445">
        <v>82.5</v>
      </c>
      <c r="M509" s="1143" t="s">
        <v>425</v>
      </c>
      <c r="N509" s="960" t="s">
        <v>424</v>
      </c>
      <c r="O509" s="1142">
        <v>10</v>
      </c>
      <c r="AA509" s="394"/>
      <c r="AB509" s="444"/>
    </row>
    <row r="510" spans="1:29" ht="15" x14ac:dyDescent="0.2">
      <c r="A510" s="541"/>
      <c r="B510" s="2327"/>
      <c r="C510" s="439"/>
      <c r="D510" s="597"/>
      <c r="E510" s="2104"/>
      <c r="F510" s="2102"/>
      <c r="G510" s="2066"/>
      <c r="H510" s="2180"/>
      <c r="I510" s="2081"/>
      <c r="J510" s="1141"/>
      <c r="K510" s="596" t="s">
        <v>216</v>
      </c>
      <c r="L510" s="447">
        <v>0</v>
      </c>
      <c r="M510" s="617"/>
      <c r="N510" s="996"/>
      <c r="O510" s="615"/>
      <c r="AA510" s="444"/>
      <c r="AB510" s="444"/>
    </row>
    <row r="511" spans="1:29" ht="15" x14ac:dyDescent="0.2">
      <c r="A511" s="541"/>
      <c r="B511" s="2327"/>
      <c r="C511" s="439"/>
      <c r="D511" s="597"/>
      <c r="E511" s="2104"/>
      <c r="F511" s="2102"/>
      <c r="G511" s="2066"/>
      <c r="H511" s="2180"/>
      <c r="I511" s="2081"/>
      <c r="J511" s="1141"/>
      <c r="K511" s="596" t="s">
        <v>161</v>
      </c>
      <c r="L511" s="447">
        <v>30</v>
      </c>
      <c r="M511" s="617"/>
      <c r="N511" s="996"/>
      <c r="O511" s="615"/>
      <c r="AA511" s="444"/>
      <c r="AB511" s="444"/>
    </row>
    <row r="512" spans="1:29" ht="15.75" thickBot="1" x14ac:dyDescent="0.25">
      <c r="A512" s="541"/>
      <c r="B512" s="2327"/>
      <c r="C512" s="439"/>
      <c r="D512" s="597"/>
      <c r="E512" s="2104"/>
      <c r="F512" s="2102"/>
      <c r="G512" s="2066"/>
      <c r="H512" s="2180"/>
      <c r="I512" s="2081"/>
      <c r="J512" s="1141"/>
      <c r="K512" s="626" t="s">
        <v>140</v>
      </c>
      <c r="L512" s="806">
        <v>0</v>
      </c>
      <c r="M512" s="805"/>
      <c r="N512" s="994"/>
      <c r="O512" s="786"/>
      <c r="AA512" s="444"/>
      <c r="AB512" s="444"/>
    </row>
    <row r="513" spans="1:33" ht="15.75" customHeight="1" thickBot="1" x14ac:dyDescent="0.25">
      <c r="A513" s="429"/>
      <c r="B513" s="2328"/>
      <c r="C513" s="871"/>
      <c r="D513" s="629"/>
      <c r="E513" s="2105"/>
      <c r="F513" s="2164"/>
      <c r="G513" s="2067"/>
      <c r="H513" s="2181"/>
      <c r="I513" s="2082"/>
      <c r="J513" s="1140"/>
      <c r="K513" s="503" t="s">
        <v>33</v>
      </c>
      <c r="L513" s="502">
        <f>SUM(L507:L512)</f>
        <v>112.5</v>
      </c>
      <c r="M513" s="1139"/>
      <c r="N513" s="991"/>
      <c r="O513" s="1027"/>
      <c r="AA513" s="444"/>
      <c r="AB513" s="444"/>
    </row>
    <row r="514" spans="1:33" ht="15.75" customHeight="1" x14ac:dyDescent="0.2">
      <c r="A514" s="557" t="s">
        <v>102</v>
      </c>
      <c r="B514" s="2326" t="s">
        <v>37</v>
      </c>
      <c r="C514" s="457" t="s">
        <v>37</v>
      </c>
      <c r="D514" s="597" t="s">
        <v>109</v>
      </c>
      <c r="E514" s="2123" t="s">
        <v>223</v>
      </c>
      <c r="F514" s="2074" t="s">
        <v>423</v>
      </c>
      <c r="G514" s="2065" t="s">
        <v>413</v>
      </c>
      <c r="H514" s="2179" t="s">
        <v>44</v>
      </c>
      <c r="I514" s="2080" t="s">
        <v>253</v>
      </c>
      <c r="J514" s="648" t="s">
        <v>42</v>
      </c>
      <c r="K514" s="598" t="s">
        <v>124</v>
      </c>
      <c r="L514" s="452"/>
      <c r="M514" s="481" t="s">
        <v>227</v>
      </c>
      <c r="N514" s="551" t="s">
        <v>50</v>
      </c>
      <c r="O514" s="620"/>
      <c r="AA514" s="444"/>
      <c r="AB514" s="444"/>
    </row>
    <row r="515" spans="1:33" ht="15.75" customHeight="1" x14ac:dyDescent="0.2">
      <c r="A515" s="541"/>
      <c r="B515" s="2327"/>
      <c r="C515" s="439"/>
      <c r="D515" s="597"/>
      <c r="E515" s="2124"/>
      <c r="F515" s="2075"/>
      <c r="G515" s="2066"/>
      <c r="H515" s="2180"/>
      <c r="I515" s="2081"/>
      <c r="J515" s="645" t="s">
        <v>261</v>
      </c>
      <c r="K515" s="522" t="s">
        <v>217</v>
      </c>
      <c r="L515" s="447"/>
      <c r="M515" s="1138"/>
      <c r="N515" s="547"/>
      <c r="O515" s="615"/>
      <c r="AA515" s="444"/>
      <c r="AB515" s="444"/>
    </row>
    <row r="516" spans="1:33" ht="15.75" customHeight="1" x14ac:dyDescent="0.2">
      <c r="A516" s="541"/>
      <c r="B516" s="2327"/>
      <c r="C516" s="439"/>
      <c r="D516" s="597"/>
      <c r="E516" s="2124"/>
      <c r="F516" s="2075"/>
      <c r="G516" s="2066"/>
      <c r="H516" s="2180"/>
      <c r="I516" s="2081"/>
      <c r="J516" s="645"/>
      <c r="K516" s="596" t="s">
        <v>141</v>
      </c>
      <c r="L516" s="542">
        <v>495</v>
      </c>
      <c r="M516" s="1137"/>
      <c r="N516" s="592"/>
      <c r="O516" s="612"/>
      <c r="AA516" s="394"/>
      <c r="AB516" s="444"/>
      <c r="AE516" s="394"/>
      <c r="AG516" s="394"/>
    </row>
    <row r="517" spans="1:33" ht="15.75" customHeight="1" x14ac:dyDescent="0.2">
      <c r="A517" s="541"/>
      <c r="B517" s="2327"/>
      <c r="C517" s="439"/>
      <c r="D517" s="597"/>
      <c r="E517" s="2124"/>
      <c r="F517" s="2075"/>
      <c r="G517" s="2066"/>
      <c r="H517" s="2180"/>
      <c r="I517" s="2081"/>
      <c r="J517" s="472"/>
      <c r="K517" s="596" t="s">
        <v>216</v>
      </c>
      <c r="L517" s="442"/>
      <c r="M517" s="1137"/>
      <c r="N517" s="592"/>
      <c r="O517" s="612"/>
      <c r="AA517" s="444"/>
      <c r="AB517" s="444"/>
    </row>
    <row r="518" spans="1:33" ht="15.75" customHeight="1" x14ac:dyDescent="0.2">
      <c r="A518" s="541"/>
      <c r="B518" s="2327"/>
      <c r="C518" s="439"/>
      <c r="D518" s="597"/>
      <c r="E518" s="2124"/>
      <c r="F518" s="2075"/>
      <c r="G518" s="2066"/>
      <c r="H518" s="2180"/>
      <c r="I518" s="2081"/>
      <c r="J518" s="472"/>
      <c r="K518" s="595" t="s">
        <v>161</v>
      </c>
      <c r="L518" s="542">
        <v>649</v>
      </c>
      <c r="M518" s="1137"/>
      <c r="N518" s="592"/>
      <c r="O518" s="612"/>
      <c r="AA518" s="444"/>
      <c r="AB518" s="444"/>
      <c r="AC518" s="394"/>
    </row>
    <row r="519" spans="1:33" ht="15.75" customHeight="1" thickBot="1" x14ac:dyDescent="0.25">
      <c r="A519" s="541"/>
      <c r="B519" s="2327"/>
      <c r="C519" s="439"/>
      <c r="D519" s="597"/>
      <c r="E519" s="2124"/>
      <c r="F519" s="2075"/>
      <c r="G519" s="2066"/>
      <c r="H519" s="2180"/>
      <c r="I519" s="2081"/>
      <c r="J519" s="472"/>
      <c r="K519" s="588" t="s">
        <v>140</v>
      </c>
      <c r="L519" s="806"/>
      <c r="M519" s="625"/>
      <c r="N519" s="585"/>
      <c r="O519" s="607"/>
    </row>
    <row r="520" spans="1:33" ht="24" customHeight="1" thickBot="1" x14ac:dyDescent="0.25">
      <c r="A520" s="429"/>
      <c r="B520" s="2328"/>
      <c r="C520" s="871"/>
      <c r="D520" s="629"/>
      <c r="E520" s="2125"/>
      <c r="F520" s="2076"/>
      <c r="G520" s="2067"/>
      <c r="H520" s="2181"/>
      <c r="I520" s="2082"/>
      <c r="J520" s="676"/>
      <c r="K520" s="503" t="s">
        <v>33</v>
      </c>
      <c r="L520" s="502">
        <f>SUM(L514:L519)</f>
        <v>1144</v>
      </c>
      <c r="M520" s="795"/>
      <c r="N520" s="1136"/>
      <c r="O520" s="577"/>
    </row>
    <row r="521" spans="1:33" ht="15.75" customHeight="1" x14ac:dyDescent="0.2">
      <c r="A521" s="557" t="s">
        <v>102</v>
      </c>
      <c r="B521" s="2326" t="s">
        <v>37</v>
      </c>
      <c r="C521" s="457" t="s">
        <v>37</v>
      </c>
      <c r="D521" s="597" t="s">
        <v>107</v>
      </c>
      <c r="E521" s="2123" t="s">
        <v>223</v>
      </c>
      <c r="F521" s="2074" t="s">
        <v>422</v>
      </c>
      <c r="G521" s="2065" t="s">
        <v>413</v>
      </c>
      <c r="H521" s="2179" t="s">
        <v>44</v>
      </c>
      <c r="I521" s="2080" t="s">
        <v>251</v>
      </c>
      <c r="J521" s="2108" t="s">
        <v>421</v>
      </c>
      <c r="K521" s="598" t="s">
        <v>124</v>
      </c>
      <c r="L521" s="452">
        <v>0</v>
      </c>
      <c r="M521" s="481" t="s">
        <v>227</v>
      </c>
      <c r="N521" s="551" t="s">
        <v>50</v>
      </c>
      <c r="O521" s="620"/>
      <c r="AA521" s="444"/>
    </row>
    <row r="522" spans="1:33" ht="15.75" customHeight="1" x14ac:dyDescent="0.2">
      <c r="A522" s="541"/>
      <c r="B522" s="2327"/>
      <c r="C522" s="439"/>
      <c r="D522" s="597"/>
      <c r="E522" s="2124"/>
      <c r="F522" s="2075"/>
      <c r="G522" s="2066"/>
      <c r="H522" s="2180"/>
      <c r="I522" s="2081"/>
      <c r="J522" s="2109"/>
      <c r="K522" s="522" t="s">
        <v>217</v>
      </c>
      <c r="L522" s="447">
        <v>0</v>
      </c>
      <c r="M522" s="659"/>
      <c r="N522" s="658"/>
      <c r="O522" s="615"/>
    </row>
    <row r="523" spans="1:33" ht="15.75" customHeight="1" x14ac:dyDescent="0.2">
      <c r="A523" s="541"/>
      <c r="B523" s="2327"/>
      <c r="C523" s="439"/>
      <c r="D523" s="597"/>
      <c r="E523" s="2124"/>
      <c r="F523" s="2075"/>
      <c r="G523" s="2066"/>
      <c r="H523" s="2180"/>
      <c r="I523" s="2081"/>
      <c r="J523" s="2109"/>
      <c r="K523" s="596" t="s">
        <v>141</v>
      </c>
      <c r="L523" s="542">
        <v>103.6</v>
      </c>
      <c r="M523" s="469"/>
      <c r="N523" s="667"/>
      <c r="O523" s="612"/>
      <c r="AA523" s="394"/>
      <c r="AB523" s="394"/>
    </row>
    <row r="524" spans="1:33" ht="15.75" customHeight="1" x14ac:dyDescent="0.2">
      <c r="A524" s="541"/>
      <c r="B524" s="2327"/>
      <c r="C524" s="439"/>
      <c r="D524" s="597"/>
      <c r="E524" s="2124"/>
      <c r="F524" s="2075"/>
      <c r="G524" s="2066"/>
      <c r="H524" s="2180"/>
      <c r="I524" s="2081"/>
      <c r="J524" s="2109"/>
      <c r="K524" s="596" t="s">
        <v>216</v>
      </c>
      <c r="L524" s="442"/>
      <c r="M524" s="469"/>
      <c r="N524" s="667"/>
      <c r="O524" s="612"/>
    </row>
    <row r="525" spans="1:33" ht="15.75" customHeight="1" x14ac:dyDescent="0.2">
      <c r="A525" s="541"/>
      <c r="B525" s="2327"/>
      <c r="C525" s="439"/>
      <c r="D525" s="597"/>
      <c r="E525" s="2124"/>
      <c r="F525" s="2075"/>
      <c r="G525" s="2066"/>
      <c r="H525" s="2180"/>
      <c r="I525" s="2081"/>
      <c r="J525" s="2109"/>
      <c r="K525" s="595" t="s">
        <v>161</v>
      </c>
      <c r="L525" s="594"/>
      <c r="M525" s="469"/>
      <c r="N525" s="667"/>
      <c r="O525" s="612"/>
    </row>
    <row r="526" spans="1:33" ht="15.75" customHeight="1" thickBot="1" x14ac:dyDescent="0.25">
      <c r="A526" s="541"/>
      <c r="B526" s="2327"/>
      <c r="C526" s="439"/>
      <c r="D526" s="597"/>
      <c r="E526" s="2124"/>
      <c r="F526" s="2075"/>
      <c r="G526" s="2066"/>
      <c r="H526" s="2180"/>
      <c r="I526" s="2081"/>
      <c r="J526" s="2109"/>
      <c r="K526" s="588" t="s">
        <v>140</v>
      </c>
      <c r="L526" s="750"/>
      <c r="M526" s="1057"/>
      <c r="N526" s="1132"/>
      <c r="O526" s="786"/>
    </row>
    <row r="527" spans="1:33" ht="15.75" customHeight="1" thickBot="1" x14ac:dyDescent="0.25">
      <c r="A527" s="429"/>
      <c r="B527" s="2328"/>
      <c r="C527" s="871"/>
      <c r="D527" s="629"/>
      <c r="E527" s="2125"/>
      <c r="F527" s="2076"/>
      <c r="G527" s="2067"/>
      <c r="H527" s="2181"/>
      <c r="I527" s="2082"/>
      <c r="J527" s="2079"/>
      <c r="K527" s="503" t="s">
        <v>33</v>
      </c>
      <c r="L527" s="502">
        <f>SUM(L521:L526)</f>
        <v>103.6</v>
      </c>
      <c r="M527" s="745"/>
      <c r="N527" s="1129"/>
      <c r="O527" s="1027"/>
    </row>
    <row r="528" spans="1:33" ht="15.75" customHeight="1" x14ac:dyDescent="0.2">
      <c r="A528" s="557" t="s">
        <v>102</v>
      </c>
      <c r="B528" s="2326" t="s">
        <v>37</v>
      </c>
      <c r="C528" s="457" t="s">
        <v>37</v>
      </c>
      <c r="D528" s="597" t="s">
        <v>102</v>
      </c>
      <c r="E528" s="2123" t="s">
        <v>223</v>
      </c>
      <c r="F528" s="2074" t="s">
        <v>420</v>
      </c>
      <c r="G528" s="2065" t="s">
        <v>413</v>
      </c>
      <c r="H528" s="2179" t="s">
        <v>44</v>
      </c>
      <c r="I528" s="2080" t="s">
        <v>302</v>
      </c>
      <c r="J528" s="2108" t="s">
        <v>419</v>
      </c>
      <c r="K528" s="598" t="s">
        <v>124</v>
      </c>
      <c r="L528" s="452">
        <v>0</v>
      </c>
      <c r="M528" s="481" t="s">
        <v>227</v>
      </c>
      <c r="N528" s="551" t="s">
        <v>50</v>
      </c>
      <c r="O528" s="620"/>
      <c r="AA528" s="444"/>
    </row>
    <row r="529" spans="1:31" ht="15.75" customHeight="1" x14ac:dyDescent="0.2">
      <c r="A529" s="541"/>
      <c r="B529" s="2327"/>
      <c r="C529" s="439"/>
      <c r="D529" s="597"/>
      <c r="E529" s="2124"/>
      <c r="F529" s="2075"/>
      <c r="G529" s="2066"/>
      <c r="H529" s="2180"/>
      <c r="I529" s="2081"/>
      <c r="J529" s="2109"/>
      <c r="K529" s="522" t="s">
        <v>217</v>
      </c>
      <c r="L529" s="618"/>
      <c r="M529" s="659"/>
      <c r="N529" s="658"/>
      <c r="O529" s="615"/>
    </row>
    <row r="530" spans="1:31" ht="15.75" customHeight="1" x14ac:dyDescent="0.2">
      <c r="A530" s="541"/>
      <c r="B530" s="2327"/>
      <c r="C530" s="439"/>
      <c r="D530" s="597"/>
      <c r="E530" s="2124"/>
      <c r="F530" s="2075"/>
      <c r="G530" s="2066"/>
      <c r="H530" s="2180"/>
      <c r="I530" s="2081"/>
      <c r="J530" s="2109"/>
      <c r="K530" s="596" t="s">
        <v>141</v>
      </c>
      <c r="L530" s="442">
        <v>10</v>
      </c>
      <c r="M530" s="469"/>
      <c r="N530" s="667"/>
      <c r="O530" s="612"/>
      <c r="AA530" s="444"/>
    </row>
    <row r="531" spans="1:31" ht="15.75" customHeight="1" x14ac:dyDescent="0.2">
      <c r="A531" s="541"/>
      <c r="B531" s="2327"/>
      <c r="C531" s="439"/>
      <c r="D531" s="597"/>
      <c r="E531" s="2124"/>
      <c r="F531" s="2075"/>
      <c r="G531" s="2066"/>
      <c r="H531" s="2180"/>
      <c r="I531" s="2081"/>
      <c r="J531" s="2109"/>
      <c r="K531" s="596" t="s">
        <v>216</v>
      </c>
      <c r="L531" s="442"/>
      <c r="M531" s="469"/>
      <c r="N531" s="667"/>
      <c r="O531" s="612"/>
    </row>
    <row r="532" spans="1:31" ht="15.75" customHeight="1" x14ac:dyDescent="0.2">
      <c r="A532" s="541"/>
      <c r="B532" s="2327"/>
      <c r="C532" s="439"/>
      <c r="D532" s="597"/>
      <c r="E532" s="2124"/>
      <c r="F532" s="2075"/>
      <c r="G532" s="2066"/>
      <c r="H532" s="2180"/>
      <c r="I532" s="2081"/>
      <c r="J532" s="2109"/>
      <c r="K532" s="595" t="s">
        <v>161</v>
      </c>
      <c r="L532" s="442">
        <v>21.4</v>
      </c>
      <c r="M532" s="469"/>
      <c r="N532" s="667"/>
      <c r="O532" s="612"/>
      <c r="AA532" s="444"/>
      <c r="AE532" s="394"/>
    </row>
    <row r="533" spans="1:31" ht="15.75" customHeight="1" thickBot="1" x14ac:dyDescent="0.25">
      <c r="A533" s="541"/>
      <c r="B533" s="2327"/>
      <c r="C533" s="439"/>
      <c r="D533" s="597"/>
      <c r="E533" s="2124"/>
      <c r="F533" s="2075"/>
      <c r="G533" s="2066"/>
      <c r="H533" s="2180"/>
      <c r="I533" s="2081"/>
      <c r="J533" s="2109"/>
      <c r="K533" s="588" t="s">
        <v>140</v>
      </c>
      <c r="L533" s="750"/>
      <c r="M533" s="1057"/>
      <c r="N533" s="1132"/>
      <c r="O533" s="786"/>
    </row>
    <row r="534" spans="1:31" ht="15.75" customHeight="1" thickBot="1" x14ac:dyDescent="0.25">
      <c r="A534" s="429"/>
      <c r="B534" s="2328"/>
      <c r="C534" s="871"/>
      <c r="D534" s="629"/>
      <c r="E534" s="2125"/>
      <c r="F534" s="2076"/>
      <c r="G534" s="2067"/>
      <c r="H534" s="2181"/>
      <c r="I534" s="2082"/>
      <c r="J534" s="2079"/>
      <c r="K534" s="503" t="s">
        <v>33</v>
      </c>
      <c r="L534" s="502">
        <f>SUM(L528:L533)</f>
        <v>31.4</v>
      </c>
      <c r="M534" s="745"/>
      <c r="N534" s="1129"/>
      <c r="O534" s="1027"/>
    </row>
    <row r="535" spans="1:31" ht="15.75" customHeight="1" x14ac:dyDescent="0.2">
      <c r="A535" s="557" t="s">
        <v>102</v>
      </c>
      <c r="B535" s="2326" t="s">
        <v>37</v>
      </c>
      <c r="C535" s="457" t="s">
        <v>37</v>
      </c>
      <c r="D535" s="597" t="s">
        <v>96</v>
      </c>
      <c r="E535" s="2123" t="s">
        <v>223</v>
      </c>
      <c r="F535" s="2074" t="s">
        <v>418</v>
      </c>
      <c r="G535" s="2065" t="s">
        <v>413</v>
      </c>
      <c r="H535" s="2179" t="s">
        <v>44</v>
      </c>
      <c r="I535" s="2080" t="s">
        <v>220</v>
      </c>
      <c r="J535" s="2108" t="s">
        <v>417</v>
      </c>
      <c r="K535" s="598" t="s">
        <v>124</v>
      </c>
      <c r="L535" s="452">
        <v>0</v>
      </c>
      <c r="M535" s="481" t="s">
        <v>227</v>
      </c>
      <c r="N535" s="551" t="s">
        <v>50</v>
      </c>
      <c r="O535" s="620"/>
      <c r="AA535" s="444"/>
    </row>
    <row r="536" spans="1:31" ht="15.75" customHeight="1" x14ac:dyDescent="0.2">
      <c r="A536" s="541"/>
      <c r="B536" s="2327"/>
      <c r="C536" s="439"/>
      <c r="D536" s="597"/>
      <c r="E536" s="2124"/>
      <c r="F536" s="2075"/>
      <c r="G536" s="2066"/>
      <c r="H536" s="2180"/>
      <c r="I536" s="2081"/>
      <c r="J536" s="2109"/>
      <c r="K536" s="522" t="s">
        <v>217</v>
      </c>
      <c r="L536" s="447">
        <v>0</v>
      </c>
      <c r="M536" s="659"/>
      <c r="N536" s="658"/>
      <c r="O536" s="615"/>
    </row>
    <row r="537" spans="1:31" ht="15.75" customHeight="1" x14ac:dyDescent="0.2">
      <c r="A537" s="541"/>
      <c r="B537" s="2327"/>
      <c r="C537" s="439"/>
      <c r="D537" s="597"/>
      <c r="E537" s="2124"/>
      <c r="F537" s="2075"/>
      <c r="G537" s="2066"/>
      <c r="H537" s="2180"/>
      <c r="I537" s="2081"/>
      <c r="J537" s="2109"/>
      <c r="K537" s="596" t="s">
        <v>141</v>
      </c>
      <c r="L537" s="542">
        <v>65.400000000000006</v>
      </c>
      <c r="M537" s="469"/>
      <c r="N537" s="667"/>
      <c r="O537" s="612"/>
      <c r="AA537" s="394"/>
    </row>
    <row r="538" spans="1:31" ht="15.75" customHeight="1" x14ac:dyDescent="0.2">
      <c r="A538" s="541"/>
      <c r="B538" s="2327"/>
      <c r="C538" s="439"/>
      <c r="D538" s="597"/>
      <c r="E538" s="2124"/>
      <c r="F538" s="2075"/>
      <c r="G538" s="2066"/>
      <c r="H538" s="2180"/>
      <c r="I538" s="2081"/>
      <c r="J538" s="2109"/>
      <c r="K538" s="596" t="s">
        <v>216</v>
      </c>
      <c r="L538" s="442"/>
      <c r="M538" s="469"/>
      <c r="N538" s="667"/>
      <c r="O538" s="612"/>
    </row>
    <row r="539" spans="1:31" ht="15.75" customHeight="1" x14ac:dyDescent="0.2">
      <c r="A539" s="541"/>
      <c r="B539" s="2327"/>
      <c r="C539" s="439"/>
      <c r="D539" s="597"/>
      <c r="E539" s="2124"/>
      <c r="F539" s="2075"/>
      <c r="G539" s="2066"/>
      <c r="H539" s="2180"/>
      <c r="I539" s="2081"/>
      <c r="J539" s="2109"/>
      <c r="K539" s="595" t="s">
        <v>161</v>
      </c>
      <c r="L539" s="594"/>
      <c r="M539" s="469"/>
      <c r="N539" s="667"/>
      <c r="O539" s="612"/>
    </row>
    <row r="540" spans="1:31" ht="15.75" customHeight="1" thickBot="1" x14ac:dyDescent="0.25">
      <c r="A540" s="541"/>
      <c r="B540" s="2327"/>
      <c r="C540" s="439"/>
      <c r="D540" s="597"/>
      <c r="E540" s="2124"/>
      <c r="F540" s="2075"/>
      <c r="G540" s="2066"/>
      <c r="H540" s="2180"/>
      <c r="I540" s="2081"/>
      <c r="J540" s="2109"/>
      <c r="K540" s="1135" t="s">
        <v>140</v>
      </c>
      <c r="L540" s="750"/>
      <c r="M540" s="1057"/>
      <c r="N540" s="1132"/>
      <c r="O540" s="786"/>
    </row>
    <row r="541" spans="1:31" ht="15.75" customHeight="1" thickBot="1" x14ac:dyDescent="0.25">
      <c r="A541" s="429"/>
      <c r="B541" s="2328"/>
      <c r="C541" s="871"/>
      <c r="D541" s="629"/>
      <c r="E541" s="2125"/>
      <c r="F541" s="2076"/>
      <c r="G541" s="2067"/>
      <c r="H541" s="2181"/>
      <c r="I541" s="2082"/>
      <c r="J541" s="2079"/>
      <c r="K541" s="503" t="s">
        <v>33</v>
      </c>
      <c r="L541" s="502">
        <f>SUM(L535:L540)</f>
        <v>65.400000000000006</v>
      </c>
      <c r="M541" s="745"/>
      <c r="N541" s="1129"/>
      <c r="O541" s="1027"/>
    </row>
    <row r="542" spans="1:31" ht="15.75" customHeight="1" x14ac:dyDescent="0.2">
      <c r="A542" s="557" t="s">
        <v>102</v>
      </c>
      <c r="B542" s="2326" t="s">
        <v>37</v>
      </c>
      <c r="C542" s="457" t="s">
        <v>37</v>
      </c>
      <c r="D542" s="597" t="s">
        <v>92</v>
      </c>
      <c r="E542" s="2123" t="s">
        <v>223</v>
      </c>
      <c r="F542" s="2074" t="s">
        <v>416</v>
      </c>
      <c r="G542" s="2065" t="s">
        <v>413</v>
      </c>
      <c r="H542" s="2179" t="s">
        <v>44</v>
      </c>
      <c r="I542" s="2080" t="s">
        <v>53</v>
      </c>
      <c r="J542" s="866" t="s">
        <v>42</v>
      </c>
      <c r="K542" s="598" t="s">
        <v>124</v>
      </c>
      <c r="L542" s="452">
        <v>0</v>
      </c>
      <c r="M542" s="481" t="s">
        <v>227</v>
      </c>
      <c r="N542" s="551" t="s">
        <v>50</v>
      </c>
      <c r="O542" s="620"/>
      <c r="AA542" s="444"/>
    </row>
    <row r="543" spans="1:31" ht="15.75" customHeight="1" x14ac:dyDescent="0.2">
      <c r="A543" s="541"/>
      <c r="B543" s="2327"/>
      <c r="C543" s="439"/>
      <c r="D543" s="597"/>
      <c r="E543" s="2124"/>
      <c r="F543" s="2075"/>
      <c r="G543" s="2066"/>
      <c r="H543" s="2180"/>
      <c r="I543" s="2081"/>
      <c r="J543" s="848" t="s">
        <v>415</v>
      </c>
      <c r="K543" s="522" t="s">
        <v>217</v>
      </c>
      <c r="L543" s="447"/>
      <c r="M543" s="659"/>
      <c r="N543" s="658"/>
      <c r="O543" s="615"/>
    </row>
    <row r="544" spans="1:31" ht="15.75" customHeight="1" x14ac:dyDescent="0.2">
      <c r="A544" s="541"/>
      <c r="B544" s="2327"/>
      <c r="C544" s="439"/>
      <c r="D544" s="597"/>
      <c r="E544" s="2124"/>
      <c r="F544" s="2075"/>
      <c r="G544" s="2066"/>
      <c r="H544" s="2180"/>
      <c r="I544" s="2081"/>
      <c r="J544" s="2295"/>
      <c r="K544" s="596" t="s">
        <v>141</v>
      </c>
      <c r="L544" s="442">
        <v>179.5</v>
      </c>
      <c r="M544" s="469"/>
      <c r="N544" s="667"/>
      <c r="O544" s="612"/>
      <c r="AA544" s="444"/>
    </row>
    <row r="545" spans="1:27" ht="15.75" customHeight="1" x14ac:dyDescent="0.2">
      <c r="A545" s="541"/>
      <c r="B545" s="2327"/>
      <c r="C545" s="439"/>
      <c r="D545" s="597"/>
      <c r="E545" s="2124"/>
      <c r="F545" s="2075"/>
      <c r="G545" s="2066"/>
      <c r="H545" s="2180"/>
      <c r="I545" s="2081"/>
      <c r="J545" s="2295"/>
      <c r="K545" s="962" t="s">
        <v>216</v>
      </c>
      <c r="L545" s="618"/>
      <c r="M545" s="1134"/>
      <c r="N545" s="1133"/>
      <c r="O545" s="615"/>
    </row>
    <row r="546" spans="1:27" ht="15.75" customHeight="1" x14ac:dyDescent="0.2">
      <c r="A546" s="541"/>
      <c r="B546" s="2327"/>
      <c r="C546" s="439"/>
      <c r="D546" s="597"/>
      <c r="E546" s="2124"/>
      <c r="F546" s="2075"/>
      <c r="G546" s="2066"/>
      <c r="H546" s="2180"/>
      <c r="I546" s="2081"/>
      <c r="J546" s="2295"/>
      <c r="K546" s="595" t="s">
        <v>161</v>
      </c>
      <c r="L546" s="442">
        <v>32.5</v>
      </c>
      <c r="M546" s="469"/>
      <c r="N546" s="667"/>
      <c r="O546" s="612"/>
      <c r="AA546" s="444"/>
    </row>
    <row r="547" spans="1:27" ht="15.75" customHeight="1" thickBot="1" x14ac:dyDescent="0.25">
      <c r="A547" s="541"/>
      <c r="B547" s="2327"/>
      <c r="C547" s="439"/>
      <c r="D547" s="597"/>
      <c r="E547" s="2124"/>
      <c r="F547" s="2075"/>
      <c r="G547" s="2066"/>
      <c r="H547" s="2180"/>
      <c r="I547" s="2081"/>
      <c r="J547" s="2295"/>
      <c r="K547" s="588" t="s">
        <v>140</v>
      </c>
      <c r="L547" s="750"/>
      <c r="M547" s="1057"/>
      <c r="N547" s="1132"/>
      <c r="O547" s="786"/>
    </row>
    <row r="548" spans="1:27" ht="22.5" customHeight="1" thickBot="1" x14ac:dyDescent="0.25">
      <c r="A548" s="429"/>
      <c r="B548" s="2328"/>
      <c r="C548" s="871"/>
      <c r="D548" s="629"/>
      <c r="E548" s="2125"/>
      <c r="F548" s="2076"/>
      <c r="G548" s="2067"/>
      <c r="H548" s="2181"/>
      <c r="I548" s="2082"/>
      <c r="J548" s="2296"/>
      <c r="K548" s="503" t="s">
        <v>33</v>
      </c>
      <c r="L548" s="580">
        <f>SUM(L542:L547)</f>
        <v>212</v>
      </c>
      <c r="M548" s="773"/>
      <c r="N548" s="530"/>
      <c r="O548" s="577"/>
    </row>
    <row r="549" spans="1:27" ht="15.75" hidden="1" customHeight="1" x14ac:dyDescent="0.2">
      <c r="A549" s="557" t="s">
        <v>102</v>
      </c>
      <c r="B549" s="2326" t="s">
        <v>37</v>
      </c>
      <c r="C549" s="457" t="s">
        <v>37</v>
      </c>
      <c r="D549" s="2095" t="s">
        <v>87</v>
      </c>
      <c r="E549" s="2123" t="s">
        <v>223</v>
      </c>
      <c r="F549" s="2074" t="s">
        <v>414</v>
      </c>
      <c r="G549" s="2065" t="s">
        <v>413</v>
      </c>
      <c r="H549" s="2179" t="s">
        <v>44</v>
      </c>
      <c r="I549" s="2080" t="s">
        <v>43</v>
      </c>
      <c r="J549" s="2184" t="s">
        <v>42</v>
      </c>
      <c r="K549" s="827" t="s">
        <v>124</v>
      </c>
      <c r="L549" s="447">
        <v>0</v>
      </c>
      <c r="M549" s="977" t="s">
        <v>227</v>
      </c>
      <c r="N549" s="960" t="s">
        <v>50</v>
      </c>
      <c r="O549" s="823"/>
      <c r="AA549" s="444"/>
    </row>
    <row r="550" spans="1:27" ht="15.75" hidden="1" customHeight="1" x14ac:dyDescent="0.2">
      <c r="A550" s="541"/>
      <c r="B550" s="2327"/>
      <c r="C550" s="439"/>
      <c r="D550" s="2096"/>
      <c r="E550" s="2124"/>
      <c r="F550" s="2075"/>
      <c r="G550" s="2066"/>
      <c r="H550" s="2180"/>
      <c r="I550" s="2081"/>
      <c r="J550" s="2185"/>
      <c r="K550" s="522" t="s">
        <v>217</v>
      </c>
      <c r="L550" s="594"/>
      <c r="M550" s="432"/>
      <c r="N550" s="431"/>
      <c r="O550" s="591"/>
    </row>
    <row r="551" spans="1:27" ht="15.75" hidden="1" customHeight="1" x14ac:dyDescent="0.2">
      <c r="A551" s="541"/>
      <c r="B551" s="2327"/>
      <c r="C551" s="439"/>
      <c r="D551" s="2096"/>
      <c r="E551" s="2124"/>
      <c r="F551" s="2075"/>
      <c r="G551" s="2066"/>
      <c r="H551" s="2180"/>
      <c r="I551" s="2081"/>
      <c r="J551" s="2185"/>
      <c r="K551" s="596" t="s">
        <v>141</v>
      </c>
      <c r="L551" s="594"/>
      <c r="M551" s="432"/>
      <c r="N551" s="431"/>
      <c r="O551" s="591"/>
    </row>
    <row r="552" spans="1:27" ht="15.75" hidden="1" customHeight="1" x14ac:dyDescent="0.2">
      <c r="A552" s="541"/>
      <c r="B552" s="2327"/>
      <c r="C552" s="439"/>
      <c r="D552" s="2096"/>
      <c r="E552" s="2124"/>
      <c r="F552" s="2075"/>
      <c r="G552" s="2066"/>
      <c r="H552" s="2180"/>
      <c r="I552" s="2081"/>
      <c r="J552" s="2185"/>
      <c r="K552" s="1109" t="s">
        <v>216</v>
      </c>
      <c r="L552" s="594"/>
      <c r="M552" s="432"/>
      <c r="N552" s="431"/>
      <c r="O552" s="591"/>
    </row>
    <row r="553" spans="1:27" ht="15.75" hidden="1" customHeight="1" x14ac:dyDescent="0.2">
      <c r="A553" s="541"/>
      <c r="B553" s="2327"/>
      <c r="C553" s="439"/>
      <c r="D553" s="2096"/>
      <c r="E553" s="2124"/>
      <c r="F553" s="2075"/>
      <c r="G553" s="2066"/>
      <c r="H553" s="2180"/>
      <c r="I553" s="2081"/>
      <c r="J553" s="2185"/>
      <c r="K553" s="1108" t="s">
        <v>161</v>
      </c>
      <c r="L553" s="594"/>
      <c r="M553" s="432"/>
      <c r="N553" s="431"/>
      <c r="O553" s="591"/>
    </row>
    <row r="554" spans="1:27" ht="15.75" hidden="1" customHeight="1" thickBot="1" x14ac:dyDescent="0.25">
      <c r="A554" s="541"/>
      <c r="B554" s="2327"/>
      <c r="C554" s="439"/>
      <c r="D554" s="2096"/>
      <c r="E554" s="2124"/>
      <c r="F554" s="2075"/>
      <c r="G554" s="2066"/>
      <c r="H554" s="2180"/>
      <c r="I554" s="2081"/>
      <c r="J554" s="2185"/>
      <c r="K554" s="1110" t="s">
        <v>140</v>
      </c>
      <c r="L554" s="750"/>
      <c r="M554" s="1131"/>
      <c r="N554" s="1130"/>
      <c r="O554" s="786"/>
    </row>
    <row r="555" spans="1:27" ht="15.75" hidden="1" customHeight="1" thickBot="1" x14ac:dyDescent="0.25">
      <c r="A555" s="429"/>
      <c r="B555" s="2328"/>
      <c r="C555" s="871"/>
      <c r="D555" s="2097"/>
      <c r="E555" s="2125"/>
      <c r="F555" s="2076"/>
      <c r="G555" s="2067"/>
      <c r="H555" s="2181"/>
      <c r="I555" s="2082"/>
      <c r="J555" s="2186"/>
      <c r="K555" s="503" t="s">
        <v>33</v>
      </c>
      <c r="L555" s="502">
        <f>SUM(L549:L554)</f>
        <v>0</v>
      </c>
      <c r="M555" s="745"/>
      <c r="N555" s="1129"/>
      <c r="O555" s="1027"/>
    </row>
    <row r="556" spans="1:27" ht="15" thickBot="1" x14ac:dyDescent="0.25">
      <c r="A556" s="429" t="s">
        <v>102</v>
      </c>
      <c r="B556" s="1128" t="s">
        <v>37</v>
      </c>
      <c r="C556" s="2187" t="s">
        <v>38</v>
      </c>
      <c r="D556" s="2187"/>
      <c r="E556" s="2187"/>
      <c r="F556" s="2187"/>
      <c r="G556" s="2187"/>
      <c r="H556" s="2187"/>
      <c r="I556" s="2188"/>
      <c r="J556" s="1054"/>
      <c r="K556" s="1127" t="s">
        <v>33</v>
      </c>
      <c r="L556" s="742">
        <f>L499*1</f>
        <v>1668.9</v>
      </c>
      <c r="M556" s="413"/>
      <c r="N556" s="413"/>
      <c r="O556" s="412"/>
    </row>
    <row r="557" spans="1:27" ht="15" thickBot="1" x14ac:dyDescent="0.25">
      <c r="A557" s="884" t="s">
        <v>102</v>
      </c>
      <c r="B557" s="1022" t="s">
        <v>39</v>
      </c>
      <c r="C557" s="886" t="s">
        <v>412</v>
      </c>
      <c r="D557" s="885"/>
      <c r="E557" s="720"/>
      <c r="F557" s="885"/>
      <c r="G557" s="885"/>
      <c r="H557" s="885"/>
      <c r="I557" s="885"/>
      <c r="J557" s="885"/>
      <c r="K557" s="720"/>
      <c r="L557" s="720"/>
      <c r="M557" s="885"/>
      <c r="N557" s="885"/>
      <c r="O557" s="949"/>
    </row>
    <row r="558" spans="1:27" ht="30.75" thickBot="1" x14ac:dyDescent="0.25">
      <c r="A558" s="1051"/>
      <c r="B558" s="1050"/>
      <c r="C558" s="717"/>
      <c r="D558" s="715"/>
      <c r="E558" s="715"/>
      <c r="F558" s="715"/>
      <c r="G558" s="715"/>
      <c r="H558" s="715"/>
      <c r="I558" s="715"/>
      <c r="J558" s="716"/>
      <c r="K558" s="715"/>
      <c r="L558" s="714"/>
      <c r="M558" s="722" t="s">
        <v>411</v>
      </c>
      <c r="N558" s="712" t="s">
        <v>50</v>
      </c>
      <c r="O558" s="1126"/>
      <c r="Y558" s="394"/>
    </row>
    <row r="559" spans="1:27" ht="15" customHeight="1" thickBot="1" x14ac:dyDescent="0.25">
      <c r="A559" s="932" t="s">
        <v>102</v>
      </c>
      <c r="B559" s="2133" t="s">
        <v>39</v>
      </c>
      <c r="C559" s="931" t="s">
        <v>37</v>
      </c>
      <c r="D559" s="2335" t="s">
        <v>410</v>
      </c>
      <c r="E559" s="2336"/>
      <c r="F559" s="2337"/>
      <c r="G559" s="2059" t="s">
        <v>404</v>
      </c>
      <c r="H559" s="2138" t="s">
        <v>44</v>
      </c>
      <c r="I559" s="2374" t="s">
        <v>43</v>
      </c>
      <c r="J559" s="2108" t="s">
        <v>42</v>
      </c>
      <c r="K559" s="484" t="s">
        <v>124</v>
      </c>
      <c r="L559" s="470">
        <f t="shared" ref="L559:L564" si="2">L566+L573+L580+L587</f>
        <v>0</v>
      </c>
      <c r="M559" s="702"/>
      <c r="N559" s="834"/>
      <c r="O559" s="701"/>
      <c r="Y559" s="394"/>
    </row>
    <row r="560" spans="1:27" ht="15" customHeight="1" thickBot="1" x14ac:dyDescent="0.25">
      <c r="A560" s="940"/>
      <c r="B560" s="2134"/>
      <c r="C560" s="939"/>
      <c r="D560" s="2338"/>
      <c r="E560" s="2339"/>
      <c r="F560" s="2340"/>
      <c r="G560" s="2060"/>
      <c r="H560" s="2139"/>
      <c r="I560" s="2375"/>
      <c r="J560" s="2109"/>
      <c r="K560" s="476" t="s">
        <v>217</v>
      </c>
      <c r="L560" s="470">
        <f t="shared" si="2"/>
        <v>0</v>
      </c>
      <c r="M560" s="481" t="s">
        <v>224</v>
      </c>
      <c r="N560" s="480" t="s">
        <v>50</v>
      </c>
      <c r="O560" s="638"/>
      <c r="Y560" s="394"/>
    </row>
    <row r="561" spans="1:27" ht="20.25" customHeight="1" thickBot="1" x14ac:dyDescent="0.25">
      <c r="A561" s="940"/>
      <c r="B561" s="2134"/>
      <c r="C561" s="939"/>
      <c r="D561" s="2341"/>
      <c r="E561" s="2339"/>
      <c r="F561" s="2340"/>
      <c r="G561" s="2060"/>
      <c r="H561" s="2139"/>
      <c r="I561" s="2375"/>
      <c r="J561" s="2109"/>
      <c r="K561" s="482" t="s">
        <v>141</v>
      </c>
      <c r="L561" s="478">
        <f t="shared" si="2"/>
        <v>60</v>
      </c>
      <c r="M561" s="847"/>
      <c r="N561" s="684"/>
      <c r="O561" s="638"/>
      <c r="Y561" s="394"/>
    </row>
    <row r="562" spans="1:27" ht="15.75" thickBot="1" x14ac:dyDescent="0.25">
      <c r="A562" s="940"/>
      <c r="B562" s="2134"/>
      <c r="C562" s="939"/>
      <c r="D562" s="2341"/>
      <c r="E562" s="2339"/>
      <c r="F562" s="2340"/>
      <c r="G562" s="2060"/>
      <c r="H562" s="2139"/>
      <c r="I562" s="2375"/>
      <c r="J562" s="2109"/>
      <c r="K562" s="476" t="s">
        <v>216</v>
      </c>
      <c r="L562" s="470">
        <f t="shared" si="2"/>
        <v>0</v>
      </c>
      <c r="M562" s="1125"/>
      <c r="N562" s="852"/>
      <c r="O562" s="638"/>
    </row>
    <row r="563" spans="1:27" ht="15.75" thickBot="1" x14ac:dyDescent="0.25">
      <c r="A563" s="940"/>
      <c r="B563" s="2134"/>
      <c r="C563" s="939"/>
      <c r="D563" s="2341"/>
      <c r="E563" s="2339"/>
      <c r="F563" s="2340"/>
      <c r="G563" s="2060"/>
      <c r="H563" s="2139"/>
      <c r="I563" s="2375"/>
      <c r="J563" s="1039"/>
      <c r="K563" s="476" t="s">
        <v>161</v>
      </c>
      <c r="L563" s="478">
        <f t="shared" si="2"/>
        <v>1785.9</v>
      </c>
      <c r="M563" s="659"/>
      <c r="N563" s="684"/>
      <c r="O563" s="638"/>
    </row>
    <row r="564" spans="1:27" ht="15.75" thickBot="1" x14ac:dyDescent="0.25">
      <c r="A564" s="940"/>
      <c r="B564" s="2134"/>
      <c r="C564" s="939"/>
      <c r="D564" s="2341"/>
      <c r="E564" s="2339"/>
      <c r="F564" s="2340"/>
      <c r="G564" s="2060"/>
      <c r="H564" s="2139"/>
      <c r="I564" s="2375"/>
      <c r="J564" s="1039"/>
      <c r="K564" s="947" t="s">
        <v>140</v>
      </c>
      <c r="L564" s="470">
        <f t="shared" si="2"/>
        <v>0</v>
      </c>
      <c r="M564" s="680"/>
      <c r="N564" s="679"/>
      <c r="O564" s="678"/>
    </row>
    <row r="565" spans="1:27" ht="15.75" thickBot="1" x14ac:dyDescent="0.25">
      <c r="A565" s="1026"/>
      <c r="B565" s="2135"/>
      <c r="C565" s="1124"/>
      <c r="D565" s="2342"/>
      <c r="E565" s="2343"/>
      <c r="F565" s="2344"/>
      <c r="G565" s="2061"/>
      <c r="H565" s="2140"/>
      <c r="I565" s="2376"/>
      <c r="J565" s="1036"/>
      <c r="K565" s="503" t="s">
        <v>33</v>
      </c>
      <c r="L565" s="877">
        <f>SUM(L559:L564)</f>
        <v>1845.9</v>
      </c>
      <c r="M565" s="579"/>
      <c r="N565" s="578"/>
      <c r="O565" s="628"/>
    </row>
    <row r="566" spans="1:27" ht="28.5" hidden="1" customHeight="1" x14ac:dyDescent="0.2">
      <c r="A566" s="932" t="s">
        <v>102</v>
      </c>
      <c r="B566" s="2120" t="s">
        <v>39</v>
      </c>
      <c r="C566" s="1123" t="s">
        <v>37</v>
      </c>
      <c r="D566" s="1122" t="s">
        <v>37</v>
      </c>
      <c r="E566" s="649"/>
      <c r="F566" s="2192" t="s">
        <v>409</v>
      </c>
      <c r="G566" s="2189" t="s">
        <v>404</v>
      </c>
      <c r="H566" s="2182" t="s">
        <v>44</v>
      </c>
      <c r="I566" s="2359" t="s">
        <v>302</v>
      </c>
      <c r="J566" s="1119" t="s">
        <v>202</v>
      </c>
      <c r="K566" s="1121" t="s">
        <v>124</v>
      </c>
      <c r="L566" s="647"/>
      <c r="M566" s="1120" t="s">
        <v>227</v>
      </c>
      <c r="N566" s="834" t="s">
        <v>50</v>
      </c>
      <c r="O566" s="701">
        <v>1</v>
      </c>
      <c r="Y566" s="394"/>
      <c r="Z566" s="394"/>
    </row>
    <row r="567" spans="1:27" ht="28.5" hidden="1" customHeight="1" x14ac:dyDescent="0.2">
      <c r="A567" s="940"/>
      <c r="B567" s="2121"/>
      <c r="C567" s="1116"/>
      <c r="D567" s="1115"/>
      <c r="E567" s="634"/>
      <c r="F567" s="2193"/>
      <c r="G567" s="2190"/>
      <c r="H567" s="2183"/>
      <c r="I567" s="2360"/>
      <c r="J567" s="1119"/>
      <c r="K567" s="1118" t="s">
        <v>243</v>
      </c>
      <c r="L567" s="644"/>
      <c r="M567" s="1044"/>
      <c r="N567" s="875"/>
      <c r="O567" s="638"/>
      <c r="Y567" s="394"/>
      <c r="Z567" s="394"/>
    </row>
    <row r="568" spans="1:27" ht="31.5" hidden="1" customHeight="1" x14ac:dyDescent="0.25">
      <c r="A568" s="940"/>
      <c r="B568" s="2121"/>
      <c r="C568" s="1116"/>
      <c r="D568" s="1115"/>
      <c r="E568" s="634"/>
      <c r="F568" s="2194"/>
      <c r="G568" s="2190"/>
      <c r="H568" s="2183"/>
      <c r="I568" s="2360"/>
      <c r="J568" s="672" t="s">
        <v>389</v>
      </c>
      <c r="K568" s="1117" t="s">
        <v>141</v>
      </c>
      <c r="L568" s="644"/>
      <c r="M568" s="1043" t="s">
        <v>408</v>
      </c>
      <c r="N568" s="853" t="s">
        <v>50</v>
      </c>
      <c r="O568" s="638">
        <v>6</v>
      </c>
      <c r="Q568" s="695"/>
      <c r="Y568" s="394"/>
      <c r="Z568" s="394"/>
    </row>
    <row r="569" spans="1:27" ht="39.75" hidden="1" customHeight="1" x14ac:dyDescent="0.2">
      <c r="A569" s="940"/>
      <c r="B569" s="2121"/>
      <c r="C569" s="1116"/>
      <c r="D569" s="1115"/>
      <c r="E569" s="634"/>
      <c r="F569" s="2194"/>
      <c r="G569" s="2190"/>
      <c r="H569" s="2183"/>
      <c r="I569" s="2360"/>
      <c r="J569" s="1010"/>
      <c r="K569" s="1117" t="s">
        <v>216</v>
      </c>
      <c r="L569" s="644"/>
      <c r="M569" s="1041"/>
      <c r="N569" s="852"/>
      <c r="O569" s="638"/>
      <c r="Y569" s="394"/>
      <c r="Z569" s="394"/>
    </row>
    <row r="570" spans="1:27" ht="36" hidden="1" customHeight="1" x14ac:dyDescent="0.2">
      <c r="A570" s="940"/>
      <c r="B570" s="2121"/>
      <c r="C570" s="1116"/>
      <c r="D570" s="1115"/>
      <c r="E570" s="634"/>
      <c r="F570" s="2194"/>
      <c r="G570" s="2190"/>
      <c r="H570" s="2183"/>
      <c r="I570" s="2360"/>
      <c r="J570" s="1010"/>
      <c r="K570" s="1117" t="s">
        <v>161</v>
      </c>
      <c r="L570" s="644"/>
      <c r="M570" s="1041"/>
      <c r="N570" s="852"/>
      <c r="O570" s="638"/>
    </row>
    <row r="571" spans="1:27" ht="48" hidden="1" customHeight="1" thickBot="1" x14ac:dyDescent="0.25">
      <c r="A571" s="940"/>
      <c r="B571" s="2121"/>
      <c r="C571" s="1116"/>
      <c r="D571" s="1115"/>
      <c r="E571" s="634"/>
      <c r="F571" s="2194"/>
      <c r="G571" s="2190"/>
      <c r="H571" s="2183"/>
      <c r="I571" s="2360"/>
      <c r="J571" s="1010"/>
      <c r="K571" s="1114" t="s">
        <v>140</v>
      </c>
      <c r="L571" s="840"/>
      <c r="M571" s="1042"/>
      <c r="N571" s="859"/>
      <c r="O571" s="858"/>
    </row>
    <row r="572" spans="1:27" ht="45.75" hidden="1" customHeight="1" thickBot="1" x14ac:dyDescent="0.25">
      <c r="A572" s="1026"/>
      <c r="B572" s="2122"/>
      <c r="C572" s="1113"/>
      <c r="D572" s="1112"/>
      <c r="E572" s="505"/>
      <c r="F572" s="2195"/>
      <c r="G572" s="2191"/>
      <c r="H572" s="2183"/>
      <c r="I572" s="2360"/>
      <c r="J572" s="668"/>
      <c r="K572" s="1111" t="s">
        <v>33</v>
      </c>
      <c r="L572" s="605">
        <f>SUM(L566:L571)</f>
        <v>0</v>
      </c>
      <c r="M572" s="1035"/>
      <c r="N572" s="603"/>
      <c r="O572" s="758"/>
    </row>
    <row r="573" spans="1:27" ht="20.25" customHeight="1" x14ac:dyDescent="0.2">
      <c r="A573" s="932" t="s">
        <v>102</v>
      </c>
      <c r="B573" s="2089" t="s">
        <v>39</v>
      </c>
      <c r="C573" s="851" t="s">
        <v>37</v>
      </c>
      <c r="D573" s="529" t="s">
        <v>39</v>
      </c>
      <c r="E573" s="2123" t="s">
        <v>223</v>
      </c>
      <c r="F573" s="2074" t="s">
        <v>407</v>
      </c>
      <c r="G573" s="2428" t="s">
        <v>404</v>
      </c>
      <c r="H573" s="2138" t="s">
        <v>44</v>
      </c>
      <c r="I573" s="455" t="s">
        <v>302</v>
      </c>
      <c r="J573" s="2108" t="s">
        <v>247</v>
      </c>
      <c r="K573" s="598" t="s">
        <v>124</v>
      </c>
      <c r="L573" s="442">
        <v>0</v>
      </c>
      <c r="M573" s="432" t="s">
        <v>227</v>
      </c>
      <c r="N573" s="431" t="s">
        <v>50</v>
      </c>
      <c r="O573" s="430"/>
      <c r="AA573" s="444"/>
    </row>
    <row r="574" spans="1:27" ht="17.25" customHeight="1" x14ac:dyDescent="0.2">
      <c r="A574" s="940"/>
      <c r="B574" s="2090"/>
      <c r="C574" s="849"/>
      <c r="D574" s="514"/>
      <c r="E574" s="2124"/>
      <c r="F574" s="2075"/>
      <c r="G574" s="2429"/>
      <c r="H574" s="2139"/>
      <c r="I574" s="435"/>
      <c r="J574" s="2109"/>
      <c r="K574" s="522" t="s">
        <v>217</v>
      </c>
      <c r="L574" s="442">
        <v>0</v>
      </c>
      <c r="M574" s="432"/>
      <c r="N574" s="431"/>
      <c r="O574" s="430"/>
    </row>
    <row r="575" spans="1:27" ht="21.75" customHeight="1" x14ac:dyDescent="0.2">
      <c r="A575" s="940"/>
      <c r="B575" s="2090"/>
      <c r="C575" s="849"/>
      <c r="D575" s="514"/>
      <c r="E575" s="2124"/>
      <c r="F575" s="2075"/>
      <c r="G575" s="2429"/>
      <c r="H575" s="2139"/>
      <c r="I575" s="435"/>
      <c r="J575" s="2109"/>
      <c r="K575" s="596" t="s">
        <v>141</v>
      </c>
      <c r="L575" s="442">
        <v>0</v>
      </c>
      <c r="M575" s="432"/>
      <c r="N575" s="431"/>
      <c r="O575" s="430"/>
      <c r="AA575" s="444"/>
    </row>
    <row r="576" spans="1:27" ht="20.25" customHeight="1" x14ac:dyDescent="0.2">
      <c r="A576" s="940"/>
      <c r="B576" s="2090"/>
      <c r="C576" s="849"/>
      <c r="D576" s="514"/>
      <c r="E576" s="2124"/>
      <c r="F576" s="2075"/>
      <c r="G576" s="2429"/>
      <c r="H576" s="2139"/>
      <c r="I576" s="435"/>
      <c r="J576" s="472"/>
      <c r="K576" s="596" t="s">
        <v>216</v>
      </c>
      <c r="L576" s="442">
        <v>0</v>
      </c>
      <c r="M576" s="432"/>
      <c r="N576" s="431"/>
      <c r="O576" s="430"/>
      <c r="AA576" s="444"/>
    </row>
    <row r="577" spans="1:29" ht="24.75" customHeight="1" x14ac:dyDescent="0.2">
      <c r="A577" s="940"/>
      <c r="B577" s="2090"/>
      <c r="C577" s="849"/>
      <c r="D577" s="514"/>
      <c r="E577" s="2124"/>
      <c r="F577" s="2075"/>
      <c r="G577" s="2429"/>
      <c r="H577" s="2139"/>
      <c r="I577" s="435"/>
      <c r="J577" s="472"/>
      <c r="K577" s="595" t="s">
        <v>161</v>
      </c>
      <c r="L577" s="442">
        <v>434.9</v>
      </c>
      <c r="M577" s="432"/>
      <c r="N577" s="431"/>
      <c r="O577" s="430"/>
      <c r="AA577" s="444"/>
    </row>
    <row r="578" spans="1:29" ht="24" customHeight="1" thickBot="1" x14ac:dyDescent="0.25">
      <c r="A578" s="940"/>
      <c r="B578" s="2090"/>
      <c r="C578" s="849"/>
      <c r="D578" s="514"/>
      <c r="E578" s="2124"/>
      <c r="F578" s="2075"/>
      <c r="G578" s="2429"/>
      <c r="H578" s="2139"/>
      <c r="I578" s="435"/>
      <c r="J578" s="472"/>
      <c r="K578" s="588" t="s">
        <v>140</v>
      </c>
      <c r="L578" s="681">
        <v>0</v>
      </c>
      <c r="M578" s="981"/>
      <c r="N578" s="461"/>
      <c r="O578" s="460"/>
    </row>
    <row r="579" spans="1:29" ht="23.25" customHeight="1" thickBot="1" x14ac:dyDescent="0.25">
      <c r="A579" s="1026"/>
      <c r="B579" s="2091"/>
      <c r="C579" s="468"/>
      <c r="D579" s="534"/>
      <c r="E579" s="2125"/>
      <c r="F579" s="2076"/>
      <c r="G579" s="2430"/>
      <c r="H579" s="2140"/>
      <c r="I579" s="425"/>
      <c r="J579" s="465"/>
      <c r="K579" s="503" t="s">
        <v>33</v>
      </c>
      <c r="L579" s="580">
        <f>SUM(L573:L578)</f>
        <v>434.9</v>
      </c>
      <c r="M579" s="979"/>
      <c r="N579" s="500"/>
      <c r="O579" s="660"/>
    </row>
    <row r="580" spans="1:29" ht="24" customHeight="1" x14ac:dyDescent="0.2">
      <c r="A580" s="932" t="s">
        <v>102</v>
      </c>
      <c r="B580" s="556" t="s">
        <v>39</v>
      </c>
      <c r="C580" s="851" t="s">
        <v>37</v>
      </c>
      <c r="D580" s="2423" t="s">
        <v>109</v>
      </c>
      <c r="E580" s="2123" t="s">
        <v>223</v>
      </c>
      <c r="F580" s="2074" t="s">
        <v>406</v>
      </c>
      <c r="G580" s="2428" t="s">
        <v>404</v>
      </c>
      <c r="H580" s="2138" t="s">
        <v>44</v>
      </c>
      <c r="I580" s="455" t="s">
        <v>251</v>
      </c>
      <c r="J580" s="2108" t="s">
        <v>250</v>
      </c>
      <c r="K580" s="827" t="s">
        <v>124</v>
      </c>
      <c r="L580" s="447">
        <v>0</v>
      </c>
      <c r="M580" s="977" t="s">
        <v>227</v>
      </c>
      <c r="N580" s="960" t="s">
        <v>50</v>
      </c>
      <c r="O580" s="479"/>
      <c r="AA580" s="444"/>
    </row>
    <row r="581" spans="1:29" ht="17.25" customHeight="1" x14ac:dyDescent="0.2">
      <c r="A581" s="940"/>
      <c r="B581" s="540"/>
      <c r="C581" s="849"/>
      <c r="D581" s="2424"/>
      <c r="E581" s="2124"/>
      <c r="F581" s="2075"/>
      <c r="G581" s="2429"/>
      <c r="H581" s="2139"/>
      <c r="I581" s="435"/>
      <c r="J581" s="2109"/>
      <c r="K581" s="522" t="s">
        <v>217</v>
      </c>
      <c r="L581" s="442">
        <v>0</v>
      </c>
      <c r="M581" s="593"/>
      <c r="N581" s="592"/>
      <c r="O581" s="591"/>
    </row>
    <row r="582" spans="1:29" ht="16.5" customHeight="1" x14ac:dyDescent="0.2">
      <c r="A582" s="940"/>
      <c r="B582" s="540"/>
      <c r="C582" s="849"/>
      <c r="D582" s="2424"/>
      <c r="E582" s="2124"/>
      <c r="F582" s="2075"/>
      <c r="G582" s="2429"/>
      <c r="H582" s="2139"/>
      <c r="I582" s="435"/>
      <c r="J582" s="2109"/>
      <c r="K582" s="821" t="s">
        <v>141</v>
      </c>
      <c r="L582" s="442">
        <v>0</v>
      </c>
      <c r="M582" s="593"/>
      <c r="N582" s="592"/>
      <c r="O582" s="591"/>
      <c r="AA582" s="444"/>
    </row>
    <row r="583" spans="1:29" ht="21.75" customHeight="1" x14ac:dyDescent="0.2">
      <c r="A583" s="940"/>
      <c r="B583" s="540"/>
      <c r="C583" s="849"/>
      <c r="D583" s="2424"/>
      <c r="E583" s="2124"/>
      <c r="F583" s="2075"/>
      <c r="G583" s="2429"/>
      <c r="H583" s="2139"/>
      <c r="I583" s="435"/>
      <c r="J583" s="472"/>
      <c r="K583" s="821" t="s">
        <v>216</v>
      </c>
      <c r="L583" s="442">
        <v>0</v>
      </c>
      <c r="M583" s="593"/>
      <c r="N583" s="592"/>
      <c r="O583" s="591"/>
      <c r="AA583" s="444"/>
    </row>
    <row r="584" spans="1:29" ht="24" customHeight="1" x14ac:dyDescent="0.2">
      <c r="A584" s="940"/>
      <c r="B584" s="540"/>
      <c r="C584" s="849"/>
      <c r="D584" s="2424"/>
      <c r="E584" s="2124"/>
      <c r="F584" s="2075"/>
      <c r="G584" s="2429"/>
      <c r="H584" s="2139"/>
      <c r="I584" s="435"/>
      <c r="J584" s="472"/>
      <c r="K584" s="1108" t="s">
        <v>161</v>
      </c>
      <c r="L584" s="442">
        <v>200</v>
      </c>
      <c r="M584" s="593"/>
      <c r="N584" s="592"/>
      <c r="O584" s="591"/>
      <c r="AA584" s="444"/>
    </row>
    <row r="585" spans="1:29" ht="18.75" customHeight="1" thickBot="1" x14ac:dyDescent="0.25">
      <c r="A585" s="940"/>
      <c r="B585" s="540"/>
      <c r="C585" s="849"/>
      <c r="D585" s="2424"/>
      <c r="E585" s="2124"/>
      <c r="F585" s="2075"/>
      <c r="G585" s="2429"/>
      <c r="H585" s="2139"/>
      <c r="I585" s="435"/>
      <c r="J585" s="472"/>
      <c r="K585" s="1110" t="s">
        <v>140</v>
      </c>
      <c r="L585" s="681">
        <v>0</v>
      </c>
      <c r="M585" s="586"/>
      <c r="N585" s="585"/>
      <c r="O585" s="584"/>
    </row>
    <row r="586" spans="1:29" ht="18.75" customHeight="1" thickBot="1" x14ac:dyDescent="0.25">
      <c r="A586" s="1026"/>
      <c r="B586" s="535"/>
      <c r="C586" s="468"/>
      <c r="D586" s="2425"/>
      <c r="E586" s="2125"/>
      <c r="F586" s="2076"/>
      <c r="G586" s="2430"/>
      <c r="H586" s="2140"/>
      <c r="I586" s="425"/>
      <c r="J586" s="465"/>
      <c r="K586" s="503" t="s">
        <v>33</v>
      </c>
      <c r="L586" s="580">
        <f>SUM(L580:L585)</f>
        <v>200</v>
      </c>
      <c r="M586" s="579"/>
      <c r="N586" s="957"/>
      <c r="O586" s="628"/>
    </row>
    <row r="587" spans="1:29" ht="18.75" customHeight="1" x14ac:dyDescent="0.2">
      <c r="A587" s="932" t="s">
        <v>102</v>
      </c>
      <c r="B587" s="556" t="s">
        <v>39</v>
      </c>
      <c r="C587" s="2092" t="s">
        <v>37</v>
      </c>
      <c r="D587" s="2420" t="s">
        <v>107</v>
      </c>
      <c r="E587" s="2123" t="s">
        <v>223</v>
      </c>
      <c r="F587" s="2074" t="s">
        <v>405</v>
      </c>
      <c r="G587" s="2428" t="s">
        <v>404</v>
      </c>
      <c r="H587" s="2138" t="s">
        <v>44</v>
      </c>
      <c r="I587" s="455" t="s">
        <v>245</v>
      </c>
      <c r="J587" s="2108" t="s">
        <v>244</v>
      </c>
      <c r="K587" s="1109" t="s">
        <v>124</v>
      </c>
      <c r="L587" s="447">
        <v>0</v>
      </c>
      <c r="M587" s="977" t="s">
        <v>227</v>
      </c>
      <c r="N587" s="960" t="s">
        <v>50</v>
      </c>
      <c r="O587" s="823"/>
      <c r="AA587" s="444"/>
    </row>
    <row r="588" spans="1:29" ht="18.75" customHeight="1" x14ac:dyDescent="0.2">
      <c r="A588" s="1107"/>
      <c r="B588" s="440"/>
      <c r="C588" s="2093"/>
      <c r="D588" s="2421"/>
      <c r="E588" s="2124"/>
      <c r="F588" s="2075"/>
      <c r="G588" s="2429"/>
      <c r="H588" s="2139"/>
      <c r="I588" s="435"/>
      <c r="J588" s="2109"/>
      <c r="K588" s="522" t="s">
        <v>217</v>
      </c>
      <c r="L588" s="442">
        <v>0</v>
      </c>
      <c r="M588" s="593"/>
      <c r="N588" s="592"/>
      <c r="O588" s="591"/>
    </row>
    <row r="589" spans="1:29" ht="18.75" customHeight="1" x14ac:dyDescent="0.2">
      <c r="A589" s="1107"/>
      <c r="B589" s="440"/>
      <c r="C589" s="2093"/>
      <c r="D589" s="2421"/>
      <c r="E589" s="2124"/>
      <c r="F589" s="2075"/>
      <c r="G589" s="2429"/>
      <c r="H589" s="2139"/>
      <c r="I589" s="435"/>
      <c r="J589" s="2109"/>
      <c r="K589" s="821" t="s">
        <v>141</v>
      </c>
      <c r="L589" s="542">
        <v>60</v>
      </c>
      <c r="M589" s="593"/>
      <c r="N589" s="592"/>
      <c r="O589" s="591"/>
      <c r="AA589" s="444"/>
      <c r="AB589" s="444"/>
      <c r="AC589" s="394"/>
    </row>
    <row r="590" spans="1:29" ht="18.75" customHeight="1" x14ac:dyDescent="0.2">
      <c r="A590" s="1107"/>
      <c r="B590" s="440"/>
      <c r="C590" s="2093"/>
      <c r="D590" s="2421"/>
      <c r="E590" s="2124"/>
      <c r="F590" s="2075"/>
      <c r="G590" s="2429"/>
      <c r="H590" s="2139"/>
      <c r="I590" s="435"/>
      <c r="J590" s="472"/>
      <c r="K590" s="821" t="s">
        <v>216</v>
      </c>
      <c r="L590" s="442">
        <v>0</v>
      </c>
      <c r="M590" s="593"/>
      <c r="N590" s="592"/>
      <c r="O590" s="591"/>
      <c r="AA590" s="444"/>
      <c r="AB590" s="444"/>
    </row>
    <row r="591" spans="1:29" ht="18.75" customHeight="1" x14ac:dyDescent="0.2">
      <c r="A591" s="1107"/>
      <c r="B591" s="440"/>
      <c r="C591" s="2093"/>
      <c r="D591" s="2421"/>
      <c r="E591" s="2124"/>
      <c r="F591" s="2075"/>
      <c r="G591" s="2429"/>
      <c r="H591" s="2139"/>
      <c r="I591" s="435"/>
      <c r="J591" s="472"/>
      <c r="K591" s="1108" t="s">
        <v>161</v>
      </c>
      <c r="L591" s="542">
        <v>1151</v>
      </c>
      <c r="M591" s="593"/>
      <c r="N591" s="592"/>
      <c r="O591" s="591"/>
      <c r="AA591" s="444"/>
      <c r="AB591" s="444"/>
      <c r="AC591" s="394"/>
    </row>
    <row r="592" spans="1:29" ht="18.75" customHeight="1" thickBot="1" x14ac:dyDescent="0.25">
      <c r="A592" s="1107"/>
      <c r="B592" s="440"/>
      <c r="C592" s="2093"/>
      <c r="D592" s="2421"/>
      <c r="E592" s="2124"/>
      <c r="F592" s="2075"/>
      <c r="G592" s="2429"/>
      <c r="H592" s="2139"/>
      <c r="I592" s="435"/>
      <c r="J592" s="472"/>
      <c r="K592" s="1106" t="s">
        <v>140</v>
      </c>
      <c r="L592" s="681">
        <v>0</v>
      </c>
      <c r="M592" s="586"/>
      <c r="N592" s="585"/>
      <c r="O592" s="584"/>
    </row>
    <row r="593" spans="1:27" ht="18" customHeight="1" thickBot="1" x14ac:dyDescent="0.25">
      <c r="A593" s="1026"/>
      <c r="B593" s="428"/>
      <c r="C593" s="2094"/>
      <c r="D593" s="2422"/>
      <c r="E593" s="2125"/>
      <c r="F593" s="2076"/>
      <c r="G593" s="2430"/>
      <c r="H593" s="2140"/>
      <c r="I593" s="425"/>
      <c r="J593" s="465"/>
      <c r="K593" s="503" t="s">
        <v>33</v>
      </c>
      <c r="L593" s="580">
        <f>SUM(L587:L592)</f>
        <v>1211</v>
      </c>
      <c r="M593" s="579"/>
      <c r="N593" s="957"/>
      <c r="O593" s="577"/>
    </row>
    <row r="594" spans="1:27" ht="18" customHeight="1" thickBot="1" x14ac:dyDescent="0.25">
      <c r="A594" s="1026" t="s">
        <v>102</v>
      </c>
      <c r="B594" s="1025" t="s">
        <v>39</v>
      </c>
      <c r="C594" s="2331" t="s">
        <v>38</v>
      </c>
      <c r="D594" s="2331"/>
      <c r="E594" s="2331"/>
      <c r="F594" s="2331"/>
      <c r="G594" s="2331"/>
      <c r="H594" s="2331"/>
      <c r="I594" s="2332"/>
      <c r="J594" s="1104"/>
      <c r="K594" s="1103" t="s">
        <v>33</v>
      </c>
      <c r="L594" s="1102">
        <f>L565*1</f>
        <v>1845.9</v>
      </c>
      <c r="M594" s="413"/>
      <c r="N594" s="413"/>
      <c r="O594" s="412"/>
    </row>
    <row r="595" spans="1:27" ht="21.75" customHeight="1" thickBot="1" x14ac:dyDescent="0.25">
      <c r="A595" s="1051" t="s">
        <v>102</v>
      </c>
      <c r="B595" s="1101" t="s">
        <v>109</v>
      </c>
      <c r="C595" s="1100" t="s">
        <v>403</v>
      </c>
      <c r="D595" s="1099"/>
      <c r="E595" s="1098"/>
      <c r="F595" s="1099"/>
      <c r="G595" s="1099"/>
      <c r="H595" s="1099"/>
      <c r="I595" s="1099"/>
      <c r="J595" s="1098"/>
      <c r="K595" s="1098"/>
      <c r="L595" s="1098"/>
      <c r="M595" s="885"/>
      <c r="N595" s="885"/>
      <c r="O595" s="949"/>
    </row>
    <row r="596" spans="1:27" ht="45" customHeight="1" thickBot="1" x14ac:dyDescent="0.25">
      <c r="A596" s="1051"/>
      <c r="B596" s="1050"/>
      <c r="C596" s="1097"/>
      <c r="D596" s="1095"/>
      <c r="E596" s="1095"/>
      <c r="F596" s="1095"/>
      <c r="G596" s="1095"/>
      <c r="H596" s="1095"/>
      <c r="I596" s="1095"/>
      <c r="J596" s="1096"/>
      <c r="K596" s="1095"/>
      <c r="L596" s="1094"/>
      <c r="M596" s="722" t="s">
        <v>402</v>
      </c>
      <c r="N596" s="712" t="s">
        <v>50</v>
      </c>
      <c r="O596" s="950"/>
    </row>
    <row r="597" spans="1:27" ht="12.75" customHeight="1" thickBot="1" x14ac:dyDescent="0.25">
      <c r="A597" s="932" t="s">
        <v>102</v>
      </c>
      <c r="B597" s="2133" t="s">
        <v>109</v>
      </c>
      <c r="C597" s="1088" t="s">
        <v>37</v>
      </c>
      <c r="D597" s="2402" t="s">
        <v>401</v>
      </c>
      <c r="E597" s="2403"/>
      <c r="F597" s="2404"/>
      <c r="G597" s="2059" t="s">
        <v>399</v>
      </c>
      <c r="H597" s="2311" t="s">
        <v>44</v>
      </c>
      <c r="I597" s="2170" t="s">
        <v>43</v>
      </c>
      <c r="J597" s="2108" t="s">
        <v>42</v>
      </c>
      <c r="K597" s="942" t="s">
        <v>124</v>
      </c>
      <c r="L597" s="1090">
        <f t="shared" ref="L597:L602" si="3">L604</f>
        <v>0</v>
      </c>
      <c r="M597" s="481"/>
      <c r="N597" s="480"/>
      <c r="O597" s="698"/>
    </row>
    <row r="598" spans="1:27" ht="12.75" customHeight="1" thickBot="1" x14ac:dyDescent="0.25">
      <c r="A598" s="940"/>
      <c r="B598" s="2134"/>
      <c r="C598" s="1081"/>
      <c r="D598" s="2405"/>
      <c r="E598" s="2406"/>
      <c r="F598" s="2407"/>
      <c r="G598" s="2060"/>
      <c r="H598" s="2312"/>
      <c r="I598" s="2171"/>
      <c r="J598" s="2109"/>
      <c r="K598" s="1016" t="s">
        <v>217</v>
      </c>
      <c r="L598" s="1090">
        <f t="shared" si="3"/>
        <v>0</v>
      </c>
      <c r="M598" s="481" t="s">
        <v>224</v>
      </c>
      <c r="N598" s="480" t="s">
        <v>50</v>
      </c>
      <c r="O598" s="683"/>
    </row>
    <row r="599" spans="1:27" ht="13.5" customHeight="1" thickBot="1" x14ac:dyDescent="0.25">
      <c r="A599" s="940"/>
      <c r="B599" s="2134"/>
      <c r="C599" s="1081"/>
      <c r="D599" s="2405"/>
      <c r="E599" s="2406"/>
      <c r="F599" s="2407"/>
      <c r="G599" s="2060"/>
      <c r="H599" s="2312"/>
      <c r="I599" s="2171"/>
      <c r="J599" s="2109"/>
      <c r="K599" s="1092" t="s">
        <v>141</v>
      </c>
      <c r="L599" s="1090">
        <f t="shared" si="3"/>
        <v>0</v>
      </c>
      <c r="M599" s="659"/>
      <c r="N599" s="684"/>
      <c r="O599" s="683"/>
      <c r="Q599" s="394"/>
    </row>
    <row r="600" spans="1:27" ht="15" customHeight="1" thickBot="1" x14ac:dyDescent="0.25">
      <c r="A600" s="940"/>
      <c r="B600" s="2134"/>
      <c r="C600" s="1081"/>
      <c r="D600" s="2405"/>
      <c r="E600" s="2406"/>
      <c r="F600" s="2407"/>
      <c r="G600" s="2060"/>
      <c r="H600" s="2312"/>
      <c r="I600" s="2171"/>
      <c r="J600" s="926"/>
      <c r="K600" s="1093" t="s">
        <v>216</v>
      </c>
      <c r="L600" s="1090">
        <f t="shared" si="3"/>
        <v>0</v>
      </c>
      <c r="M600" s="548"/>
      <c r="N600" s="656"/>
      <c r="O600" s="1013"/>
    </row>
    <row r="601" spans="1:27" ht="15" customHeight="1" thickBot="1" x14ac:dyDescent="0.25">
      <c r="A601" s="940"/>
      <c r="B601" s="2134"/>
      <c r="C601" s="1081"/>
      <c r="D601" s="2405"/>
      <c r="E601" s="2406"/>
      <c r="F601" s="2407"/>
      <c r="G601" s="2060"/>
      <c r="H601" s="2312"/>
      <c r="I601" s="2171"/>
      <c r="J601" s="926"/>
      <c r="K601" s="1092" t="s">
        <v>161</v>
      </c>
      <c r="L601" s="1090" t="str">
        <f t="shared" si="3"/>
        <v>0</v>
      </c>
      <c r="M601" s="659"/>
      <c r="N601" s="684"/>
      <c r="O601" s="638"/>
    </row>
    <row r="602" spans="1:27" ht="15.75" customHeight="1" thickBot="1" x14ac:dyDescent="0.25">
      <c r="A602" s="940"/>
      <c r="B602" s="2134"/>
      <c r="C602" s="1081"/>
      <c r="D602" s="2405"/>
      <c r="E602" s="2406"/>
      <c r="F602" s="2407"/>
      <c r="G602" s="2060"/>
      <c r="H602" s="2312"/>
      <c r="I602" s="2171"/>
      <c r="J602" s="926"/>
      <c r="K602" s="1091" t="s">
        <v>140</v>
      </c>
      <c r="L602" s="1090">
        <f t="shared" si="3"/>
        <v>0</v>
      </c>
      <c r="M602" s="943"/>
      <c r="N602" s="1062"/>
      <c r="O602" s="1061"/>
    </row>
    <row r="603" spans="1:27" ht="18" customHeight="1" thickBot="1" x14ac:dyDescent="0.25">
      <c r="A603" s="1026"/>
      <c r="B603" s="2135"/>
      <c r="C603" s="1078"/>
      <c r="D603" s="2408"/>
      <c r="E603" s="2409"/>
      <c r="F603" s="2410"/>
      <c r="G603" s="2061"/>
      <c r="H603" s="2313"/>
      <c r="I603" s="2172"/>
      <c r="J603" s="933"/>
      <c r="K603" s="910" t="s">
        <v>33</v>
      </c>
      <c r="L603" s="909">
        <f>SUM(L597:L602)</f>
        <v>0</v>
      </c>
      <c r="M603" s="627"/>
      <c r="N603" s="578"/>
      <c r="O603" s="628"/>
    </row>
    <row r="604" spans="1:27" ht="14.25" hidden="1" customHeight="1" x14ac:dyDescent="0.2">
      <c r="A604" s="1089" t="s">
        <v>102</v>
      </c>
      <c r="B604" s="2483" t="s">
        <v>109</v>
      </c>
      <c r="C604" s="1088" t="s">
        <v>37</v>
      </c>
      <c r="D604" s="1087" t="s">
        <v>37</v>
      </c>
      <c r="E604" s="1086"/>
      <c r="F604" s="2062" t="s">
        <v>400</v>
      </c>
      <c r="G604" s="2059" t="s">
        <v>399</v>
      </c>
      <c r="H604" s="2311" t="s">
        <v>44</v>
      </c>
      <c r="I604" s="2170" t="s">
        <v>298</v>
      </c>
      <c r="J604" s="866" t="s">
        <v>42</v>
      </c>
      <c r="K604" s="928" t="s">
        <v>124</v>
      </c>
      <c r="L604" s="927">
        <v>0</v>
      </c>
      <c r="M604" s="481"/>
      <c r="N604" s="480"/>
      <c r="O604" s="698"/>
      <c r="AA604" s="394" t="s">
        <v>398</v>
      </c>
    </row>
    <row r="605" spans="1:27" ht="15.75" hidden="1" thickBot="1" x14ac:dyDescent="0.25">
      <c r="A605" s="923"/>
      <c r="B605" s="2484"/>
      <c r="C605" s="1081"/>
      <c r="D605" s="921"/>
      <c r="E605" s="1080"/>
      <c r="F605" s="2063"/>
      <c r="G605" s="2060"/>
      <c r="H605" s="2312"/>
      <c r="I605" s="2171"/>
      <c r="J605" s="848" t="s">
        <v>296</v>
      </c>
      <c r="K605" s="1000" t="s">
        <v>243</v>
      </c>
      <c r="L605" s="924"/>
      <c r="M605" s="643"/>
      <c r="N605" s="658"/>
      <c r="O605" s="683"/>
    </row>
    <row r="606" spans="1:27" ht="15.75" hidden="1" thickBot="1" x14ac:dyDescent="0.3">
      <c r="A606" s="923"/>
      <c r="B606" s="2484"/>
      <c r="C606" s="1081"/>
      <c r="D606" s="921"/>
      <c r="E606" s="1080"/>
      <c r="F606" s="2063"/>
      <c r="G606" s="2060"/>
      <c r="H606" s="2312"/>
      <c r="I606" s="2171"/>
      <c r="J606" s="645"/>
      <c r="K606" s="925" t="s">
        <v>141</v>
      </c>
      <c r="L606" s="1085"/>
      <c r="M606" s="640"/>
      <c r="N606" s="639"/>
      <c r="O606" s="683"/>
      <c r="P606" s="1084"/>
    </row>
    <row r="607" spans="1:27" ht="15.75" hidden="1" thickBot="1" x14ac:dyDescent="0.25">
      <c r="A607" s="923"/>
      <c r="B607" s="2484"/>
      <c r="C607" s="1081"/>
      <c r="D607" s="921"/>
      <c r="E607" s="1080"/>
      <c r="F607" s="2063"/>
      <c r="G607" s="2060"/>
      <c r="H607" s="2312"/>
      <c r="I607" s="2171"/>
      <c r="J607" s="926"/>
      <c r="K607" s="925" t="s">
        <v>216</v>
      </c>
      <c r="L607" s="924"/>
      <c r="M607" s="659"/>
      <c r="N607" s="684"/>
      <c r="O607" s="638"/>
    </row>
    <row r="608" spans="1:27" ht="15.75" hidden="1" thickBot="1" x14ac:dyDescent="0.25">
      <c r="A608" s="923"/>
      <c r="B608" s="2484"/>
      <c r="C608" s="1081"/>
      <c r="D608" s="921"/>
      <c r="E608" s="1080"/>
      <c r="F608" s="2063"/>
      <c r="G608" s="2060"/>
      <c r="H608" s="2312"/>
      <c r="I608" s="2171"/>
      <c r="J608" s="926"/>
      <c r="K608" s="925" t="s">
        <v>161</v>
      </c>
      <c r="L608" s="1083" t="s">
        <v>43</v>
      </c>
      <c r="M608" s="659"/>
      <c r="N608" s="684"/>
      <c r="O608" s="638"/>
    </row>
    <row r="609" spans="1:27" ht="15.75" hidden="1" thickBot="1" x14ac:dyDescent="0.25">
      <c r="A609" s="923"/>
      <c r="B609" s="2484"/>
      <c r="C609" s="1081"/>
      <c r="D609" s="921"/>
      <c r="E609" s="1080"/>
      <c r="F609" s="2063"/>
      <c r="G609" s="2060"/>
      <c r="H609" s="2312"/>
      <c r="I609" s="2171"/>
      <c r="J609" s="926"/>
      <c r="K609" s="917" t="s">
        <v>140</v>
      </c>
      <c r="L609" s="916"/>
      <c r="M609" s="680"/>
      <c r="N609" s="679"/>
      <c r="O609" s="678"/>
    </row>
    <row r="610" spans="1:27" ht="15.75" hidden="1" thickBot="1" x14ac:dyDescent="0.25">
      <c r="A610" s="915"/>
      <c r="B610" s="2485"/>
      <c r="C610" s="1078"/>
      <c r="D610" s="913"/>
      <c r="E610" s="1077"/>
      <c r="F610" s="2064"/>
      <c r="G610" s="2061"/>
      <c r="H610" s="2313"/>
      <c r="I610" s="2172"/>
      <c r="J610" s="911"/>
      <c r="K610" s="910" t="s">
        <v>33</v>
      </c>
      <c r="L610" s="909">
        <f>SUM(L604:L609)</f>
        <v>0</v>
      </c>
      <c r="M610" s="627"/>
      <c r="N610" s="578"/>
      <c r="O610" s="628"/>
    </row>
    <row r="611" spans="1:27" ht="15" thickBot="1" x14ac:dyDescent="0.25">
      <c r="A611" s="419" t="s">
        <v>102</v>
      </c>
      <c r="B611" s="418" t="s">
        <v>109</v>
      </c>
      <c r="C611" s="2118" t="s">
        <v>38</v>
      </c>
      <c r="D611" s="2118"/>
      <c r="E611" s="2118"/>
      <c r="F611" s="2118"/>
      <c r="G611" s="2118"/>
      <c r="H611" s="2118"/>
      <c r="I611" s="2119"/>
      <c r="J611" s="417"/>
      <c r="K611" s="574" t="s">
        <v>33</v>
      </c>
      <c r="L611" s="1076">
        <f>L603*1</f>
        <v>0</v>
      </c>
      <c r="M611" s="741"/>
      <c r="N611" s="741"/>
      <c r="O611" s="903"/>
    </row>
    <row r="612" spans="1:27" ht="15" thickBot="1" x14ac:dyDescent="0.25">
      <c r="A612" s="738" t="s">
        <v>102</v>
      </c>
      <c r="B612" s="411"/>
      <c r="C612" s="2329" t="s">
        <v>36</v>
      </c>
      <c r="D612" s="2329"/>
      <c r="E612" s="2329"/>
      <c r="F612" s="2329"/>
      <c r="G612" s="2329"/>
      <c r="H612" s="2329"/>
      <c r="I612" s="2330"/>
      <c r="J612" s="410"/>
      <c r="K612" s="1075" t="s">
        <v>33</v>
      </c>
      <c r="L612" s="407">
        <f>L556+L594+L611</f>
        <v>3514.8</v>
      </c>
      <c r="M612" s="406"/>
      <c r="N612" s="406"/>
      <c r="O612" s="405"/>
    </row>
    <row r="613" spans="1:27" ht="15.75" thickBot="1" x14ac:dyDescent="0.25">
      <c r="A613" s="733" t="s">
        <v>96</v>
      </c>
      <c r="B613" s="732"/>
      <c r="C613" s="1074" t="s">
        <v>397</v>
      </c>
      <c r="D613" s="730"/>
      <c r="E613" s="730"/>
      <c r="F613" s="1073"/>
      <c r="G613" s="1073"/>
      <c r="H613" s="730"/>
      <c r="I613" s="730"/>
      <c r="J613" s="730"/>
      <c r="K613" s="730"/>
      <c r="L613" s="730"/>
      <c r="M613" s="729"/>
      <c r="N613" s="729"/>
      <c r="O613" s="728"/>
    </row>
    <row r="614" spans="1:27" ht="36.75" customHeight="1" thickBot="1" x14ac:dyDescent="0.25">
      <c r="A614" s="891"/>
      <c r="B614" s="2426"/>
      <c r="C614" s="2427"/>
      <c r="D614" s="2427"/>
      <c r="E614" s="2427"/>
      <c r="F614" s="2427"/>
      <c r="G614" s="889"/>
      <c r="H614" s="716"/>
      <c r="I614" s="716"/>
      <c r="J614" s="716"/>
      <c r="K614" s="716"/>
      <c r="L614" s="951"/>
      <c r="M614" s="713" t="s">
        <v>396</v>
      </c>
      <c r="N614" s="712" t="s">
        <v>395</v>
      </c>
      <c r="O614" s="1072"/>
      <c r="AA614" s="394"/>
    </row>
    <row r="615" spans="1:27" ht="23.25" customHeight="1" thickBot="1" x14ac:dyDescent="0.25">
      <c r="A615" s="718" t="s">
        <v>96</v>
      </c>
      <c r="B615" s="418" t="s">
        <v>37</v>
      </c>
      <c r="C615" s="886" t="s">
        <v>394</v>
      </c>
      <c r="D615" s="885"/>
      <c r="E615" s="720"/>
      <c r="F615" s="885"/>
      <c r="G615" s="885"/>
      <c r="H615" s="885"/>
      <c r="I615" s="885"/>
      <c r="J615" s="885"/>
      <c r="K615" s="885"/>
      <c r="L615" s="720"/>
      <c r="M615" s="885"/>
      <c r="N615" s="885"/>
      <c r="O615" s="949"/>
    </row>
    <row r="616" spans="1:27" ht="49.5" customHeight="1" thickBot="1" x14ac:dyDescent="0.25">
      <c r="A616" s="884"/>
      <c r="B616" s="418"/>
      <c r="C616" s="717"/>
      <c r="D616" s="715"/>
      <c r="E616" s="715"/>
      <c r="F616" s="715"/>
      <c r="G616" s="715"/>
      <c r="H616" s="715"/>
      <c r="I616" s="715"/>
      <c r="J616" s="716"/>
      <c r="K616" s="715"/>
      <c r="L616" s="714"/>
      <c r="M616" s="713" t="s">
        <v>393</v>
      </c>
      <c r="N616" s="712" t="s">
        <v>50</v>
      </c>
      <c r="O616" s="1071"/>
    </row>
    <row r="617" spans="1:27" ht="15" customHeight="1" x14ac:dyDescent="0.2">
      <c r="A617" s="2113" t="s">
        <v>96</v>
      </c>
      <c r="B617" s="2116" t="s">
        <v>37</v>
      </c>
      <c r="C617" s="2092" t="s">
        <v>37</v>
      </c>
      <c r="D617" s="2303" t="s">
        <v>392</v>
      </c>
      <c r="E617" s="2304"/>
      <c r="F617" s="2305"/>
      <c r="G617" s="2059" t="s">
        <v>386</v>
      </c>
      <c r="H617" s="2128" t="s">
        <v>44</v>
      </c>
      <c r="I617" s="2080" t="s">
        <v>43</v>
      </c>
      <c r="J617" s="2108" t="s">
        <v>42</v>
      </c>
      <c r="K617" s="484" t="s">
        <v>124</v>
      </c>
      <c r="L617" s="470">
        <f>L625+L633</f>
        <v>0</v>
      </c>
      <c r="M617" s="481" t="s">
        <v>224</v>
      </c>
      <c r="N617" s="480" t="s">
        <v>50</v>
      </c>
      <c r="O617" s="698"/>
    </row>
    <row r="618" spans="1:27" ht="15" customHeight="1" x14ac:dyDescent="0.2">
      <c r="A618" s="2114"/>
      <c r="B618" s="2090"/>
      <c r="C618" s="2093"/>
      <c r="D618" s="2306"/>
      <c r="E618" s="2307"/>
      <c r="F618" s="2208"/>
      <c r="G618" s="2060"/>
      <c r="H618" s="2069"/>
      <c r="I618" s="2081"/>
      <c r="J618" s="2109"/>
      <c r="K618" s="476" t="s">
        <v>217</v>
      </c>
      <c r="L618" s="948">
        <f>L626</f>
        <v>0</v>
      </c>
      <c r="M618" s="632"/>
      <c r="N618" s="1070"/>
      <c r="O618" s="696"/>
    </row>
    <row r="619" spans="1:27" x14ac:dyDescent="0.2">
      <c r="A619" s="2114"/>
      <c r="B619" s="2090"/>
      <c r="C619" s="2093"/>
      <c r="D619" s="2308"/>
      <c r="E619" s="2307"/>
      <c r="F619" s="2208"/>
      <c r="G619" s="2060"/>
      <c r="H619" s="2069"/>
      <c r="I619" s="2081"/>
      <c r="J619" s="2109"/>
      <c r="K619" s="482" t="s">
        <v>141</v>
      </c>
      <c r="L619" s="948">
        <f>L627+L635</f>
        <v>4.8</v>
      </c>
      <c r="M619" s="2235" t="s">
        <v>391</v>
      </c>
      <c r="N619" s="2229" t="s">
        <v>79</v>
      </c>
      <c r="O619" s="2231"/>
    </row>
    <row r="620" spans="1:27" x14ac:dyDescent="0.2">
      <c r="A620" s="2114"/>
      <c r="B620" s="2090"/>
      <c r="C620" s="2093"/>
      <c r="D620" s="2308"/>
      <c r="E620" s="2307"/>
      <c r="F620" s="2208"/>
      <c r="G620" s="2060"/>
      <c r="H620" s="2069"/>
      <c r="I620" s="2081"/>
      <c r="J620" s="2109"/>
      <c r="K620" s="476" t="s">
        <v>216</v>
      </c>
      <c r="L620" s="948">
        <f>L628</f>
        <v>0</v>
      </c>
      <c r="M620" s="2236"/>
      <c r="N620" s="2230"/>
      <c r="O620" s="2232"/>
    </row>
    <row r="621" spans="1:27" ht="15" x14ac:dyDescent="0.2">
      <c r="A621" s="2114"/>
      <c r="B621" s="2090"/>
      <c r="C621" s="2093"/>
      <c r="D621" s="2308"/>
      <c r="E621" s="2307"/>
      <c r="F621" s="2208"/>
      <c r="G621" s="2060"/>
      <c r="H621" s="2069"/>
      <c r="I621" s="2081"/>
      <c r="J621" s="472"/>
      <c r="K621" s="476" t="s">
        <v>161</v>
      </c>
      <c r="L621" s="948">
        <f>L629+L637</f>
        <v>0</v>
      </c>
      <c r="M621" s="659"/>
      <c r="N621" s="684"/>
      <c r="O621" s="683"/>
    </row>
    <row r="622" spans="1:27" ht="15" x14ac:dyDescent="0.2">
      <c r="A622" s="2114"/>
      <c r="B622" s="2090"/>
      <c r="C622" s="2093"/>
      <c r="D622" s="2308"/>
      <c r="E622" s="2307"/>
      <c r="F622" s="2208"/>
      <c r="G622" s="2060"/>
      <c r="H622" s="2069"/>
      <c r="I622" s="2081"/>
      <c r="J622" s="472"/>
      <c r="K622" s="947" t="s">
        <v>214</v>
      </c>
      <c r="L622" s="1069">
        <f>L630</f>
        <v>0</v>
      </c>
      <c r="M622" s="632"/>
      <c r="N622" s="631"/>
      <c r="O622" s="696"/>
    </row>
    <row r="623" spans="1:27" ht="15.75" thickBot="1" x14ac:dyDescent="0.25">
      <c r="A623" s="2114"/>
      <c r="B623" s="2090"/>
      <c r="C623" s="2093"/>
      <c r="D623" s="2308"/>
      <c r="E623" s="2307"/>
      <c r="F623" s="2208"/>
      <c r="G623" s="2060"/>
      <c r="H623" s="2069"/>
      <c r="I623" s="2081"/>
      <c r="J623" s="472"/>
      <c r="K623" s="947" t="s">
        <v>140</v>
      </c>
      <c r="L623" s="946">
        <f>L631</f>
        <v>0</v>
      </c>
      <c r="M623" s="680"/>
      <c r="N623" s="679"/>
      <c r="O623" s="678"/>
    </row>
    <row r="624" spans="1:27" ht="28.5" customHeight="1" thickBot="1" x14ac:dyDescent="0.25">
      <c r="A624" s="2115"/>
      <c r="B624" s="2117"/>
      <c r="C624" s="2137"/>
      <c r="D624" s="2309"/>
      <c r="E624" s="2310"/>
      <c r="F624" s="2209"/>
      <c r="G624" s="2061"/>
      <c r="H624" s="2129"/>
      <c r="I624" s="2082"/>
      <c r="J624" s="676"/>
      <c r="K624" s="503" t="s">
        <v>33</v>
      </c>
      <c r="L624" s="580">
        <f>SUM(L617:L623)</f>
        <v>4.8</v>
      </c>
      <c r="M624" s="501"/>
      <c r="N624" s="661"/>
      <c r="O624" s="660"/>
    </row>
    <row r="625" spans="1:27" ht="22.5" customHeight="1" x14ac:dyDescent="0.2">
      <c r="A625" s="2113" t="s">
        <v>96</v>
      </c>
      <c r="B625" s="2116" t="s">
        <v>37</v>
      </c>
      <c r="C625" s="2092" t="s">
        <v>37</v>
      </c>
      <c r="D625" s="601" t="s">
        <v>37</v>
      </c>
      <c r="E625" s="649"/>
      <c r="F625" s="2062" t="s">
        <v>390</v>
      </c>
      <c r="G625" s="2059" t="s">
        <v>386</v>
      </c>
      <c r="H625" s="2411" t="s">
        <v>44</v>
      </c>
      <c r="I625" s="2080" t="s">
        <v>245</v>
      </c>
      <c r="J625" s="1068" t="s">
        <v>42</v>
      </c>
      <c r="K625" s="598" t="s">
        <v>124</v>
      </c>
      <c r="L625" s="647"/>
      <c r="M625" s="481" t="s">
        <v>365</v>
      </c>
      <c r="N625" s="480"/>
      <c r="O625" s="698"/>
      <c r="AA625" s="394"/>
    </row>
    <row r="626" spans="1:27" ht="25.5" customHeight="1" x14ac:dyDescent="0.2">
      <c r="A626" s="2114"/>
      <c r="B626" s="2090"/>
      <c r="C626" s="2093"/>
      <c r="D626" s="597"/>
      <c r="E626" s="634"/>
      <c r="F626" s="2063"/>
      <c r="G626" s="2060"/>
      <c r="H626" s="2412"/>
      <c r="I626" s="2081"/>
      <c r="J626" s="1067" t="s">
        <v>389</v>
      </c>
      <c r="K626" s="522" t="s">
        <v>217</v>
      </c>
      <c r="L626" s="644"/>
      <c r="M626" s="659"/>
      <c r="N626" s="658"/>
      <c r="O626" s="683"/>
      <c r="AA626" s="394"/>
    </row>
    <row r="627" spans="1:27" ht="21.75" customHeight="1" x14ac:dyDescent="0.2">
      <c r="A627" s="2114"/>
      <c r="B627" s="2090"/>
      <c r="C627" s="2093"/>
      <c r="D627" s="597"/>
      <c r="E627" s="634"/>
      <c r="F627" s="2063"/>
      <c r="G627" s="2060"/>
      <c r="H627" s="2412"/>
      <c r="I627" s="2081"/>
      <c r="J627" s="655"/>
      <c r="K627" s="626" t="s">
        <v>141</v>
      </c>
      <c r="L627" s="433">
        <v>0</v>
      </c>
      <c r="M627" s="1066"/>
      <c r="N627" s="1065"/>
      <c r="O627" s="696"/>
      <c r="W627" s="361" t="s">
        <v>388</v>
      </c>
      <c r="AA627" s="1064"/>
    </row>
    <row r="628" spans="1:27" ht="23.45" customHeight="1" x14ac:dyDescent="0.2">
      <c r="A628" s="2114"/>
      <c r="B628" s="2090"/>
      <c r="C628" s="2093"/>
      <c r="D628" s="597"/>
      <c r="E628" s="634"/>
      <c r="F628" s="2063"/>
      <c r="G628" s="2060"/>
      <c r="H628" s="2412"/>
      <c r="I628" s="2081"/>
      <c r="J628" s="606"/>
      <c r="K628" s="596" t="s">
        <v>216</v>
      </c>
      <c r="L628" s="519">
        <v>0</v>
      </c>
      <c r="M628" s="847"/>
      <c r="N628" s="639"/>
      <c r="O628" s="697"/>
    </row>
    <row r="629" spans="1:27" ht="16.899999999999999" customHeight="1" x14ac:dyDescent="0.2">
      <c r="A629" s="2114"/>
      <c r="B629" s="2090"/>
      <c r="C629" s="2093"/>
      <c r="D629" s="597"/>
      <c r="E629" s="634"/>
      <c r="F629" s="2063"/>
      <c r="G629" s="2060"/>
      <c r="H629" s="2412"/>
      <c r="I629" s="2081"/>
      <c r="J629" s="606"/>
      <c r="K629" s="962" t="s">
        <v>161</v>
      </c>
      <c r="L629" s="644"/>
      <c r="M629" s="659"/>
      <c r="N629" s="684"/>
      <c r="O629" s="683"/>
    </row>
    <row r="630" spans="1:27" ht="17.45" customHeight="1" x14ac:dyDescent="0.2">
      <c r="A630" s="2114"/>
      <c r="B630" s="2090"/>
      <c r="C630" s="2093"/>
      <c r="D630" s="597"/>
      <c r="E630" s="634"/>
      <c r="F630" s="2063"/>
      <c r="G630" s="2060"/>
      <c r="H630" s="2412"/>
      <c r="I630" s="2081"/>
      <c r="J630" s="606"/>
      <c r="K630" s="626" t="s">
        <v>214</v>
      </c>
      <c r="L630" s="654"/>
      <c r="M630" s="632"/>
      <c r="N630" s="631"/>
      <c r="O630" s="630"/>
    </row>
    <row r="631" spans="1:27" ht="17.45" customHeight="1" thickBot="1" x14ac:dyDescent="0.25">
      <c r="A631" s="2114"/>
      <c r="B631" s="2090"/>
      <c r="C631" s="2093"/>
      <c r="D631" s="597"/>
      <c r="E631" s="634"/>
      <c r="F631" s="2063"/>
      <c r="G631" s="2060"/>
      <c r="H631" s="2412"/>
      <c r="I631" s="2081"/>
      <c r="J631" s="606"/>
      <c r="K631" s="1058" t="s">
        <v>140</v>
      </c>
      <c r="L631" s="1063"/>
      <c r="M631" s="943"/>
      <c r="N631" s="1062"/>
      <c r="O631" s="1061"/>
    </row>
    <row r="632" spans="1:27" ht="17.45" customHeight="1" thickBot="1" x14ac:dyDescent="0.25">
      <c r="A632" s="2115"/>
      <c r="B632" s="2117"/>
      <c r="C632" s="2137"/>
      <c r="D632" s="629"/>
      <c r="E632" s="505"/>
      <c r="F632" s="2064"/>
      <c r="G632" s="2061"/>
      <c r="H632" s="2413"/>
      <c r="I632" s="2082"/>
      <c r="J632" s="676"/>
      <c r="K632" s="503" t="s">
        <v>33</v>
      </c>
      <c r="L632" s="580">
        <f>SUM(L625:L631)</f>
        <v>0</v>
      </c>
      <c r="M632" s="627"/>
      <c r="N632" s="957"/>
      <c r="O632" s="577"/>
    </row>
    <row r="633" spans="1:27" ht="17.45" customHeight="1" thickBot="1" x14ac:dyDescent="0.25">
      <c r="A633" s="2113" t="s">
        <v>96</v>
      </c>
      <c r="B633" s="2116" t="s">
        <v>37</v>
      </c>
      <c r="C633" s="2092" t="s">
        <v>37</v>
      </c>
      <c r="D633" s="601" t="s">
        <v>39</v>
      </c>
      <c r="E633" s="2103"/>
      <c r="F633" s="2062" t="s">
        <v>387</v>
      </c>
      <c r="G633" s="2065" t="s">
        <v>386</v>
      </c>
      <c r="H633" s="2411" t="s">
        <v>44</v>
      </c>
      <c r="I633" s="2080" t="s">
        <v>385</v>
      </c>
      <c r="J633" s="1060" t="s">
        <v>42</v>
      </c>
      <c r="K633" s="598" t="s">
        <v>124</v>
      </c>
      <c r="L633" s="750"/>
      <c r="M633" s="490"/>
      <c r="N633" s="994"/>
      <c r="O633" s="786"/>
    </row>
    <row r="634" spans="1:27" ht="17.45" customHeight="1" thickBot="1" x14ac:dyDescent="0.25">
      <c r="A634" s="2114"/>
      <c r="B634" s="2090"/>
      <c r="C634" s="2093"/>
      <c r="D634" s="597"/>
      <c r="E634" s="2104"/>
      <c r="F634" s="2063"/>
      <c r="G634" s="2066"/>
      <c r="H634" s="2412"/>
      <c r="I634" s="2081"/>
      <c r="J634" s="1059" t="s">
        <v>357</v>
      </c>
      <c r="K634" s="522" t="s">
        <v>217</v>
      </c>
      <c r="L634" s="750"/>
      <c r="M634" s="1057"/>
      <c r="N634" s="994"/>
      <c r="O634" s="786"/>
    </row>
    <row r="635" spans="1:27" ht="17.45" customHeight="1" thickBot="1" x14ac:dyDescent="0.25">
      <c r="A635" s="2114"/>
      <c r="B635" s="2090"/>
      <c r="C635" s="2093"/>
      <c r="D635" s="597"/>
      <c r="E635" s="2104"/>
      <c r="F635" s="2063"/>
      <c r="G635" s="2066"/>
      <c r="H635" s="2412"/>
      <c r="I635" s="2081"/>
      <c r="J635" s="1059"/>
      <c r="K635" s="626" t="s">
        <v>141</v>
      </c>
      <c r="L635" s="750">
        <v>4.8</v>
      </c>
      <c r="M635" s="1057"/>
      <c r="N635" s="994"/>
      <c r="O635" s="786"/>
    </row>
    <row r="636" spans="1:27" ht="17.45" customHeight="1" thickBot="1" x14ac:dyDescent="0.25">
      <c r="A636" s="2114"/>
      <c r="B636" s="2090"/>
      <c r="C636" s="2093"/>
      <c r="D636" s="597"/>
      <c r="E636" s="2104"/>
      <c r="F636" s="2063"/>
      <c r="G636" s="2066"/>
      <c r="H636" s="2412"/>
      <c r="I636" s="2081"/>
      <c r="J636" s="1059"/>
      <c r="K636" s="596" t="s">
        <v>216</v>
      </c>
      <c r="L636" s="750"/>
      <c r="M636" s="1057"/>
      <c r="N636" s="994"/>
      <c r="O636" s="786"/>
    </row>
    <row r="637" spans="1:27" ht="17.45" customHeight="1" thickBot="1" x14ac:dyDescent="0.25">
      <c r="A637" s="2114"/>
      <c r="B637" s="2090"/>
      <c r="C637" s="2093"/>
      <c r="D637" s="597"/>
      <c r="E637" s="2104"/>
      <c r="F637" s="2063"/>
      <c r="G637" s="2066"/>
      <c r="H637" s="2412"/>
      <c r="I637" s="2081"/>
      <c r="J637" s="1059"/>
      <c r="K637" s="962" t="s">
        <v>161</v>
      </c>
      <c r="L637" s="750"/>
      <c r="M637" s="1057"/>
      <c r="N637" s="994"/>
      <c r="O637" s="786"/>
    </row>
    <row r="638" spans="1:27" ht="17.45" customHeight="1" thickBot="1" x14ac:dyDescent="0.25">
      <c r="A638" s="2114"/>
      <c r="B638" s="2090"/>
      <c r="C638" s="2093"/>
      <c r="D638" s="597"/>
      <c r="E638" s="2104"/>
      <c r="F638" s="2063"/>
      <c r="G638" s="2066"/>
      <c r="H638" s="2412"/>
      <c r="I638" s="2081"/>
      <c r="J638" s="1059"/>
      <c r="K638" s="626" t="s">
        <v>214</v>
      </c>
      <c r="L638" s="750"/>
      <c r="M638" s="1057"/>
      <c r="N638" s="994"/>
      <c r="O638" s="786"/>
    </row>
    <row r="639" spans="1:27" ht="17.45" customHeight="1" thickBot="1" x14ac:dyDescent="0.25">
      <c r="A639" s="2114"/>
      <c r="B639" s="2090"/>
      <c r="C639" s="2093"/>
      <c r="D639" s="597"/>
      <c r="E639" s="2104"/>
      <c r="F639" s="2063"/>
      <c r="G639" s="2066"/>
      <c r="H639" s="2412"/>
      <c r="I639" s="2081"/>
      <c r="J639" s="1059"/>
      <c r="K639" s="1058" t="s">
        <v>140</v>
      </c>
      <c r="L639" s="750"/>
      <c r="M639" s="1057"/>
      <c r="N639" s="994"/>
      <c r="O639" s="786"/>
    </row>
    <row r="640" spans="1:27" ht="17.45" customHeight="1" thickBot="1" x14ac:dyDescent="0.25">
      <c r="A640" s="2115"/>
      <c r="B640" s="2117"/>
      <c r="C640" s="2137"/>
      <c r="D640" s="629"/>
      <c r="E640" s="2105"/>
      <c r="F640" s="2064"/>
      <c r="G640" s="2067"/>
      <c r="H640" s="2413"/>
      <c r="I640" s="2082"/>
      <c r="J640" s="1056"/>
      <c r="K640" s="503" t="s">
        <v>33</v>
      </c>
      <c r="L640" s="502">
        <f>SUM(L633:L639)</f>
        <v>4.8</v>
      </c>
      <c r="M640" s="1055"/>
      <c r="N640" s="813"/>
      <c r="O640" s="1027"/>
    </row>
    <row r="641" spans="1:30" ht="25.5" customHeight="1" thickBot="1" x14ac:dyDescent="0.25">
      <c r="A641" s="1026" t="s">
        <v>96</v>
      </c>
      <c r="B641" s="1025" t="s">
        <v>37</v>
      </c>
      <c r="C641" s="2333" t="s">
        <v>38</v>
      </c>
      <c r="D641" s="2333"/>
      <c r="E641" s="2333"/>
      <c r="F641" s="2333"/>
      <c r="G641" s="2333"/>
      <c r="H641" s="2333"/>
      <c r="I641" s="2334"/>
      <c r="J641" s="1054"/>
      <c r="K641" s="1053" t="s">
        <v>33</v>
      </c>
      <c r="L641" s="414">
        <f>L624*1</f>
        <v>4.8</v>
      </c>
      <c r="M641" s="413"/>
      <c r="N641" s="413"/>
      <c r="O641" s="412"/>
    </row>
    <row r="642" spans="1:30" ht="18.75" customHeight="1" thickBot="1" x14ac:dyDescent="0.25">
      <c r="A642" s="1052" t="s">
        <v>96</v>
      </c>
      <c r="B642" s="1050" t="s">
        <v>39</v>
      </c>
      <c r="C642" s="886" t="s">
        <v>384</v>
      </c>
      <c r="D642" s="885"/>
      <c r="E642" s="720"/>
      <c r="F642" s="885"/>
      <c r="G642" s="885"/>
      <c r="H642" s="885"/>
      <c r="I642" s="885"/>
      <c r="J642" s="720"/>
      <c r="K642" s="885"/>
      <c r="L642" s="720"/>
      <c r="M642" s="885"/>
      <c r="N642" s="885"/>
      <c r="O642" s="949"/>
    </row>
    <row r="643" spans="1:30" ht="30.75" customHeight="1" thickBot="1" x14ac:dyDescent="0.25">
      <c r="A643" s="1051"/>
      <c r="B643" s="1050"/>
      <c r="C643" s="882"/>
      <c r="D643" s="882"/>
      <c r="E643" s="882"/>
      <c r="F643" s="882"/>
      <c r="G643" s="882"/>
      <c r="H643" s="882"/>
      <c r="I643" s="882"/>
      <c r="J643" s="883"/>
      <c r="K643" s="882"/>
      <c r="L643" s="882"/>
      <c r="M643" s="881" t="s">
        <v>383</v>
      </c>
      <c r="N643" s="712" t="s">
        <v>50</v>
      </c>
      <c r="O643" s="711"/>
    </row>
    <row r="644" spans="1:30" ht="15" customHeight="1" thickBot="1" x14ac:dyDescent="0.25">
      <c r="A644" s="2130" t="s">
        <v>96</v>
      </c>
      <c r="B644" s="2156" t="s">
        <v>39</v>
      </c>
      <c r="C644" s="2158" t="s">
        <v>37</v>
      </c>
      <c r="D644" s="2141" t="s">
        <v>382</v>
      </c>
      <c r="E644" s="2142"/>
      <c r="F644" s="2143"/>
      <c r="G644" s="2059" t="s">
        <v>378</v>
      </c>
      <c r="H644" s="2243" t="s">
        <v>44</v>
      </c>
      <c r="I644" s="2374" t="s">
        <v>43</v>
      </c>
      <c r="J644" s="2108" t="s">
        <v>42</v>
      </c>
      <c r="K644" s="484" t="s">
        <v>124</v>
      </c>
      <c r="L644" s="470">
        <f t="shared" ref="L644:L649" si="4">L651+L658</f>
        <v>0</v>
      </c>
      <c r="M644" s="481" t="s">
        <v>224</v>
      </c>
      <c r="N644" s="480" t="s">
        <v>50</v>
      </c>
      <c r="O644" s="701"/>
    </row>
    <row r="645" spans="1:30" ht="15" customHeight="1" thickBot="1" x14ac:dyDescent="0.25">
      <c r="A645" s="2131"/>
      <c r="B645" s="2134"/>
      <c r="C645" s="2159"/>
      <c r="D645" s="2144"/>
      <c r="E645" s="2145"/>
      <c r="F645" s="2146"/>
      <c r="G645" s="2060"/>
      <c r="H645" s="2139"/>
      <c r="I645" s="2375"/>
      <c r="J645" s="2109"/>
      <c r="K645" s="1018" t="s">
        <v>217</v>
      </c>
      <c r="L645" s="470">
        <f t="shared" si="4"/>
        <v>0</v>
      </c>
      <c r="M645" s="659"/>
      <c r="N645" s="658"/>
      <c r="O645" s="638"/>
    </row>
    <row r="646" spans="1:30" ht="15.75" thickBot="1" x14ac:dyDescent="0.25">
      <c r="A646" s="2131"/>
      <c r="B646" s="2134"/>
      <c r="C646" s="2159"/>
      <c r="D646" s="2147"/>
      <c r="E646" s="2145"/>
      <c r="F646" s="2146"/>
      <c r="G646" s="2060"/>
      <c r="H646" s="2139"/>
      <c r="I646" s="2375"/>
      <c r="J646" s="2109"/>
      <c r="K646" s="1016" t="s">
        <v>141</v>
      </c>
      <c r="L646" s="478">
        <f t="shared" si="4"/>
        <v>65</v>
      </c>
      <c r="M646" s="659" t="s">
        <v>381</v>
      </c>
      <c r="N646" s="684" t="s">
        <v>50</v>
      </c>
      <c r="O646" s="1049"/>
    </row>
    <row r="647" spans="1:30" ht="15.75" thickBot="1" x14ac:dyDescent="0.25">
      <c r="A647" s="2131"/>
      <c r="B647" s="2134"/>
      <c r="C647" s="2159"/>
      <c r="D647" s="2147"/>
      <c r="E647" s="2145"/>
      <c r="F647" s="2146"/>
      <c r="G647" s="2060"/>
      <c r="H647" s="2139"/>
      <c r="I647" s="2375"/>
      <c r="J647" s="472"/>
      <c r="K647" s="1016" t="s">
        <v>216</v>
      </c>
      <c r="L647" s="470">
        <f t="shared" si="4"/>
        <v>0</v>
      </c>
      <c r="M647" s="659"/>
      <c r="N647" s="684"/>
      <c r="O647" s="683"/>
    </row>
    <row r="648" spans="1:30" ht="15.75" thickBot="1" x14ac:dyDescent="0.25">
      <c r="A648" s="2131"/>
      <c r="B648" s="2134"/>
      <c r="C648" s="2159"/>
      <c r="D648" s="2147"/>
      <c r="E648" s="2145"/>
      <c r="F648" s="2146"/>
      <c r="G648" s="2060"/>
      <c r="H648" s="2139"/>
      <c r="I648" s="2375"/>
      <c r="J648" s="472"/>
      <c r="K648" s="1016" t="s">
        <v>161</v>
      </c>
      <c r="L648" s="470">
        <f t="shared" si="4"/>
        <v>401.2</v>
      </c>
      <c r="M648" s="659"/>
      <c r="N648" s="684"/>
      <c r="O648" s="683"/>
    </row>
    <row r="649" spans="1:30" ht="15.75" thickBot="1" x14ac:dyDescent="0.25">
      <c r="A649" s="2131"/>
      <c r="B649" s="2134"/>
      <c r="C649" s="2159"/>
      <c r="D649" s="2147"/>
      <c r="E649" s="2145"/>
      <c r="F649" s="2146"/>
      <c r="G649" s="2060"/>
      <c r="H649" s="2139"/>
      <c r="I649" s="2375"/>
      <c r="J649" s="472"/>
      <c r="K649" s="1015" t="s">
        <v>140</v>
      </c>
      <c r="L649" s="470">
        <f t="shared" si="4"/>
        <v>0</v>
      </c>
      <c r="M649" s="680"/>
      <c r="N649" s="679"/>
      <c r="O649" s="678"/>
    </row>
    <row r="650" spans="1:30" ht="16.5" customHeight="1" thickBot="1" x14ac:dyDescent="0.25">
      <c r="A650" s="2132"/>
      <c r="B650" s="2157"/>
      <c r="C650" s="2160"/>
      <c r="D650" s="2148"/>
      <c r="E650" s="2149"/>
      <c r="F650" s="2150"/>
      <c r="G650" s="2061"/>
      <c r="H650" s="2244"/>
      <c r="I650" s="2376"/>
      <c r="J650" s="676"/>
      <c r="K650" s="1048" t="s">
        <v>33</v>
      </c>
      <c r="L650" s="1047">
        <f>SUM(L644:L649)</f>
        <v>466.2</v>
      </c>
      <c r="M650" s="1046"/>
      <c r="N650" s="704"/>
      <c r="O650" s="703"/>
    </row>
    <row r="651" spans="1:30" ht="20.25" hidden="1" customHeight="1" x14ac:dyDescent="0.2">
      <c r="A651" s="2130" t="s">
        <v>96</v>
      </c>
      <c r="B651" s="2156" t="s">
        <v>39</v>
      </c>
      <c r="C651" s="2158" t="s">
        <v>37</v>
      </c>
      <c r="D651" s="1045" t="s">
        <v>37</v>
      </c>
      <c r="E651" s="649"/>
      <c r="F651" s="2062" t="s">
        <v>380</v>
      </c>
      <c r="G651" s="2059" t="s">
        <v>378</v>
      </c>
      <c r="H651" s="2243" t="s">
        <v>44</v>
      </c>
      <c r="I651" s="2374" t="s">
        <v>251</v>
      </c>
      <c r="J651" s="848" t="s">
        <v>42</v>
      </c>
      <c r="K651" s="972" t="s">
        <v>124</v>
      </c>
      <c r="L651" s="647"/>
      <c r="M651" s="1041"/>
      <c r="N651" s="658"/>
      <c r="O651" s="638"/>
      <c r="AA651" s="394"/>
    </row>
    <row r="652" spans="1:30" ht="20.25" hidden="1" customHeight="1" x14ac:dyDescent="0.2">
      <c r="A652" s="2131"/>
      <c r="B652" s="2134"/>
      <c r="C652" s="2159"/>
      <c r="D652" s="1040"/>
      <c r="E652" s="634"/>
      <c r="F652" s="2063"/>
      <c r="G652" s="2060"/>
      <c r="H652" s="2139"/>
      <c r="I652" s="2375"/>
      <c r="J652" s="848" t="s">
        <v>285</v>
      </c>
      <c r="K652" s="1000" t="s">
        <v>243</v>
      </c>
      <c r="L652" s="644"/>
      <c r="M652" s="1044"/>
      <c r="N652" s="658"/>
      <c r="O652" s="683"/>
    </row>
    <row r="653" spans="1:30" ht="19.5" hidden="1" customHeight="1" x14ac:dyDescent="0.25">
      <c r="A653" s="2131"/>
      <c r="B653" s="2134"/>
      <c r="C653" s="2159"/>
      <c r="D653" s="1040"/>
      <c r="E653" s="634"/>
      <c r="F653" s="2063"/>
      <c r="G653" s="2060"/>
      <c r="H653" s="2139"/>
      <c r="I653" s="2375"/>
      <c r="J653" s="645"/>
      <c r="K653" s="971" t="s">
        <v>141</v>
      </c>
      <c r="L653" s="519"/>
      <c r="M653" s="1043"/>
      <c r="N653" s="639"/>
      <c r="O653" s="697"/>
      <c r="Y653" s="394"/>
      <c r="AD653" s="376"/>
    </row>
    <row r="654" spans="1:30" ht="15.75" hidden="1" thickBot="1" x14ac:dyDescent="0.25">
      <c r="A654" s="2131"/>
      <c r="B654" s="2134"/>
      <c r="C654" s="2159"/>
      <c r="D654" s="1040"/>
      <c r="E654" s="634"/>
      <c r="F654" s="2063"/>
      <c r="G654" s="2060"/>
      <c r="H654" s="2139"/>
      <c r="I654" s="2375"/>
      <c r="J654" s="472"/>
      <c r="K654" s="971" t="s">
        <v>216</v>
      </c>
      <c r="L654" s="644"/>
      <c r="M654" s="2233"/>
      <c r="N654" s="684"/>
      <c r="O654" s="683"/>
    </row>
    <row r="655" spans="1:30" ht="15.75" hidden="1" thickBot="1" x14ac:dyDescent="0.25">
      <c r="A655" s="2131"/>
      <c r="B655" s="2134"/>
      <c r="C655" s="2159"/>
      <c r="D655" s="1040"/>
      <c r="E655" s="634"/>
      <c r="F655" s="2063"/>
      <c r="G655" s="2060"/>
      <c r="H655" s="2139"/>
      <c r="I655" s="2375"/>
      <c r="J655" s="472"/>
      <c r="K655" s="971" t="s">
        <v>161</v>
      </c>
      <c r="L655" s="644"/>
      <c r="M655" s="2234"/>
      <c r="N655" s="684"/>
      <c r="O655" s="638"/>
    </row>
    <row r="656" spans="1:30" ht="13.5" hidden="1" customHeight="1" thickBot="1" x14ac:dyDescent="0.25">
      <c r="A656" s="2131"/>
      <c r="B656" s="2134"/>
      <c r="C656" s="2159"/>
      <c r="D656" s="1040"/>
      <c r="E656" s="634"/>
      <c r="F656" s="2063"/>
      <c r="G656" s="2060"/>
      <c r="H656" s="2139"/>
      <c r="I656" s="2375"/>
      <c r="J656" s="1039"/>
      <c r="K656" s="995" t="s">
        <v>140</v>
      </c>
      <c r="L656" s="840"/>
      <c r="M656" s="1038"/>
      <c r="N656" s="679"/>
      <c r="O656" s="678"/>
    </row>
    <row r="657" spans="1:29" ht="21" hidden="1" customHeight="1" thickBot="1" x14ac:dyDescent="0.25">
      <c r="A657" s="2132"/>
      <c r="B657" s="2157"/>
      <c r="C657" s="2160"/>
      <c r="D657" s="1037"/>
      <c r="E657" s="505"/>
      <c r="F657" s="2064"/>
      <c r="G657" s="2061"/>
      <c r="H657" s="2244"/>
      <c r="I657" s="2376"/>
      <c r="J657" s="1036"/>
      <c r="K657" s="993" t="s">
        <v>33</v>
      </c>
      <c r="L657" s="605">
        <f>SUM(L651:L656)</f>
        <v>0</v>
      </c>
      <c r="M657" s="1035"/>
      <c r="N657" s="603"/>
      <c r="O657" s="758"/>
    </row>
    <row r="658" spans="1:29" ht="21" customHeight="1" x14ac:dyDescent="0.2">
      <c r="A658" s="2130" t="s">
        <v>96</v>
      </c>
      <c r="B658" s="2156" t="s">
        <v>39</v>
      </c>
      <c r="C658" s="2158" t="s">
        <v>37</v>
      </c>
      <c r="D658" s="601" t="s">
        <v>39</v>
      </c>
      <c r="E658" s="2123" t="s">
        <v>223</v>
      </c>
      <c r="F658" s="2074" t="s">
        <v>379</v>
      </c>
      <c r="G658" s="2065" t="s">
        <v>378</v>
      </c>
      <c r="H658" s="2128" t="s">
        <v>44</v>
      </c>
      <c r="I658" s="2080" t="s">
        <v>220</v>
      </c>
      <c r="J658" s="2108" t="s">
        <v>377</v>
      </c>
      <c r="K658" s="972" t="s">
        <v>124</v>
      </c>
      <c r="L658" s="1033">
        <v>0</v>
      </c>
      <c r="M658" s="432" t="s">
        <v>227</v>
      </c>
      <c r="N658" s="431" t="s">
        <v>50</v>
      </c>
      <c r="O658" s="591"/>
      <c r="AA658" s="444"/>
    </row>
    <row r="659" spans="1:29" ht="21" customHeight="1" x14ac:dyDescent="0.2">
      <c r="A659" s="2131"/>
      <c r="B659" s="2134"/>
      <c r="C659" s="2159"/>
      <c r="D659" s="597"/>
      <c r="E659" s="2124"/>
      <c r="F659" s="2075"/>
      <c r="G659" s="2066"/>
      <c r="H659" s="2069"/>
      <c r="I659" s="2081"/>
      <c r="J659" s="2109"/>
      <c r="K659" s="522" t="s">
        <v>217</v>
      </c>
      <c r="L659" s="1033">
        <v>0</v>
      </c>
      <c r="M659" s="593"/>
      <c r="N659" s="592"/>
      <c r="O659" s="591"/>
    </row>
    <row r="660" spans="1:29" ht="21" customHeight="1" x14ac:dyDescent="0.2">
      <c r="A660" s="2131"/>
      <c r="B660" s="2134"/>
      <c r="C660" s="2159"/>
      <c r="D660" s="597"/>
      <c r="E660" s="2124"/>
      <c r="F660" s="2075"/>
      <c r="G660" s="2066"/>
      <c r="H660" s="2069"/>
      <c r="I660" s="2081"/>
      <c r="J660" s="2109"/>
      <c r="K660" s="971" t="s">
        <v>141</v>
      </c>
      <c r="L660" s="1034">
        <v>65</v>
      </c>
      <c r="M660" s="593"/>
      <c r="N660" s="592"/>
      <c r="O660" s="591"/>
      <c r="AA660" s="444"/>
      <c r="AC660" s="394"/>
    </row>
    <row r="661" spans="1:29" ht="21" customHeight="1" x14ac:dyDescent="0.2">
      <c r="A661" s="2131"/>
      <c r="B661" s="2134"/>
      <c r="C661" s="2159"/>
      <c r="D661" s="597"/>
      <c r="E661" s="2124"/>
      <c r="F661" s="2075"/>
      <c r="G661" s="2066"/>
      <c r="H661" s="2069"/>
      <c r="I661" s="2081"/>
      <c r="J661" s="2109"/>
      <c r="K661" s="971" t="s">
        <v>216</v>
      </c>
      <c r="L661" s="1033">
        <v>0</v>
      </c>
      <c r="M661" s="593"/>
      <c r="N661" s="592"/>
      <c r="O661" s="591"/>
    </row>
    <row r="662" spans="1:29" ht="21" customHeight="1" x14ac:dyDescent="0.2">
      <c r="A662" s="2131"/>
      <c r="B662" s="2134"/>
      <c r="C662" s="2159"/>
      <c r="D662" s="597"/>
      <c r="E662" s="2124"/>
      <c r="F662" s="2075"/>
      <c r="G662" s="2066"/>
      <c r="H662" s="2069"/>
      <c r="I662" s="2081"/>
      <c r="J662" s="2109"/>
      <c r="K662" s="989" t="s">
        <v>161</v>
      </c>
      <c r="L662" s="1033">
        <v>401.2</v>
      </c>
      <c r="M662" s="593"/>
      <c r="N662" s="592"/>
      <c r="O662" s="591"/>
      <c r="AA662" s="444"/>
    </row>
    <row r="663" spans="1:29" ht="21" customHeight="1" thickBot="1" x14ac:dyDescent="0.25">
      <c r="A663" s="2131"/>
      <c r="B663" s="2134"/>
      <c r="C663" s="2159"/>
      <c r="D663" s="597"/>
      <c r="E663" s="2124"/>
      <c r="F663" s="2075"/>
      <c r="G663" s="2066"/>
      <c r="H663" s="2069"/>
      <c r="I663" s="2081"/>
      <c r="J663" s="2109"/>
      <c r="K663" s="1032" t="s">
        <v>140</v>
      </c>
      <c r="L663" s="1031">
        <v>0</v>
      </c>
      <c r="M663" s="593"/>
      <c r="N663" s="592"/>
      <c r="O663" s="591"/>
    </row>
    <row r="664" spans="1:29" ht="21" customHeight="1" thickBot="1" x14ac:dyDescent="0.25">
      <c r="A664" s="2132"/>
      <c r="B664" s="2157"/>
      <c r="C664" s="2160"/>
      <c r="D664" s="629"/>
      <c r="E664" s="2125"/>
      <c r="F664" s="2076"/>
      <c r="G664" s="2067"/>
      <c r="H664" s="2129"/>
      <c r="I664" s="2082"/>
      <c r="J664" s="2079"/>
      <c r="K664" s="1030" t="s">
        <v>33</v>
      </c>
      <c r="L664" s="502">
        <f>SUM(L658:L663)</f>
        <v>466.2</v>
      </c>
      <c r="M664" s="1029"/>
      <c r="N664" s="1028"/>
      <c r="O664" s="1027"/>
    </row>
    <row r="665" spans="1:29" ht="17.25" customHeight="1" thickBot="1" x14ac:dyDescent="0.25">
      <c r="A665" s="1026" t="s">
        <v>96</v>
      </c>
      <c r="B665" s="1025" t="s">
        <v>39</v>
      </c>
      <c r="C665" s="2333" t="s">
        <v>38</v>
      </c>
      <c r="D665" s="2333"/>
      <c r="E665" s="2333"/>
      <c r="F665" s="2333"/>
      <c r="G665" s="2333"/>
      <c r="H665" s="2333"/>
      <c r="I665" s="2334"/>
      <c r="J665" s="1024"/>
      <c r="K665" s="1023" t="s">
        <v>33</v>
      </c>
      <c r="L665" s="414">
        <f>L650*1</f>
        <v>466.2</v>
      </c>
      <c r="M665" s="413"/>
      <c r="N665" s="413"/>
      <c r="O665" s="412"/>
    </row>
    <row r="666" spans="1:29" ht="24.75" customHeight="1" thickBot="1" x14ac:dyDescent="0.25">
      <c r="A666" s="884" t="s">
        <v>96</v>
      </c>
      <c r="B666" s="1022" t="s">
        <v>109</v>
      </c>
      <c r="C666" s="886" t="s">
        <v>376</v>
      </c>
      <c r="D666" s="885"/>
      <c r="E666" s="720"/>
      <c r="F666" s="885"/>
      <c r="G666" s="885"/>
      <c r="H666" s="885"/>
      <c r="I666" s="885"/>
      <c r="J666" s="885"/>
      <c r="K666" s="1021"/>
      <c r="L666" s="720"/>
      <c r="M666" s="885"/>
      <c r="N666" s="885"/>
      <c r="O666" s="949"/>
    </row>
    <row r="667" spans="1:29" ht="23.25" customHeight="1" thickBot="1" x14ac:dyDescent="0.25">
      <c r="A667" s="884"/>
      <c r="B667" s="418"/>
      <c r="C667" s="717"/>
      <c r="D667" s="715"/>
      <c r="E667" s="715"/>
      <c r="F667" s="715"/>
      <c r="G667" s="715"/>
      <c r="H667" s="715"/>
      <c r="I667" s="715"/>
      <c r="J667" s="716"/>
      <c r="K667" s="1020"/>
      <c r="L667" s="714"/>
      <c r="M667" s="713" t="s">
        <v>375</v>
      </c>
      <c r="N667" s="712" t="s">
        <v>50</v>
      </c>
      <c r="O667" s="711"/>
    </row>
    <row r="668" spans="1:29" ht="15" customHeight="1" x14ac:dyDescent="0.2">
      <c r="A668" s="557" t="s">
        <v>96</v>
      </c>
      <c r="B668" s="2089" t="s">
        <v>109</v>
      </c>
      <c r="C668" s="851" t="s">
        <v>37</v>
      </c>
      <c r="D668" s="2141" t="s">
        <v>374</v>
      </c>
      <c r="E668" s="2142"/>
      <c r="F668" s="2143"/>
      <c r="G668" s="2059" t="s">
        <v>334</v>
      </c>
      <c r="H668" s="2068" t="s">
        <v>44</v>
      </c>
      <c r="I668" s="2080" t="s">
        <v>43</v>
      </c>
      <c r="J668" s="2108" t="s">
        <v>42</v>
      </c>
      <c r="K668" s="1019" t="s">
        <v>124</v>
      </c>
      <c r="L668" s="470">
        <f>L675+L682+L689+L696+L703+L710+L717+L723+L729+L735</f>
        <v>0</v>
      </c>
      <c r="M668" s="481" t="s">
        <v>373</v>
      </c>
      <c r="N668" s="480" t="s">
        <v>50</v>
      </c>
      <c r="O668" s="698"/>
    </row>
    <row r="669" spans="1:29" ht="15" customHeight="1" x14ac:dyDescent="0.2">
      <c r="A669" s="541"/>
      <c r="B669" s="2090"/>
      <c r="C669" s="849"/>
      <c r="D669" s="2144"/>
      <c r="E669" s="2145"/>
      <c r="F669" s="2146"/>
      <c r="G669" s="2060"/>
      <c r="H669" s="2069"/>
      <c r="I669" s="2081"/>
      <c r="J669" s="2109"/>
      <c r="K669" s="1018" t="s">
        <v>217</v>
      </c>
      <c r="L669" s="948">
        <f>L676+L683+L690+L697+L704+L711+L736</f>
        <v>0</v>
      </c>
      <c r="M669" s="659"/>
      <c r="N669" s="658"/>
      <c r="O669" s="683"/>
    </row>
    <row r="670" spans="1:29" ht="15" customHeight="1" x14ac:dyDescent="0.2">
      <c r="A670" s="541"/>
      <c r="B670" s="2090"/>
      <c r="C670" s="849"/>
      <c r="D670" s="2147"/>
      <c r="E670" s="2145"/>
      <c r="F670" s="2146"/>
      <c r="G670" s="2060"/>
      <c r="H670" s="2069"/>
      <c r="I670" s="2081"/>
      <c r="J670" s="2109"/>
      <c r="K670" s="1016" t="s">
        <v>141</v>
      </c>
      <c r="L670" s="1017">
        <f>L677+L684+L691+L698+L705+L712+L718+L724+L730+L737+L750+L757+L764+L771+L778+L785</f>
        <v>1385.8999999999999</v>
      </c>
      <c r="M670" s="659" t="s">
        <v>372</v>
      </c>
      <c r="N670" s="684" t="s">
        <v>50</v>
      </c>
      <c r="O670" s="683"/>
    </row>
    <row r="671" spans="1:29" ht="15" x14ac:dyDescent="0.2">
      <c r="A671" s="541"/>
      <c r="B671" s="2090"/>
      <c r="C671" s="849"/>
      <c r="D671" s="2147"/>
      <c r="E671" s="2145"/>
      <c r="F671" s="2146"/>
      <c r="G671" s="2060"/>
      <c r="H671" s="2069"/>
      <c r="I671" s="2081"/>
      <c r="J671" s="472"/>
      <c r="K671" s="1016" t="s">
        <v>216</v>
      </c>
      <c r="L671" s="948">
        <f>L678+L685+L692+L699+L706+L713+L719+L725+L731+L738</f>
        <v>0</v>
      </c>
      <c r="M671" s="659"/>
      <c r="N671" s="684"/>
      <c r="O671" s="683"/>
    </row>
    <row r="672" spans="1:29" ht="15" x14ac:dyDescent="0.2">
      <c r="A672" s="541"/>
      <c r="B672" s="2090"/>
      <c r="C672" s="849"/>
      <c r="D672" s="2147"/>
      <c r="E672" s="2145"/>
      <c r="F672" s="2146"/>
      <c r="G672" s="2060"/>
      <c r="H672" s="2069"/>
      <c r="I672" s="2081"/>
      <c r="J672" s="472"/>
      <c r="K672" s="1016" t="s">
        <v>161</v>
      </c>
      <c r="L672" s="948">
        <f>L679+L686+L693+L700+L707+L714+L720+L726+L732+L739+L745+L759+L766+L773+L780+L787</f>
        <v>0</v>
      </c>
      <c r="M672" s="659"/>
      <c r="N672" s="684"/>
      <c r="O672" s="638"/>
    </row>
    <row r="673" spans="1:28" ht="15.75" thickBot="1" x14ac:dyDescent="0.25">
      <c r="A673" s="541"/>
      <c r="B673" s="2090"/>
      <c r="C673" s="849"/>
      <c r="D673" s="2147"/>
      <c r="E673" s="2145"/>
      <c r="F673" s="2146"/>
      <c r="G673" s="2060"/>
      <c r="H673" s="2069"/>
      <c r="I673" s="2081"/>
      <c r="J673" s="472"/>
      <c r="K673" s="1015" t="s">
        <v>215</v>
      </c>
      <c r="L673" s="946">
        <f>L680+L687+L694+L701+L708+L715+L721+L727+L733+L740</f>
        <v>0</v>
      </c>
      <c r="M673" s="680"/>
      <c r="N673" s="679"/>
      <c r="O673" s="678"/>
    </row>
    <row r="674" spans="1:28" ht="15.75" thickBot="1" x14ac:dyDescent="0.25">
      <c r="A674" s="429"/>
      <c r="B674" s="2091"/>
      <c r="C674" s="468"/>
      <c r="D674" s="2148"/>
      <c r="E674" s="2149"/>
      <c r="F674" s="2150"/>
      <c r="G674" s="2061"/>
      <c r="H674" s="2070"/>
      <c r="I674" s="2082"/>
      <c r="J674" s="676"/>
      <c r="K674" s="973" t="s">
        <v>33</v>
      </c>
      <c r="L674" s="877">
        <f>SUM(L668:L673)</f>
        <v>1385.8999999999999</v>
      </c>
      <c r="M674" s="627"/>
      <c r="N674" s="578"/>
      <c r="O674" s="628"/>
    </row>
    <row r="675" spans="1:28" ht="18.75" hidden="1" customHeight="1" x14ac:dyDescent="0.2">
      <c r="A675" s="557" t="s">
        <v>96</v>
      </c>
      <c r="B675" s="2089" t="s">
        <v>109</v>
      </c>
      <c r="C675" s="851" t="s">
        <v>37</v>
      </c>
      <c r="D675" s="529" t="s">
        <v>37</v>
      </c>
      <c r="E675" s="649"/>
      <c r="F675" s="2062" t="s">
        <v>371</v>
      </c>
      <c r="G675" s="2059" t="s">
        <v>334</v>
      </c>
      <c r="H675" s="2128" t="s">
        <v>44</v>
      </c>
      <c r="I675" s="2080" t="s">
        <v>43</v>
      </c>
      <c r="J675" s="945" t="s">
        <v>42</v>
      </c>
      <c r="K675" s="972" t="s">
        <v>124</v>
      </c>
      <c r="L675" s="647"/>
      <c r="M675" s="702" t="s">
        <v>227</v>
      </c>
      <c r="N675" s="834" t="s">
        <v>50</v>
      </c>
      <c r="O675" s="701"/>
      <c r="AA675" s="394"/>
    </row>
    <row r="676" spans="1:28" ht="18.75" hidden="1" customHeight="1" x14ac:dyDescent="0.2">
      <c r="A676" s="541"/>
      <c r="B676" s="2090"/>
      <c r="C676" s="849"/>
      <c r="D676" s="514"/>
      <c r="E676" s="634"/>
      <c r="F676" s="2063"/>
      <c r="G676" s="2060"/>
      <c r="H676" s="2069"/>
      <c r="I676" s="2081"/>
      <c r="J676" s="944" t="s">
        <v>370</v>
      </c>
      <c r="K676" s="1000" t="s">
        <v>243</v>
      </c>
      <c r="L676" s="644"/>
      <c r="M676" s="876"/>
      <c r="N676" s="875"/>
      <c r="O676" s="638"/>
    </row>
    <row r="677" spans="1:28" ht="15.75" hidden="1" thickBot="1" x14ac:dyDescent="0.3">
      <c r="A677" s="541"/>
      <c r="B677" s="2090"/>
      <c r="C677" s="849"/>
      <c r="D677" s="514"/>
      <c r="E677" s="634"/>
      <c r="F677" s="2063"/>
      <c r="G677" s="2060"/>
      <c r="H677" s="2069"/>
      <c r="I677" s="2081"/>
      <c r="J677" s="645"/>
      <c r="K677" s="971" t="s">
        <v>141</v>
      </c>
      <c r="L677" s="644">
        <v>0</v>
      </c>
      <c r="M677" s="854" t="s">
        <v>352</v>
      </c>
      <c r="N677" s="853" t="s">
        <v>351</v>
      </c>
      <c r="O677" s="638"/>
    </row>
    <row r="678" spans="1:28" ht="15.75" hidden="1" thickBot="1" x14ac:dyDescent="0.25">
      <c r="A678" s="541"/>
      <c r="B678" s="2090"/>
      <c r="C678" s="849"/>
      <c r="D678" s="514"/>
      <c r="E678" s="634"/>
      <c r="F678" s="2063"/>
      <c r="G678" s="2060"/>
      <c r="H678" s="2069"/>
      <c r="I678" s="2081"/>
      <c r="J678" s="472"/>
      <c r="K678" s="971" t="s">
        <v>216</v>
      </c>
      <c r="L678" s="644"/>
      <c r="M678" s="659"/>
      <c r="N678" s="684"/>
      <c r="O678" s="638"/>
    </row>
    <row r="679" spans="1:28" ht="15.75" hidden="1" thickBot="1" x14ac:dyDescent="0.25">
      <c r="A679" s="541"/>
      <c r="B679" s="2090"/>
      <c r="C679" s="849"/>
      <c r="D679" s="514"/>
      <c r="E679" s="634"/>
      <c r="F679" s="2063"/>
      <c r="G679" s="2060"/>
      <c r="H679" s="2069"/>
      <c r="I679" s="2081"/>
      <c r="J679" s="472"/>
      <c r="K679" s="971" t="s">
        <v>161</v>
      </c>
      <c r="L679" s="447">
        <v>0</v>
      </c>
      <c r="M679" s="659"/>
      <c r="N679" s="684"/>
      <c r="O679" s="638"/>
      <c r="AB679" s="394"/>
    </row>
    <row r="680" spans="1:28" ht="15.75" hidden="1" thickBot="1" x14ac:dyDescent="0.25">
      <c r="A680" s="541"/>
      <c r="B680" s="2090"/>
      <c r="C680" s="849"/>
      <c r="D680" s="514"/>
      <c r="E680" s="634"/>
      <c r="F680" s="2063"/>
      <c r="G680" s="2060"/>
      <c r="H680" s="2069"/>
      <c r="I680" s="2081"/>
      <c r="J680" s="472"/>
      <c r="K680" s="995" t="s">
        <v>215</v>
      </c>
      <c r="L680" s="840"/>
      <c r="M680" s="680"/>
      <c r="N680" s="679"/>
      <c r="O680" s="678"/>
    </row>
    <row r="681" spans="1:28" ht="15.75" hidden="1" thickBot="1" x14ac:dyDescent="0.25">
      <c r="A681" s="429"/>
      <c r="B681" s="2091"/>
      <c r="C681" s="468"/>
      <c r="D681" s="534"/>
      <c r="E681" s="505"/>
      <c r="F681" s="2064"/>
      <c r="G681" s="2061"/>
      <c r="H681" s="2129"/>
      <c r="I681" s="2082"/>
      <c r="J681" s="676"/>
      <c r="K681" s="973" t="s">
        <v>33</v>
      </c>
      <c r="L681" s="580">
        <f>SUM(L675:L680)</f>
        <v>0</v>
      </c>
      <c r="M681" s="627"/>
      <c r="N681" s="578"/>
      <c r="O681" s="628"/>
    </row>
    <row r="682" spans="1:28" ht="18" customHeight="1" x14ac:dyDescent="0.2">
      <c r="A682" s="557" t="s">
        <v>96</v>
      </c>
      <c r="B682" s="2089" t="s">
        <v>109</v>
      </c>
      <c r="C682" s="851" t="s">
        <v>37</v>
      </c>
      <c r="D682" s="529" t="s">
        <v>39</v>
      </c>
      <c r="E682" s="649"/>
      <c r="F682" s="2062" t="s">
        <v>369</v>
      </c>
      <c r="G682" s="2059" t="s">
        <v>334</v>
      </c>
      <c r="H682" s="2128" t="s">
        <v>44</v>
      </c>
      <c r="I682" s="2080" t="s">
        <v>43</v>
      </c>
      <c r="J682" s="945" t="s">
        <v>42</v>
      </c>
      <c r="K682" s="972" t="s">
        <v>124</v>
      </c>
      <c r="L682" s="647"/>
      <c r="M682" s="481" t="s">
        <v>365</v>
      </c>
      <c r="N682" s="834"/>
      <c r="O682" s="701"/>
      <c r="AA682" s="394"/>
    </row>
    <row r="683" spans="1:28" ht="14.25" customHeight="1" x14ac:dyDescent="0.2">
      <c r="A683" s="541"/>
      <c r="B683" s="2090"/>
      <c r="C683" s="849"/>
      <c r="D683" s="514"/>
      <c r="E683" s="634"/>
      <c r="F683" s="2063"/>
      <c r="G683" s="2060"/>
      <c r="H683" s="2069"/>
      <c r="I683" s="2081"/>
      <c r="J683" s="944" t="s">
        <v>363</v>
      </c>
      <c r="K683" s="522" t="s">
        <v>217</v>
      </c>
      <c r="L683" s="644"/>
      <c r="M683" s="643"/>
      <c r="N683" s="1008"/>
      <c r="O683" s="638"/>
      <c r="AA683" s="394"/>
    </row>
    <row r="684" spans="1:28" ht="15" x14ac:dyDescent="0.25">
      <c r="A684" s="541"/>
      <c r="B684" s="2090"/>
      <c r="C684" s="849"/>
      <c r="D684" s="514"/>
      <c r="E684" s="634"/>
      <c r="F684" s="2063"/>
      <c r="G684" s="2060"/>
      <c r="H684" s="2069"/>
      <c r="I684" s="2081"/>
      <c r="J684" s="645"/>
      <c r="K684" s="971" t="s">
        <v>141</v>
      </c>
      <c r="L684" s="644">
        <v>662.8</v>
      </c>
      <c r="M684" s="640"/>
      <c r="N684" s="853"/>
      <c r="O684" s="638"/>
      <c r="AA684" s="444"/>
      <c r="AB684" s="394"/>
    </row>
    <row r="685" spans="1:28" ht="15" x14ac:dyDescent="0.2">
      <c r="A685" s="541"/>
      <c r="B685" s="2090"/>
      <c r="C685" s="849"/>
      <c r="D685" s="514"/>
      <c r="E685" s="634"/>
      <c r="F685" s="2063"/>
      <c r="G685" s="2060"/>
      <c r="H685" s="2069"/>
      <c r="I685" s="2081"/>
      <c r="J685" s="472"/>
      <c r="K685" s="971" t="s">
        <v>216</v>
      </c>
      <c r="L685" s="644"/>
      <c r="M685" s="659"/>
      <c r="N685" s="852"/>
      <c r="O685" s="638"/>
    </row>
    <row r="686" spans="1:28" ht="15" x14ac:dyDescent="0.2">
      <c r="A686" s="541"/>
      <c r="B686" s="2090"/>
      <c r="C686" s="849"/>
      <c r="D686" s="514"/>
      <c r="E686" s="634"/>
      <c r="F686" s="841"/>
      <c r="G686" s="2060"/>
      <c r="H686" s="2069"/>
      <c r="I686" s="2081"/>
      <c r="J686" s="472"/>
      <c r="K686" s="995" t="s">
        <v>161</v>
      </c>
      <c r="L686" s="442">
        <v>0</v>
      </c>
      <c r="M686" s="548"/>
      <c r="N686" s="1014"/>
      <c r="O686" s="1013"/>
      <c r="R686" s="361" t="s">
        <v>368</v>
      </c>
      <c r="S686" s="361">
        <v>352.5</v>
      </c>
      <c r="V686" s="361">
        <v>341.7</v>
      </c>
    </row>
    <row r="687" spans="1:28" ht="15.75" thickBot="1" x14ac:dyDescent="0.25">
      <c r="A687" s="541"/>
      <c r="B687" s="2090"/>
      <c r="C687" s="849"/>
      <c r="D687" s="514"/>
      <c r="E687" s="634"/>
      <c r="F687" s="998"/>
      <c r="G687" s="2060"/>
      <c r="H687" s="2069"/>
      <c r="I687" s="2081"/>
      <c r="J687" s="472"/>
      <c r="K687" s="995" t="s">
        <v>215</v>
      </c>
      <c r="L687" s="654"/>
      <c r="M687" s="632"/>
      <c r="N687" s="1012"/>
      <c r="O687" s="630"/>
    </row>
    <row r="688" spans="1:28" ht="17.25" customHeight="1" thickBot="1" x14ac:dyDescent="0.25">
      <c r="A688" s="429"/>
      <c r="B688" s="2091"/>
      <c r="C688" s="468"/>
      <c r="D688" s="534"/>
      <c r="E688" s="505"/>
      <c r="F688" s="964"/>
      <c r="G688" s="2061"/>
      <c r="H688" s="2129"/>
      <c r="I688" s="2082"/>
      <c r="J688" s="676"/>
      <c r="K688" s="973" t="s">
        <v>33</v>
      </c>
      <c r="L688" s="580">
        <f>SUM(L682:L687)</f>
        <v>662.8</v>
      </c>
      <c r="M688" s="501"/>
      <c r="N688" s="578"/>
      <c r="O688" s="628"/>
    </row>
    <row r="689" spans="1:30" ht="15" x14ac:dyDescent="0.2">
      <c r="A689" s="557" t="s">
        <v>96</v>
      </c>
      <c r="B689" s="2089" t="s">
        <v>109</v>
      </c>
      <c r="C689" s="851" t="s">
        <v>37</v>
      </c>
      <c r="D689" s="529" t="s">
        <v>109</v>
      </c>
      <c r="E689" s="649"/>
      <c r="F689" s="2062" t="s">
        <v>367</v>
      </c>
      <c r="G689" s="2059" t="s">
        <v>334</v>
      </c>
      <c r="H689" s="2128" t="s">
        <v>44</v>
      </c>
      <c r="I689" s="2080" t="s">
        <v>251</v>
      </c>
      <c r="J689" s="848" t="s">
        <v>42</v>
      </c>
      <c r="K689" s="972" t="s">
        <v>124</v>
      </c>
      <c r="L689" s="647"/>
      <c r="M689" s="481" t="s">
        <v>365</v>
      </c>
      <c r="N689" s="834"/>
      <c r="O689" s="701"/>
      <c r="AA689" s="394"/>
    </row>
    <row r="690" spans="1:30" ht="15" x14ac:dyDescent="0.2">
      <c r="A690" s="541"/>
      <c r="B690" s="2090"/>
      <c r="C690" s="849"/>
      <c r="D690" s="514"/>
      <c r="E690" s="634"/>
      <c r="F690" s="2063"/>
      <c r="G690" s="2060"/>
      <c r="H690" s="2069"/>
      <c r="I690" s="2081"/>
      <c r="J690" s="848" t="s">
        <v>306</v>
      </c>
      <c r="K690" s="522" t="s">
        <v>217</v>
      </c>
      <c r="L690" s="644">
        <v>0</v>
      </c>
      <c r="M690" s="643"/>
      <c r="N690" s="1008"/>
      <c r="O690" s="638"/>
      <c r="AA690" s="394"/>
    </row>
    <row r="691" spans="1:30" ht="15" x14ac:dyDescent="0.25">
      <c r="A691" s="541"/>
      <c r="B691" s="2090"/>
      <c r="C691" s="849"/>
      <c r="D691" s="514"/>
      <c r="E691" s="634"/>
      <c r="F691" s="2063"/>
      <c r="G691" s="2060"/>
      <c r="H691" s="2069"/>
      <c r="I691" s="2081"/>
      <c r="J691" s="645"/>
      <c r="K691" s="971" t="s">
        <v>141</v>
      </c>
      <c r="L691" s="445">
        <v>632</v>
      </c>
      <c r="M691" s="640"/>
      <c r="N691" s="853"/>
      <c r="O691" s="638"/>
      <c r="AA691" s="394"/>
      <c r="AC691" s="394"/>
      <c r="AD691" s="394"/>
    </row>
    <row r="692" spans="1:30" ht="15" x14ac:dyDescent="0.2">
      <c r="A692" s="541"/>
      <c r="B692" s="2090"/>
      <c r="C692" s="849"/>
      <c r="D692" s="514"/>
      <c r="E692" s="634"/>
      <c r="F692" s="2063"/>
      <c r="G692" s="2060"/>
      <c r="H692" s="2069"/>
      <c r="I692" s="2081"/>
      <c r="J692" s="1010"/>
      <c r="K692" s="971" t="s">
        <v>216</v>
      </c>
      <c r="L692" s="644"/>
      <c r="M692" s="659"/>
      <c r="N692" s="684"/>
      <c r="O692" s="638"/>
    </row>
    <row r="693" spans="1:30" ht="15" x14ac:dyDescent="0.2">
      <c r="A693" s="541"/>
      <c r="B693" s="2090"/>
      <c r="C693" s="849"/>
      <c r="D693" s="514"/>
      <c r="E693" s="634"/>
      <c r="F693" s="841"/>
      <c r="G693" s="2060"/>
      <c r="H693" s="2069"/>
      <c r="I693" s="2081"/>
      <c r="J693" s="1010"/>
      <c r="K693" s="971" t="s">
        <v>161</v>
      </c>
      <c r="L693" s="644"/>
      <c r="M693" s="659"/>
      <c r="N693" s="684"/>
      <c r="O693" s="638"/>
    </row>
    <row r="694" spans="1:30" ht="15.75" thickBot="1" x14ac:dyDescent="0.25">
      <c r="A694" s="541"/>
      <c r="B694" s="2090"/>
      <c r="C694" s="849"/>
      <c r="D694" s="514"/>
      <c r="E694" s="634"/>
      <c r="F694" s="1011"/>
      <c r="G694" s="2060"/>
      <c r="H694" s="2069"/>
      <c r="I694" s="2081"/>
      <c r="J694" s="1010"/>
      <c r="K694" s="995" t="s">
        <v>215</v>
      </c>
      <c r="L694" s="840"/>
      <c r="M694" s="680"/>
      <c r="N694" s="679"/>
      <c r="O694" s="678"/>
    </row>
    <row r="695" spans="1:30" ht="12" customHeight="1" thickBot="1" x14ac:dyDescent="0.25">
      <c r="A695" s="429"/>
      <c r="B695" s="2091"/>
      <c r="C695" s="468"/>
      <c r="D695" s="534"/>
      <c r="E695" s="505"/>
      <c r="F695" s="964"/>
      <c r="G695" s="2061"/>
      <c r="H695" s="2129"/>
      <c r="I695" s="2082"/>
      <c r="J695" s="1009"/>
      <c r="K695" s="973" t="s">
        <v>33</v>
      </c>
      <c r="L695" s="580">
        <f>SUM(L689:L694)</f>
        <v>632</v>
      </c>
      <c r="M695" s="501"/>
      <c r="N695" s="578"/>
      <c r="O695" s="628"/>
    </row>
    <row r="696" spans="1:30" ht="12.75" customHeight="1" x14ac:dyDescent="0.2">
      <c r="A696" s="557" t="s">
        <v>96</v>
      </c>
      <c r="B696" s="2089" t="s">
        <v>109</v>
      </c>
      <c r="C696" s="851" t="s">
        <v>37</v>
      </c>
      <c r="D696" s="529" t="s">
        <v>107</v>
      </c>
      <c r="E696" s="649"/>
      <c r="F696" s="2062" t="s">
        <v>366</v>
      </c>
      <c r="G696" s="2059" t="s">
        <v>334</v>
      </c>
      <c r="H696" s="2128" t="s">
        <v>44</v>
      </c>
      <c r="I696" s="2080" t="s">
        <v>43</v>
      </c>
      <c r="J696" s="866" t="s">
        <v>42</v>
      </c>
      <c r="K696" s="972" t="s">
        <v>124</v>
      </c>
      <c r="L696" s="647"/>
      <c r="M696" s="481" t="s">
        <v>365</v>
      </c>
      <c r="N696" s="834"/>
      <c r="O696" s="701"/>
      <c r="AA696" s="394"/>
    </row>
    <row r="697" spans="1:30" ht="12.75" customHeight="1" x14ac:dyDescent="0.2">
      <c r="A697" s="541"/>
      <c r="B697" s="2090"/>
      <c r="C697" s="849"/>
      <c r="D697" s="514"/>
      <c r="E697" s="634"/>
      <c r="F697" s="2063"/>
      <c r="G697" s="2060"/>
      <c r="H697" s="2069"/>
      <c r="I697" s="2081"/>
      <c r="J697" s="848" t="s">
        <v>363</v>
      </c>
      <c r="K697" s="522" t="s">
        <v>217</v>
      </c>
      <c r="L697" s="644"/>
      <c r="M697" s="876"/>
      <c r="N697" s="1008"/>
      <c r="O697" s="638"/>
      <c r="AA697" s="999"/>
    </row>
    <row r="698" spans="1:30" ht="15" x14ac:dyDescent="0.25">
      <c r="A698" s="541"/>
      <c r="B698" s="2090"/>
      <c r="C698" s="849"/>
      <c r="D698" s="514"/>
      <c r="E698" s="634"/>
      <c r="F698" s="2063"/>
      <c r="G698" s="2060"/>
      <c r="H698" s="2069"/>
      <c r="I698" s="2081"/>
      <c r="J698" s="645"/>
      <c r="K698" s="971" t="s">
        <v>141</v>
      </c>
      <c r="L698" s="644">
        <v>91.1</v>
      </c>
      <c r="M698" s="854"/>
      <c r="N698" s="853"/>
      <c r="O698" s="638"/>
      <c r="AA698" s="444"/>
    </row>
    <row r="699" spans="1:30" ht="15" x14ac:dyDescent="0.2">
      <c r="A699" s="541"/>
      <c r="B699" s="2090"/>
      <c r="C699" s="849"/>
      <c r="D699" s="514"/>
      <c r="E699" s="634"/>
      <c r="F699" s="2063"/>
      <c r="G699" s="2060"/>
      <c r="H699" s="2069"/>
      <c r="I699" s="2081"/>
      <c r="J699" s="472"/>
      <c r="K699" s="971" t="s">
        <v>216</v>
      </c>
      <c r="L699" s="644"/>
      <c r="M699" s="659"/>
      <c r="N699" s="684"/>
      <c r="O699" s="638"/>
    </row>
    <row r="700" spans="1:30" ht="15" x14ac:dyDescent="0.2">
      <c r="A700" s="541"/>
      <c r="B700" s="2090"/>
      <c r="C700" s="849"/>
      <c r="D700" s="514"/>
      <c r="E700" s="634"/>
      <c r="F700" s="2063"/>
      <c r="G700" s="2060"/>
      <c r="H700" s="2069"/>
      <c r="I700" s="2081"/>
      <c r="J700" s="472"/>
      <c r="K700" s="971" t="s">
        <v>161</v>
      </c>
      <c r="L700" s="447">
        <v>0</v>
      </c>
      <c r="M700" s="659"/>
      <c r="N700" s="684"/>
      <c r="O700" s="638"/>
    </row>
    <row r="701" spans="1:30" ht="15.75" thickBot="1" x14ac:dyDescent="0.25">
      <c r="A701" s="541"/>
      <c r="B701" s="2090"/>
      <c r="C701" s="849"/>
      <c r="D701" s="514"/>
      <c r="E701" s="634"/>
      <c r="F701" s="2063"/>
      <c r="G701" s="2060"/>
      <c r="H701" s="2069"/>
      <c r="I701" s="2081"/>
      <c r="J701" s="472"/>
      <c r="K701" s="995" t="s">
        <v>215</v>
      </c>
      <c r="L701" s="840"/>
      <c r="M701" s="680"/>
      <c r="N701" s="679"/>
      <c r="O701" s="678"/>
    </row>
    <row r="702" spans="1:30" ht="15" customHeight="1" thickBot="1" x14ac:dyDescent="0.25">
      <c r="A702" s="429"/>
      <c r="B702" s="2091"/>
      <c r="C702" s="468"/>
      <c r="D702" s="534"/>
      <c r="E702" s="505"/>
      <c r="F702" s="2064"/>
      <c r="G702" s="2061"/>
      <c r="H702" s="2129"/>
      <c r="I702" s="2082"/>
      <c r="J702" s="676"/>
      <c r="K702" s="973" t="s">
        <v>33</v>
      </c>
      <c r="L702" s="580">
        <f>SUM(L696:L701)</f>
        <v>91.1</v>
      </c>
      <c r="M702" s="627"/>
      <c r="N702" s="578"/>
      <c r="O702" s="628"/>
    </row>
    <row r="703" spans="1:30" ht="14.25" hidden="1" customHeight="1" x14ac:dyDescent="0.2">
      <c r="A703" s="557" t="s">
        <v>96</v>
      </c>
      <c r="B703" s="2089" t="s">
        <v>109</v>
      </c>
      <c r="C703" s="851" t="s">
        <v>37</v>
      </c>
      <c r="D703" s="529" t="s">
        <v>102</v>
      </c>
      <c r="E703" s="649"/>
      <c r="F703" s="2062" t="s">
        <v>364</v>
      </c>
      <c r="G703" s="2059" t="s">
        <v>334</v>
      </c>
      <c r="H703" s="2128" t="s">
        <v>44</v>
      </c>
      <c r="I703" s="2080" t="s">
        <v>43</v>
      </c>
      <c r="J703" s="866" t="s">
        <v>42</v>
      </c>
      <c r="K703" s="972" t="s">
        <v>124</v>
      </c>
      <c r="L703" s="647"/>
      <c r="M703" s="702" t="s">
        <v>227</v>
      </c>
      <c r="N703" s="834" t="s">
        <v>50</v>
      </c>
      <c r="O703" s="701"/>
      <c r="AA703" s="394"/>
    </row>
    <row r="704" spans="1:30" ht="14.25" hidden="1" customHeight="1" x14ac:dyDescent="0.2">
      <c r="A704" s="541"/>
      <c r="B704" s="2090"/>
      <c r="C704" s="849"/>
      <c r="D704" s="514"/>
      <c r="E704" s="634"/>
      <c r="F704" s="2063"/>
      <c r="G704" s="2060"/>
      <c r="H704" s="2069"/>
      <c r="I704" s="2081"/>
      <c r="J704" s="848" t="s">
        <v>363</v>
      </c>
      <c r="K704" s="1000" t="s">
        <v>243</v>
      </c>
      <c r="L704" s="644"/>
      <c r="M704" s="876"/>
      <c r="N704" s="875"/>
      <c r="O704" s="638"/>
    </row>
    <row r="705" spans="1:27" ht="15.75" hidden="1" thickBot="1" x14ac:dyDescent="0.3">
      <c r="A705" s="541"/>
      <c r="B705" s="2090"/>
      <c r="C705" s="849"/>
      <c r="D705" s="514"/>
      <c r="E705" s="634"/>
      <c r="F705" s="2063"/>
      <c r="G705" s="2060"/>
      <c r="H705" s="2069"/>
      <c r="I705" s="2081"/>
      <c r="J705" s="645"/>
      <c r="K705" s="971" t="s">
        <v>141</v>
      </c>
      <c r="L705" s="644">
        <v>0</v>
      </c>
      <c r="M705" s="854" t="s">
        <v>352</v>
      </c>
      <c r="N705" s="853" t="s">
        <v>351</v>
      </c>
      <c r="O705" s="638"/>
    </row>
    <row r="706" spans="1:27" ht="15.75" hidden="1" thickBot="1" x14ac:dyDescent="0.25">
      <c r="A706" s="541"/>
      <c r="B706" s="2090"/>
      <c r="C706" s="849"/>
      <c r="D706" s="514"/>
      <c r="E706" s="634"/>
      <c r="F706" s="2063"/>
      <c r="G706" s="2060"/>
      <c r="H706" s="2069"/>
      <c r="I706" s="2081"/>
      <c r="J706" s="472"/>
      <c r="K706" s="971" t="s">
        <v>216</v>
      </c>
      <c r="L706" s="644"/>
      <c r="M706" s="710"/>
      <c r="N706" s="852"/>
      <c r="O706" s="638"/>
    </row>
    <row r="707" spans="1:27" ht="15.75" hidden="1" thickBot="1" x14ac:dyDescent="0.25">
      <c r="A707" s="541"/>
      <c r="B707" s="2090"/>
      <c r="C707" s="849"/>
      <c r="D707" s="514"/>
      <c r="E707" s="634"/>
      <c r="F707" s="2063"/>
      <c r="G707" s="2060"/>
      <c r="H707" s="2069"/>
      <c r="I707" s="2081"/>
      <c r="J707" s="472"/>
      <c r="K707" s="971" t="s">
        <v>161</v>
      </c>
      <c r="L707" s="644">
        <v>0</v>
      </c>
      <c r="M707" s="710"/>
      <c r="N707" s="852"/>
      <c r="O707" s="638"/>
    </row>
    <row r="708" spans="1:27" ht="15.75" hidden="1" thickBot="1" x14ac:dyDescent="0.25">
      <c r="A708" s="541"/>
      <c r="B708" s="2090"/>
      <c r="C708" s="849"/>
      <c r="D708" s="514"/>
      <c r="E708" s="634"/>
      <c r="F708" s="2063"/>
      <c r="G708" s="2060"/>
      <c r="H708" s="2069"/>
      <c r="I708" s="2081"/>
      <c r="J708" s="472"/>
      <c r="K708" s="995" t="s">
        <v>215</v>
      </c>
      <c r="L708" s="840"/>
      <c r="M708" s="860"/>
      <c r="N708" s="859"/>
      <c r="O708" s="858"/>
    </row>
    <row r="709" spans="1:27" ht="14.25" hidden="1" customHeight="1" thickBot="1" x14ac:dyDescent="0.25">
      <c r="A709" s="429"/>
      <c r="B709" s="2091"/>
      <c r="C709" s="468"/>
      <c r="D709" s="534"/>
      <c r="E709" s="505"/>
      <c r="F709" s="2064"/>
      <c r="G709" s="2061"/>
      <c r="H709" s="2129"/>
      <c r="I709" s="2082"/>
      <c r="J709" s="676"/>
      <c r="K709" s="973" t="s">
        <v>33</v>
      </c>
      <c r="L709" s="580">
        <f>SUM(L703:L708)</f>
        <v>0</v>
      </c>
      <c r="M709" s="627"/>
      <c r="N709" s="578"/>
      <c r="O709" s="628"/>
    </row>
    <row r="710" spans="1:27" ht="13.5" hidden="1" customHeight="1" x14ac:dyDescent="0.2">
      <c r="A710" s="557" t="s">
        <v>96</v>
      </c>
      <c r="B710" s="2089" t="s">
        <v>109</v>
      </c>
      <c r="C710" s="851" t="s">
        <v>37</v>
      </c>
      <c r="D710" s="529" t="s">
        <v>96</v>
      </c>
      <c r="E710" s="649"/>
      <c r="F710" s="2062" t="s">
        <v>362</v>
      </c>
      <c r="G710" s="2059" t="s">
        <v>334</v>
      </c>
      <c r="H710" s="2128" t="s">
        <v>44</v>
      </c>
      <c r="I710" s="2080" t="s">
        <v>253</v>
      </c>
      <c r="J710" s="866" t="s">
        <v>42</v>
      </c>
      <c r="K710" s="972" t="s">
        <v>124</v>
      </c>
      <c r="L710" s="647"/>
      <c r="M710" s="702"/>
      <c r="N710" s="1007"/>
      <c r="O710" s="701"/>
      <c r="Y710" s="394"/>
      <c r="AA710" s="394"/>
    </row>
    <row r="711" spans="1:27" ht="13.5" hidden="1" customHeight="1" x14ac:dyDescent="0.2">
      <c r="A711" s="541"/>
      <c r="B711" s="2090"/>
      <c r="C711" s="849"/>
      <c r="D711" s="514"/>
      <c r="E711" s="634"/>
      <c r="F711" s="2063"/>
      <c r="G711" s="2060"/>
      <c r="H711" s="2069"/>
      <c r="I711" s="2081"/>
      <c r="J711" s="848" t="s">
        <v>261</v>
      </c>
      <c r="K711" s="1000" t="s">
        <v>243</v>
      </c>
      <c r="L711" s="644"/>
      <c r="M711" s="876"/>
      <c r="N711" s="852"/>
      <c r="O711" s="638"/>
      <c r="Y711" s="394"/>
    </row>
    <row r="712" spans="1:27" ht="15.75" hidden="1" thickBot="1" x14ac:dyDescent="0.3">
      <c r="A712" s="541"/>
      <c r="B712" s="2090"/>
      <c r="C712" s="849"/>
      <c r="D712" s="514"/>
      <c r="E712" s="634"/>
      <c r="F712" s="2063"/>
      <c r="G712" s="2060"/>
      <c r="H712" s="2069"/>
      <c r="I712" s="2081"/>
      <c r="J712" s="645"/>
      <c r="K712" s="971" t="s">
        <v>141</v>
      </c>
      <c r="L712" s="1006">
        <v>0</v>
      </c>
      <c r="M712" s="854"/>
      <c r="N712" s="853"/>
      <c r="O712" s="638"/>
      <c r="Y712" s="394"/>
    </row>
    <row r="713" spans="1:27" ht="15.75" hidden="1" thickBot="1" x14ac:dyDescent="0.25">
      <c r="A713" s="541"/>
      <c r="B713" s="2090"/>
      <c r="C713" s="849"/>
      <c r="D713" s="514"/>
      <c r="E713" s="634"/>
      <c r="F713" s="2063"/>
      <c r="G713" s="2060"/>
      <c r="H713" s="2069"/>
      <c r="I713" s="2081"/>
      <c r="J713" s="472"/>
      <c r="K713" s="971" t="s">
        <v>216</v>
      </c>
      <c r="L713" s="644"/>
      <c r="M713" s="710" t="s">
        <v>361</v>
      </c>
      <c r="N713" s="852" t="s">
        <v>50</v>
      </c>
      <c r="O713" s="638"/>
      <c r="Y713" s="394"/>
      <c r="AA713" s="394"/>
    </row>
    <row r="714" spans="1:27" ht="15.75" hidden="1" thickBot="1" x14ac:dyDescent="0.25">
      <c r="A714" s="541"/>
      <c r="B714" s="2090"/>
      <c r="C714" s="849"/>
      <c r="D714" s="514"/>
      <c r="E714" s="634"/>
      <c r="F714" s="841"/>
      <c r="G714" s="2060"/>
      <c r="H714" s="2069"/>
      <c r="I714" s="2081"/>
      <c r="J714" s="472"/>
      <c r="K714" s="971" t="s">
        <v>161</v>
      </c>
      <c r="L714" s="644">
        <v>0</v>
      </c>
      <c r="M714" s="659"/>
      <c r="N714" s="684"/>
      <c r="O714" s="638"/>
    </row>
    <row r="715" spans="1:27" ht="15.75" hidden="1" thickBot="1" x14ac:dyDescent="0.25">
      <c r="A715" s="541"/>
      <c r="B715" s="2090"/>
      <c r="C715" s="849"/>
      <c r="D715" s="514"/>
      <c r="E715" s="634"/>
      <c r="F715" s="1005"/>
      <c r="G715" s="2060"/>
      <c r="H715" s="2069"/>
      <c r="I715" s="2081"/>
      <c r="J715" s="472"/>
      <c r="K715" s="995" t="s">
        <v>215</v>
      </c>
      <c r="L715" s="840"/>
      <c r="M715" s="680"/>
      <c r="N715" s="679"/>
      <c r="O715" s="678"/>
    </row>
    <row r="716" spans="1:27" ht="19.899999999999999" hidden="1" customHeight="1" thickBot="1" x14ac:dyDescent="0.25">
      <c r="A716" s="429"/>
      <c r="B716" s="2091"/>
      <c r="C716" s="468"/>
      <c r="D716" s="534"/>
      <c r="E716" s="505"/>
      <c r="F716" s="964"/>
      <c r="G716" s="2061"/>
      <c r="H716" s="2129"/>
      <c r="I716" s="2082"/>
      <c r="J716" s="676"/>
      <c r="K716" s="973" t="s">
        <v>33</v>
      </c>
      <c r="L716" s="580">
        <f>SUM(L710:L715)</f>
        <v>0</v>
      </c>
      <c r="M716" s="627"/>
      <c r="N716" s="578"/>
      <c r="O716" s="628"/>
    </row>
    <row r="717" spans="1:27" ht="18" hidden="1" customHeight="1" x14ac:dyDescent="0.2">
      <c r="A717" s="557" t="s">
        <v>96</v>
      </c>
      <c r="B717" s="2089" t="s">
        <v>109</v>
      </c>
      <c r="C717" s="851" t="s">
        <v>37</v>
      </c>
      <c r="D717" s="529" t="s">
        <v>92</v>
      </c>
      <c r="E717" s="649"/>
      <c r="F717" s="2210" t="s">
        <v>360</v>
      </c>
      <c r="G717" s="2059" t="s">
        <v>334</v>
      </c>
      <c r="H717" s="2128" t="s">
        <v>44</v>
      </c>
      <c r="I717" s="2080" t="s">
        <v>53</v>
      </c>
      <c r="J717" s="848" t="s">
        <v>52</v>
      </c>
      <c r="K717" s="972" t="s">
        <v>124</v>
      </c>
      <c r="L717" s="647"/>
      <c r="M717" s="481" t="s">
        <v>227</v>
      </c>
      <c r="N717" s="480" t="s">
        <v>50</v>
      </c>
      <c r="O717" s="698">
        <v>1</v>
      </c>
    </row>
    <row r="718" spans="1:27" ht="18.600000000000001" hidden="1" customHeight="1" x14ac:dyDescent="0.25">
      <c r="A718" s="541"/>
      <c r="B718" s="2090"/>
      <c r="C718" s="849"/>
      <c r="D718" s="514"/>
      <c r="E718" s="634"/>
      <c r="F718" s="2211"/>
      <c r="G718" s="2060"/>
      <c r="H718" s="2069"/>
      <c r="I718" s="2081"/>
      <c r="J718" s="645" t="s">
        <v>359</v>
      </c>
      <c r="K718" s="971" t="s">
        <v>141</v>
      </c>
      <c r="L718" s="644"/>
      <c r="M718" s="640" t="s">
        <v>352</v>
      </c>
      <c r="N718" s="639" t="s">
        <v>351</v>
      </c>
      <c r="O718" s="683">
        <v>20769</v>
      </c>
    </row>
    <row r="719" spans="1:27" ht="17.45" hidden="1" customHeight="1" x14ac:dyDescent="0.2">
      <c r="A719" s="541"/>
      <c r="B719" s="2090"/>
      <c r="C719" s="849"/>
      <c r="D719" s="514"/>
      <c r="E719" s="634"/>
      <c r="F719" s="2211"/>
      <c r="G719" s="2060"/>
      <c r="H719" s="2069"/>
      <c r="I719" s="2081"/>
      <c r="J719" s="472"/>
      <c r="K719" s="971" t="s">
        <v>216</v>
      </c>
      <c r="L719" s="644"/>
      <c r="M719" s="659"/>
      <c r="N719" s="684"/>
      <c r="O719" s="638"/>
    </row>
    <row r="720" spans="1:27" ht="15.75" hidden="1" thickBot="1" x14ac:dyDescent="0.25">
      <c r="A720" s="541"/>
      <c r="B720" s="2090"/>
      <c r="C720" s="849"/>
      <c r="D720" s="514"/>
      <c r="E720" s="634"/>
      <c r="F720" s="919"/>
      <c r="G720" s="2060"/>
      <c r="H720" s="2069"/>
      <c r="I720" s="2081"/>
      <c r="J720" s="472"/>
      <c r="K720" s="971" t="s">
        <v>161</v>
      </c>
      <c r="L720" s="644"/>
      <c r="M720" s="659"/>
      <c r="N720" s="684"/>
      <c r="O720" s="638"/>
    </row>
    <row r="721" spans="1:27" ht="15.75" hidden="1" thickBot="1" x14ac:dyDescent="0.25">
      <c r="A721" s="541"/>
      <c r="B721" s="2090"/>
      <c r="C721" s="849"/>
      <c r="D721" s="514"/>
      <c r="E721" s="634"/>
      <c r="F721" s="1004"/>
      <c r="G721" s="2060"/>
      <c r="H721" s="2069"/>
      <c r="I721" s="2081"/>
      <c r="J721" s="472"/>
      <c r="K721" s="995" t="s">
        <v>140</v>
      </c>
      <c r="L721" s="840"/>
      <c r="M721" s="680"/>
      <c r="N721" s="679"/>
      <c r="O721" s="678"/>
    </row>
    <row r="722" spans="1:27" ht="17.25" hidden="1" customHeight="1" thickBot="1" x14ac:dyDescent="0.25">
      <c r="A722" s="429"/>
      <c r="B722" s="2091"/>
      <c r="C722" s="468"/>
      <c r="D722" s="534"/>
      <c r="E722" s="505"/>
      <c r="F722" s="1002"/>
      <c r="G722" s="2061"/>
      <c r="H722" s="2129"/>
      <c r="I722" s="2082"/>
      <c r="J722" s="676"/>
      <c r="K722" s="973" t="s">
        <v>33</v>
      </c>
      <c r="L722" s="580">
        <f>SUM(L717:L721)</f>
        <v>0</v>
      </c>
      <c r="M722" s="627"/>
      <c r="N722" s="578"/>
      <c r="O722" s="660"/>
    </row>
    <row r="723" spans="1:27" ht="15.75" hidden="1" thickBot="1" x14ac:dyDescent="0.25">
      <c r="A723" s="557" t="s">
        <v>96</v>
      </c>
      <c r="B723" s="2089" t="s">
        <v>109</v>
      </c>
      <c r="C723" s="851" t="s">
        <v>37</v>
      </c>
      <c r="D723" s="529" t="s">
        <v>87</v>
      </c>
      <c r="E723" s="649"/>
      <c r="F723" s="2210" t="s">
        <v>358</v>
      </c>
      <c r="G723" s="2059" t="s">
        <v>334</v>
      </c>
      <c r="H723" s="2128" t="s">
        <v>44</v>
      </c>
      <c r="I723" s="2080" t="s">
        <v>355</v>
      </c>
      <c r="J723" s="866" t="s">
        <v>204</v>
      </c>
      <c r="K723" s="972" t="s">
        <v>124</v>
      </c>
      <c r="L723" s="647"/>
      <c r="M723" s="481" t="s">
        <v>227</v>
      </c>
      <c r="N723" s="480" t="s">
        <v>50</v>
      </c>
      <c r="O723" s="698">
        <v>1</v>
      </c>
    </row>
    <row r="724" spans="1:27" ht="15.75" hidden="1" thickBot="1" x14ac:dyDescent="0.3">
      <c r="A724" s="541"/>
      <c r="B724" s="2090"/>
      <c r="C724" s="849"/>
      <c r="D724" s="514"/>
      <c r="E724" s="634"/>
      <c r="F724" s="2211"/>
      <c r="G724" s="2060"/>
      <c r="H724" s="2069"/>
      <c r="I724" s="2081"/>
      <c r="J724" s="645" t="s">
        <v>357</v>
      </c>
      <c r="K724" s="971" t="s">
        <v>141</v>
      </c>
      <c r="L724" s="644"/>
      <c r="M724" s="640" t="s">
        <v>352</v>
      </c>
      <c r="N724" s="639" t="s">
        <v>351</v>
      </c>
      <c r="O724" s="683">
        <v>20260</v>
      </c>
    </row>
    <row r="725" spans="1:27" ht="15.75" hidden="1" thickBot="1" x14ac:dyDescent="0.25">
      <c r="A725" s="541"/>
      <c r="B725" s="2090"/>
      <c r="C725" s="849"/>
      <c r="D725" s="514"/>
      <c r="E725" s="634"/>
      <c r="F725" s="2211"/>
      <c r="G725" s="2060"/>
      <c r="H725" s="2069"/>
      <c r="I725" s="2081"/>
      <c r="J725" s="472"/>
      <c r="K725" s="971" t="s">
        <v>216</v>
      </c>
      <c r="L725" s="644"/>
      <c r="M725" s="659"/>
      <c r="N725" s="684"/>
      <c r="O725" s="638"/>
    </row>
    <row r="726" spans="1:27" ht="15.75" hidden="1" thickBot="1" x14ac:dyDescent="0.25">
      <c r="A726" s="541"/>
      <c r="B726" s="2090"/>
      <c r="C726" s="849"/>
      <c r="D726" s="514"/>
      <c r="E726" s="634"/>
      <c r="F726" s="919"/>
      <c r="G726" s="2060"/>
      <c r="H726" s="2069"/>
      <c r="I726" s="2081"/>
      <c r="J726" s="472"/>
      <c r="K726" s="971" t="s">
        <v>161</v>
      </c>
      <c r="L726" s="644"/>
      <c r="M726" s="659"/>
      <c r="N726" s="684"/>
      <c r="O726" s="638"/>
      <c r="P726" s="394"/>
    </row>
    <row r="727" spans="1:27" ht="15.75" hidden="1" thickBot="1" x14ac:dyDescent="0.25">
      <c r="A727" s="541"/>
      <c r="B727" s="2090"/>
      <c r="C727" s="849"/>
      <c r="D727" s="514"/>
      <c r="E727" s="634"/>
      <c r="F727" s="1003"/>
      <c r="G727" s="2060"/>
      <c r="H727" s="2069"/>
      <c r="I727" s="2081"/>
      <c r="J727" s="472"/>
      <c r="K727" s="995" t="s">
        <v>140</v>
      </c>
      <c r="L727" s="840"/>
      <c r="M727" s="680"/>
      <c r="N727" s="679"/>
      <c r="O727" s="678"/>
      <c r="P727" s="394"/>
    </row>
    <row r="728" spans="1:27" ht="28.5" hidden="1" customHeight="1" thickBot="1" x14ac:dyDescent="0.25">
      <c r="A728" s="429"/>
      <c r="B728" s="2091"/>
      <c r="C728" s="468"/>
      <c r="D728" s="534"/>
      <c r="E728" s="505"/>
      <c r="F728" s="1002"/>
      <c r="G728" s="2061"/>
      <c r="H728" s="2129"/>
      <c r="I728" s="2082"/>
      <c r="J728" s="676"/>
      <c r="K728" s="973" t="s">
        <v>33</v>
      </c>
      <c r="L728" s="580">
        <f>SUM(L723:L727)</f>
        <v>0</v>
      </c>
      <c r="M728" s="627"/>
      <c r="N728" s="578"/>
      <c r="O728" s="628"/>
      <c r="P728" s="394"/>
    </row>
    <row r="729" spans="1:27" ht="15" hidden="1" customHeight="1" x14ac:dyDescent="0.2">
      <c r="A729" s="557" t="s">
        <v>96</v>
      </c>
      <c r="B729" s="2089" t="s">
        <v>109</v>
      </c>
      <c r="C729" s="851" t="s">
        <v>37</v>
      </c>
      <c r="D729" s="529" t="s">
        <v>84</v>
      </c>
      <c r="E729" s="649"/>
      <c r="F729" s="2062" t="s">
        <v>356</v>
      </c>
      <c r="G729" s="2059" t="s">
        <v>334</v>
      </c>
      <c r="H729" s="2196" t="s">
        <v>44</v>
      </c>
      <c r="I729" s="455" t="s">
        <v>355</v>
      </c>
      <c r="J729" s="866"/>
      <c r="K729" s="972" t="s">
        <v>124</v>
      </c>
      <c r="L729" s="647"/>
      <c r="M729" s="481"/>
      <c r="N729" s="480"/>
      <c r="O729" s="698"/>
      <c r="P729" s="394"/>
    </row>
    <row r="730" spans="1:27" ht="23.25" hidden="1" customHeight="1" x14ac:dyDescent="0.25">
      <c r="A730" s="541"/>
      <c r="B730" s="2090"/>
      <c r="C730" s="849"/>
      <c r="D730" s="514"/>
      <c r="E730" s="634"/>
      <c r="F730" s="2063"/>
      <c r="G730" s="2060"/>
      <c r="H730" s="2180"/>
      <c r="I730" s="1001"/>
      <c r="J730" s="645"/>
      <c r="K730" s="971" t="s">
        <v>141</v>
      </c>
      <c r="L730" s="644"/>
      <c r="M730" s="640"/>
      <c r="N730" s="639"/>
      <c r="O730" s="683"/>
      <c r="P730" s="394"/>
      <c r="W730" s="361">
        <v>25</v>
      </c>
      <c r="X730" s="361">
        <v>1</v>
      </c>
    </row>
    <row r="731" spans="1:27" ht="15" hidden="1" customHeight="1" x14ac:dyDescent="0.2">
      <c r="A731" s="541"/>
      <c r="B731" s="2090"/>
      <c r="C731" s="849"/>
      <c r="D731" s="514"/>
      <c r="E731" s="634"/>
      <c r="F731" s="2063"/>
      <c r="G731" s="2060"/>
      <c r="H731" s="2180"/>
      <c r="I731" s="1001"/>
      <c r="J731" s="864"/>
      <c r="K731" s="971" t="s">
        <v>216</v>
      </c>
      <c r="L731" s="644"/>
      <c r="M731" s="659"/>
      <c r="N731" s="684"/>
      <c r="O731" s="638"/>
    </row>
    <row r="732" spans="1:27" ht="14.25" hidden="1" customHeight="1" x14ac:dyDescent="0.2">
      <c r="A732" s="541"/>
      <c r="B732" s="2090"/>
      <c r="C732" s="849"/>
      <c r="D732" s="514"/>
      <c r="E732" s="634"/>
      <c r="F732" s="841"/>
      <c r="G732" s="2060"/>
      <c r="H732" s="2180"/>
      <c r="I732" s="1001"/>
      <c r="J732" s="864"/>
      <c r="K732" s="971" t="s">
        <v>161</v>
      </c>
      <c r="L732" s="644"/>
      <c r="M732" s="659"/>
      <c r="N732" s="684"/>
      <c r="O732" s="638"/>
    </row>
    <row r="733" spans="1:27" ht="16.5" hidden="1" customHeight="1" thickBot="1" x14ac:dyDescent="0.25">
      <c r="A733" s="541"/>
      <c r="B733" s="2090"/>
      <c r="C733" s="849"/>
      <c r="D733" s="514"/>
      <c r="E733" s="634"/>
      <c r="F733" s="998"/>
      <c r="G733" s="2060"/>
      <c r="H733" s="2180"/>
      <c r="I733" s="2081"/>
      <c r="J733" s="472"/>
      <c r="K733" s="995" t="s">
        <v>140</v>
      </c>
      <c r="L733" s="840"/>
      <c r="M733" s="680"/>
      <c r="N733" s="679"/>
      <c r="O733" s="678"/>
    </row>
    <row r="734" spans="1:27" ht="17.25" hidden="1" customHeight="1" thickBot="1" x14ac:dyDescent="0.25">
      <c r="A734" s="429"/>
      <c r="B734" s="2091"/>
      <c r="C734" s="468"/>
      <c r="D734" s="534"/>
      <c r="E734" s="505"/>
      <c r="F734" s="964"/>
      <c r="G734" s="2061"/>
      <c r="H734" s="2197"/>
      <c r="I734" s="2082"/>
      <c r="J734" s="676"/>
      <c r="K734" s="973" t="s">
        <v>33</v>
      </c>
      <c r="L734" s="580">
        <f>SUM(L729:L733)</f>
        <v>0</v>
      </c>
      <c r="M734" s="627"/>
      <c r="N734" s="578"/>
      <c r="O734" s="628"/>
    </row>
    <row r="735" spans="1:27" ht="16.5" hidden="1" customHeight="1" x14ac:dyDescent="0.2">
      <c r="A735" s="557" t="s">
        <v>96</v>
      </c>
      <c r="B735" s="2089" t="s">
        <v>109</v>
      </c>
      <c r="C735" s="851" t="s">
        <v>37</v>
      </c>
      <c r="D735" s="529" t="s">
        <v>78</v>
      </c>
      <c r="E735" s="649"/>
      <c r="F735" s="2062" t="s">
        <v>354</v>
      </c>
      <c r="G735" s="2059" t="s">
        <v>334</v>
      </c>
      <c r="H735" s="2128" t="s">
        <v>44</v>
      </c>
      <c r="I735" s="2080" t="s">
        <v>53</v>
      </c>
      <c r="J735" s="866" t="s">
        <v>42</v>
      </c>
      <c r="K735" s="972" t="s">
        <v>124</v>
      </c>
      <c r="L735" s="647">
        <v>0</v>
      </c>
      <c r="M735" s="702" t="s">
        <v>227</v>
      </c>
      <c r="N735" s="834" t="s">
        <v>50</v>
      </c>
      <c r="O735" s="701"/>
      <c r="AA735" s="394"/>
    </row>
    <row r="736" spans="1:27" ht="16.5" hidden="1" customHeight="1" x14ac:dyDescent="0.2">
      <c r="A736" s="541"/>
      <c r="B736" s="2090"/>
      <c r="C736" s="849"/>
      <c r="D736" s="514"/>
      <c r="E736" s="634"/>
      <c r="F736" s="2063"/>
      <c r="G736" s="2060"/>
      <c r="H736" s="2069"/>
      <c r="I736" s="2081"/>
      <c r="J736" s="848" t="s">
        <v>353</v>
      </c>
      <c r="K736" s="1000" t="s">
        <v>243</v>
      </c>
      <c r="L736" s="644"/>
      <c r="M736" s="876"/>
      <c r="N736" s="875"/>
      <c r="O736" s="638"/>
    </row>
    <row r="737" spans="1:27" ht="15.75" hidden="1" thickBot="1" x14ac:dyDescent="0.3">
      <c r="A737" s="541"/>
      <c r="B737" s="2090"/>
      <c r="C737" s="849"/>
      <c r="D737" s="514"/>
      <c r="E737" s="634"/>
      <c r="F737" s="2063"/>
      <c r="G737" s="2060"/>
      <c r="H737" s="2069"/>
      <c r="I737" s="2081"/>
      <c r="J737" s="645"/>
      <c r="K737" s="971" t="s">
        <v>141</v>
      </c>
      <c r="L737" s="644">
        <v>0</v>
      </c>
      <c r="M737" s="854" t="s">
        <v>352</v>
      </c>
      <c r="N737" s="853" t="s">
        <v>351</v>
      </c>
      <c r="O737" s="638"/>
      <c r="AA737" s="999"/>
    </row>
    <row r="738" spans="1:27" ht="15.75" hidden="1" thickBot="1" x14ac:dyDescent="0.25">
      <c r="A738" s="541"/>
      <c r="B738" s="2090"/>
      <c r="C738" s="849"/>
      <c r="D738" s="514"/>
      <c r="E738" s="634"/>
      <c r="F738" s="2063"/>
      <c r="G738" s="2060"/>
      <c r="H738" s="2069"/>
      <c r="I738" s="2081"/>
      <c r="J738" s="472"/>
      <c r="K738" s="971" t="s">
        <v>216</v>
      </c>
      <c r="L738" s="644"/>
      <c r="M738" s="659"/>
      <c r="N738" s="684"/>
      <c r="O738" s="638"/>
    </row>
    <row r="739" spans="1:27" ht="15.75" hidden="1" thickBot="1" x14ac:dyDescent="0.25">
      <c r="A739" s="541"/>
      <c r="B739" s="2090"/>
      <c r="C739" s="849"/>
      <c r="D739" s="514"/>
      <c r="E739" s="634"/>
      <c r="F739" s="841"/>
      <c r="G739" s="2060"/>
      <c r="H739" s="2069"/>
      <c r="I739" s="2081"/>
      <c r="J739" s="472"/>
      <c r="K739" s="971" t="s">
        <v>161</v>
      </c>
      <c r="L739" s="447">
        <v>0</v>
      </c>
      <c r="M739" s="659"/>
      <c r="N739" s="684"/>
      <c r="O739" s="638"/>
    </row>
    <row r="740" spans="1:27" ht="15.75" hidden="1" thickBot="1" x14ac:dyDescent="0.25">
      <c r="A740" s="541"/>
      <c r="B740" s="2090"/>
      <c r="C740" s="849"/>
      <c r="D740" s="514"/>
      <c r="E740" s="634"/>
      <c r="F740" s="998"/>
      <c r="G740" s="2060"/>
      <c r="H740" s="2069"/>
      <c r="I740" s="2081"/>
      <c r="J740" s="472"/>
      <c r="K740" s="995" t="s">
        <v>215</v>
      </c>
      <c r="L740" s="840"/>
      <c r="M740" s="680"/>
      <c r="N740" s="679"/>
      <c r="O740" s="678"/>
    </row>
    <row r="741" spans="1:27" ht="23.25" hidden="1" customHeight="1" thickBot="1" x14ac:dyDescent="0.25">
      <c r="A741" s="429"/>
      <c r="B741" s="2091"/>
      <c r="C741" s="468"/>
      <c r="D741" s="534"/>
      <c r="E741" s="505"/>
      <c r="F741" s="964"/>
      <c r="G741" s="2061"/>
      <c r="H741" s="2129"/>
      <c r="I741" s="2082"/>
      <c r="J741" s="676"/>
      <c r="K741" s="973" t="s">
        <v>33</v>
      </c>
      <c r="L741" s="580">
        <f>SUM(L735:L740)</f>
        <v>0</v>
      </c>
      <c r="M741" s="627"/>
      <c r="N741" s="578"/>
      <c r="O741" s="628"/>
    </row>
    <row r="742" spans="1:27" ht="19.5" hidden="1" customHeight="1" x14ac:dyDescent="0.2">
      <c r="A742" s="557" t="s">
        <v>96</v>
      </c>
      <c r="B742" s="556" t="s">
        <v>109</v>
      </c>
      <c r="C742" s="851" t="s">
        <v>37</v>
      </c>
      <c r="D742" s="970">
        <v>11</v>
      </c>
      <c r="E742" s="2103"/>
      <c r="F742" s="2161" t="s">
        <v>350</v>
      </c>
      <c r="G742" s="2065" t="s">
        <v>334</v>
      </c>
      <c r="H742" s="2128" t="s">
        <v>44</v>
      </c>
      <c r="I742" s="2385" t="s">
        <v>253</v>
      </c>
      <c r="J742" s="2108" t="s">
        <v>349</v>
      </c>
      <c r="K742" s="972" t="s">
        <v>124</v>
      </c>
      <c r="L742" s="623"/>
      <c r="M742" s="622"/>
      <c r="N742" s="997"/>
      <c r="O742" s="620"/>
    </row>
    <row r="743" spans="1:27" ht="17.25" hidden="1" customHeight="1" x14ac:dyDescent="0.2">
      <c r="A743" s="541"/>
      <c r="B743" s="540"/>
      <c r="C743" s="849"/>
      <c r="D743" s="967"/>
      <c r="E743" s="2104"/>
      <c r="F743" s="2162"/>
      <c r="G743" s="2066"/>
      <c r="H743" s="2069"/>
      <c r="I743" s="2386"/>
      <c r="J743" s="2109"/>
      <c r="K743" s="971" t="s">
        <v>141</v>
      </c>
      <c r="L743" s="594"/>
      <c r="M743" s="617"/>
      <c r="N743" s="996"/>
      <c r="O743" s="615"/>
    </row>
    <row r="744" spans="1:27" ht="21.75" hidden="1" customHeight="1" x14ac:dyDescent="0.2">
      <c r="A744" s="541"/>
      <c r="B744" s="540"/>
      <c r="C744" s="849"/>
      <c r="D744" s="967"/>
      <c r="E744" s="2104"/>
      <c r="F744" s="2162"/>
      <c r="G744" s="2066"/>
      <c r="H744" s="2069"/>
      <c r="I744" s="2386"/>
      <c r="J744" s="2109"/>
      <c r="K744" s="971" t="s">
        <v>216</v>
      </c>
      <c r="L744" s="594"/>
      <c r="M744" s="614"/>
      <c r="N744" s="592"/>
      <c r="O744" s="612"/>
    </row>
    <row r="745" spans="1:27" ht="24.75" hidden="1" customHeight="1" x14ac:dyDescent="0.2">
      <c r="A745" s="541"/>
      <c r="B745" s="540"/>
      <c r="C745" s="849"/>
      <c r="D745" s="967"/>
      <c r="E745" s="2104"/>
      <c r="F745" s="2162"/>
      <c r="G745" s="2066"/>
      <c r="H745" s="2069"/>
      <c r="I745" s="2386"/>
      <c r="J745" s="2109"/>
      <c r="K745" s="971" t="s">
        <v>161</v>
      </c>
      <c r="L745" s="433"/>
      <c r="M745" s="617"/>
      <c r="N745" s="996"/>
      <c r="O745" s="615"/>
    </row>
    <row r="746" spans="1:27" ht="23.25" hidden="1" customHeight="1" thickBot="1" x14ac:dyDescent="0.25">
      <c r="A746" s="541"/>
      <c r="B746" s="540"/>
      <c r="C746" s="849"/>
      <c r="D746" s="967"/>
      <c r="E746" s="2104"/>
      <c r="F746" s="2162"/>
      <c r="G746" s="2066"/>
      <c r="H746" s="2069"/>
      <c r="I746" s="2386"/>
      <c r="J746" s="2109"/>
      <c r="K746" s="995" t="s">
        <v>215</v>
      </c>
      <c r="L746" s="587"/>
      <c r="M746" s="805"/>
      <c r="N746" s="994"/>
      <c r="O746" s="786"/>
    </row>
    <row r="747" spans="1:27" ht="25.5" hidden="1" customHeight="1" thickBot="1" x14ac:dyDescent="0.25">
      <c r="A747" s="429"/>
      <c r="B747" s="535"/>
      <c r="C747" s="468"/>
      <c r="D747" s="964"/>
      <c r="E747" s="2105"/>
      <c r="F747" s="2163"/>
      <c r="G747" s="2067"/>
      <c r="H747" s="2129"/>
      <c r="I747" s="2387"/>
      <c r="J747" s="2079"/>
      <c r="K747" s="993" t="s">
        <v>33</v>
      </c>
      <c r="L747" s="605">
        <f>SUM(L742:L746)</f>
        <v>0</v>
      </c>
      <c r="M747" s="992"/>
      <c r="N747" s="991"/>
      <c r="O747" s="990"/>
    </row>
    <row r="748" spans="1:27" ht="15" customHeight="1" x14ac:dyDescent="0.2">
      <c r="A748" s="2086" t="s">
        <v>96</v>
      </c>
      <c r="B748" s="2089" t="s">
        <v>109</v>
      </c>
      <c r="C748" s="2092" t="s">
        <v>37</v>
      </c>
      <c r="D748" s="2153">
        <v>12</v>
      </c>
      <c r="E748" s="2123" t="s">
        <v>223</v>
      </c>
      <c r="F748" s="2074" t="s">
        <v>348</v>
      </c>
      <c r="G748" s="2065" t="s">
        <v>334</v>
      </c>
      <c r="H748" s="2128" t="s">
        <v>44</v>
      </c>
      <c r="I748" s="2385" t="s">
        <v>344</v>
      </c>
      <c r="J748" s="2108" t="s">
        <v>347</v>
      </c>
      <c r="K748" s="972" t="s">
        <v>124</v>
      </c>
      <c r="L748" s="452">
        <v>0</v>
      </c>
      <c r="M748" s="432" t="s">
        <v>227</v>
      </c>
      <c r="N748" s="431" t="s">
        <v>50</v>
      </c>
      <c r="O748" s="591"/>
      <c r="AA748" s="444"/>
    </row>
    <row r="749" spans="1:27" ht="16.5" customHeight="1" x14ac:dyDescent="0.2">
      <c r="A749" s="2087"/>
      <c r="B749" s="2090"/>
      <c r="C749" s="2093"/>
      <c r="D749" s="2154"/>
      <c r="E749" s="2124"/>
      <c r="F749" s="2075"/>
      <c r="G749" s="2066"/>
      <c r="H749" s="2069"/>
      <c r="I749" s="2386"/>
      <c r="J749" s="2109"/>
      <c r="K749" s="522" t="s">
        <v>217</v>
      </c>
      <c r="L749" s="442"/>
      <c r="M749" s="432"/>
      <c r="N749" s="431"/>
      <c r="O749" s="591"/>
    </row>
    <row r="750" spans="1:27" ht="20.25" customHeight="1" x14ac:dyDescent="0.2">
      <c r="A750" s="2087"/>
      <c r="B750" s="2090"/>
      <c r="C750" s="2093"/>
      <c r="D750" s="2154"/>
      <c r="E750" s="2124"/>
      <c r="F750" s="2075"/>
      <c r="G750" s="2066"/>
      <c r="H750" s="2069"/>
      <c r="I750" s="2386"/>
      <c r="J750" s="2109"/>
      <c r="K750" s="971" t="s">
        <v>141</v>
      </c>
      <c r="L750" s="442">
        <v>0</v>
      </c>
      <c r="M750" s="432"/>
      <c r="N750" s="431"/>
      <c r="O750" s="591"/>
      <c r="AA750" s="444"/>
    </row>
    <row r="751" spans="1:27" ht="18" customHeight="1" x14ac:dyDescent="0.2">
      <c r="A751" s="2087"/>
      <c r="B751" s="2090"/>
      <c r="C751" s="2093"/>
      <c r="D751" s="2154"/>
      <c r="E751" s="2124"/>
      <c r="F751" s="2075"/>
      <c r="G751" s="2066"/>
      <c r="H751" s="2069"/>
      <c r="I751" s="2386"/>
      <c r="J751" s="2109"/>
      <c r="K751" s="971" t="s">
        <v>216</v>
      </c>
      <c r="L751" s="594"/>
      <c r="M751" s="432"/>
      <c r="N751" s="431"/>
      <c r="O751" s="591"/>
    </row>
    <row r="752" spans="1:27" ht="17.25" customHeight="1" x14ac:dyDescent="0.2">
      <c r="A752" s="2087"/>
      <c r="B752" s="2090"/>
      <c r="C752" s="2093"/>
      <c r="D752" s="2154"/>
      <c r="E752" s="2124"/>
      <c r="F752" s="2075"/>
      <c r="G752" s="2066"/>
      <c r="H752" s="2069"/>
      <c r="I752" s="2386"/>
      <c r="J752" s="2109"/>
      <c r="K752" s="989" t="s">
        <v>161</v>
      </c>
      <c r="L752" s="594"/>
      <c r="M752" s="432"/>
      <c r="N752" s="431"/>
      <c r="O752" s="591"/>
    </row>
    <row r="753" spans="1:27" ht="18" customHeight="1" x14ac:dyDescent="0.2">
      <c r="A753" s="2087"/>
      <c r="B753" s="2090"/>
      <c r="C753" s="2093"/>
      <c r="D753" s="2154"/>
      <c r="E753" s="2124"/>
      <c r="F753" s="2075"/>
      <c r="G753" s="2066"/>
      <c r="H753" s="2069"/>
      <c r="I753" s="2386"/>
      <c r="J753" s="2109"/>
      <c r="K753" s="989" t="s">
        <v>215</v>
      </c>
      <c r="L753" s="594"/>
      <c r="M753" s="432"/>
      <c r="N753" s="431"/>
      <c r="O753" s="591"/>
    </row>
    <row r="754" spans="1:27" ht="18" customHeight="1" thickBot="1" x14ac:dyDescent="0.25">
      <c r="A754" s="2088"/>
      <c r="B754" s="2091"/>
      <c r="C754" s="2094"/>
      <c r="D754" s="2155"/>
      <c r="E754" s="2125"/>
      <c r="F754" s="2076"/>
      <c r="G754" s="2067"/>
      <c r="H754" s="2129"/>
      <c r="I754" s="2387"/>
      <c r="J754" s="2079"/>
      <c r="K754" s="988" t="s">
        <v>33</v>
      </c>
      <c r="L754" s="980">
        <f>SUM(L748:L753)</f>
        <v>0</v>
      </c>
      <c r="M754" s="987"/>
      <c r="N754" s="986"/>
      <c r="O754" s="985"/>
    </row>
    <row r="755" spans="1:27" ht="18" customHeight="1" x14ac:dyDescent="0.2">
      <c r="A755" s="2086" t="s">
        <v>96</v>
      </c>
      <c r="B755" s="2089" t="s">
        <v>109</v>
      </c>
      <c r="C755" s="851" t="s">
        <v>37</v>
      </c>
      <c r="D755" s="2153">
        <v>13</v>
      </c>
      <c r="E755" s="2123" t="s">
        <v>223</v>
      </c>
      <c r="F755" s="2074" t="s">
        <v>346</v>
      </c>
      <c r="G755" s="2065" t="s">
        <v>334</v>
      </c>
      <c r="H755" s="2128" t="s">
        <v>44</v>
      </c>
      <c r="I755" s="2385" t="s">
        <v>43</v>
      </c>
      <c r="J755" s="2108" t="s">
        <v>340</v>
      </c>
      <c r="K755" s="984" t="s">
        <v>124</v>
      </c>
      <c r="L755" s="452">
        <v>0</v>
      </c>
      <c r="M755" s="432" t="s">
        <v>342</v>
      </c>
      <c r="N755" s="431" t="s">
        <v>50</v>
      </c>
      <c r="O755" s="591"/>
      <c r="AA755" s="444"/>
    </row>
    <row r="756" spans="1:27" ht="16.5" customHeight="1" x14ac:dyDescent="0.2">
      <c r="A756" s="2087"/>
      <c r="B756" s="2090"/>
      <c r="C756" s="2136"/>
      <c r="D756" s="2154"/>
      <c r="E756" s="2124"/>
      <c r="F756" s="2075"/>
      <c r="G756" s="2066"/>
      <c r="H756" s="2069"/>
      <c r="I756" s="2386"/>
      <c r="J756" s="2109"/>
      <c r="K756" s="522" t="s">
        <v>217</v>
      </c>
      <c r="L756" s="442"/>
      <c r="M756" s="432" t="s">
        <v>339</v>
      </c>
      <c r="N756" s="431" t="s">
        <v>50</v>
      </c>
      <c r="O756" s="591"/>
    </row>
    <row r="757" spans="1:27" ht="22.5" customHeight="1" x14ac:dyDescent="0.2">
      <c r="A757" s="2087"/>
      <c r="B757" s="2090"/>
      <c r="C757" s="2136"/>
      <c r="D757" s="2154"/>
      <c r="E757" s="2124"/>
      <c r="F757" s="2075"/>
      <c r="G757" s="2066"/>
      <c r="H757" s="2069"/>
      <c r="I757" s="2386"/>
      <c r="J757" s="2109"/>
      <c r="K757" s="983" t="s">
        <v>141</v>
      </c>
      <c r="L757" s="442">
        <v>0</v>
      </c>
      <c r="M757" s="432"/>
      <c r="N757" s="431"/>
      <c r="O757" s="591"/>
      <c r="AA757" s="444"/>
    </row>
    <row r="758" spans="1:27" ht="17.25" customHeight="1" x14ac:dyDescent="0.2">
      <c r="A758" s="2087"/>
      <c r="B758" s="2090"/>
      <c r="C758" s="2136"/>
      <c r="D758" s="2154"/>
      <c r="E758" s="2124"/>
      <c r="F758" s="2075"/>
      <c r="G758" s="2066"/>
      <c r="H758" s="2069"/>
      <c r="I758" s="2386"/>
      <c r="J758" s="2109"/>
      <c r="K758" s="983" t="s">
        <v>216</v>
      </c>
      <c r="L758" s="594"/>
      <c r="M758" s="432"/>
      <c r="N758" s="431"/>
      <c r="O758" s="591"/>
    </row>
    <row r="759" spans="1:27" ht="15.75" customHeight="1" x14ac:dyDescent="0.2">
      <c r="A759" s="2087"/>
      <c r="B759" s="2090"/>
      <c r="C759" s="2136"/>
      <c r="D759" s="2154"/>
      <c r="E759" s="2124"/>
      <c r="F759" s="2075"/>
      <c r="G759" s="2066"/>
      <c r="H759" s="2069"/>
      <c r="I759" s="2386"/>
      <c r="J759" s="2109"/>
      <c r="K759" s="982" t="s">
        <v>161</v>
      </c>
      <c r="L759" s="594"/>
      <c r="M759" s="432"/>
      <c r="N759" s="431"/>
      <c r="O759" s="591"/>
    </row>
    <row r="760" spans="1:27" ht="16.5" customHeight="1" thickBot="1" x14ac:dyDescent="0.25">
      <c r="A760" s="2087"/>
      <c r="B760" s="2090"/>
      <c r="C760" s="2136"/>
      <c r="D760" s="2154"/>
      <c r="E760" s="2124"/>
      <c r="F760" s="2075"/>
      <c r="G760" s="2066"/>
      <c r="H760" s="2069"/>
      <c r="I760" s="2386"/>
      <c r="J760" s="2109"/>
      <c r="K760" s="974" t="s">
        <v>215</v>
      </c>
      <c r="L760" s="594"/>
      <c r="M760" s="981"/>
      <c r="N760" s="461"/>
      <c r="O760" s="584"/>
    </row>
    <row r="761" spans="1:27" ht="13.5" customHeight="1" thickBot="1" x14ac:dyDescent="0.25">
      <c r="A761" s="2088"/>
      <c r="B761" s="2091"/>
      <c r="C761" s="2137"/>
      <c r="D761" s="2155"/>
      <c r="E761" s="2125"/>
      <c r="F761" s="2076"/>
      <c r="G761" s="2067"/>
      <c r="H761" s="2129"/>
      <c r="I761" s="2387"/>
      <c r="J761" s="2079"/>
      <c r="K761" s="503" t="s">
        <v>33</v>
      </c>
      <c r="L761" s="980">
        <f>SUM(L755:L760)</f>
        <v>0</v>
      </c>
      <c r="M761" s="979"/>
      <c r="N761" s="500"/>
      <c r="O761" s="628"/>
    </row>
    <row r="762" spans="1:27" ht="15.75" customHeight="1" x14ac:dyDescent="0.2">
      <c r="A762" s="2086" t="s">
        <v>96</v>
      </c>
      <c r="B762" s="2089" t="s">
        <v>109</v>
      </c>
      <c r="C762" s="2092" t="s">
        <v>37</v>
      </c>
      <c r="D762" s="2153">
        <v>14</v>
      </c>
      <c r="E762" s="2123" t="s">
        <v>223</v>
      </c>
      <c r="F762" s="2074" t="s">
        <v>345</v>
      </c>
      <c r="G762" s="2065" t="s">
        <v>334</v>
      </c>
      <c r="H762" s="2128" t="s">
        <v>44</v>
      </c>
      <c r="I762" s="2385" t="s">
        <v>344</v>
      </c>
      <c r="J762" s="2108" t="s">
        <v>343</v>
      </c>
      <c r="K762" s="978" t="s">
        <v>124</v>
      </c>
      <c r="L762" s="452">
        <v>0</v>
      </c>
      <c r="M762" s="977" t="s">
        <v>342</v>
      </c>
      <c r="N762" s="960" t="s">
        <v>50</v>
      </c>
      <c r="O762" s="823"/>
      <c r="AA762" s="444"/>
    </row>
    <row r="763" spans="1:27" ht="15.75" customHeight="1" x14ac:dyDescent="0.2">
      <c r="A763" s="2087"/>
      <c r="B763" s="2090"/>
      <c r="C763" s="2093"/>
      <c r="D763" s="2154"/>
      <c r="E763" s="2124"/>
      <c r="F763" s="2075"/>
      <c r="G763" s="2066"/>
      <c r="H763" s="2069"/>
      <c r="I763" s="2386"/>
      <c r="J763" s="2109"/>
      <c r="K763" s="522" t="s">
        <v>217</v>
      </c>
      <c r="L763" s="442"/>
      <c r="M763" s="593"/>
      <c r="N763" s="592"/>
      <c r="O763" s="591"/>
    </row>
    <row r="764" spans="1:27" ht="17.25" customHeight="1" x14ac:dyDescent="0.2">
      <c r="A764" s="2087"/>
      <c r="B764" s="2090"/>
      <c r="C764" s="2093"/>
      <c r="D764" s="2154"/>
      <c r="E764" s="2124"/>
      <c r="F764" s="2075"/>
      <c r="G764" s="2066"/>
      <c r="H764" s="2069"/>
      <c r="I764" s="2386"/>
      <c r="J764" s="2109"/>
      <c r="K764" s="976" t="s">
        <v>141</v>
      </c>
      <c r="L764" s="442">
        <v>0</v>
      </c>
      <c r="M764" s="593"/>
      <c r="N764" s="592"/>
      <c r="O764" s="591"/>
      <c r="AA764" s="444"/>
    </row>
    <row r="765" spans="1:27" ht="18" customHeight="1" x14ac:dyDescent="0.2">
      <c r="A765" s="2087"/>
      <c r="B765" s="2090"/>
      <c r="C765" s="2093"/>
      <c r="D765" s="2154"/>
      <c r="E765" s="2124"/>
      <c r="F765" s="2075"/>
      <c r="G765" s="2066"/>
      <c r="H765" s="2069"/>
      <c r="I765" s="2386"/>
      <c r="J765" s="2109"/>
      <c r="K765" s="976" t="s">
        <v>216</v>
      </c>
      <c r="L765" s="442"/>
      <c r="M765" s="593"/>
      <c r="N765" s="592"/>
      <c r="O765" s="591"/>
    </row>
    <row r="766" spans="1:27" ht="18.75" customHeight="1" x14ac:dyDescent="0.2">
      <c r="A766" s="2087"/>
      <c r="B766" s="2090"/>
      <c r="C766" s="2093"/>
      <c r="D766" s="2154"/>
      <c r="E766" s="2124"/>
      <c r="F766" s="2075"/>
      <c r="G766" s="2066"/>
      <c r="H766" s="2069"/>
      <c r="I766" s="2386"/>
      <c r="J766" s="2109"/>
      <c r="K766" s="975" t="s">
        <v>161</v>
      </c>
      <c r="L766" s="594"/>
      <c r="M766" s="593"/>
      <c r="N766" s="592"/>
      <c r="O766" s="591"/>
    </row>
    <row r="767" spans="1:27" ht="17.25" customHeight="1" thickBot="1" x14ac:dyDescent="0.25">
      <c r="A767" s="2087"/>
      <c r="B767" s="2090"/>
      <c r="C767" s="2093"/>
      <c r="D767" s="2154"/>
      <c r="E767" s="2124"/>
      <c r="F767" s="2075"/>
      <c r="G767" s="2066"/>
      <c r="H767" s="2069"/>
      <c r="I767" s="2386"/>
      <c r="J767" s="2109"/>
      <c r="K767" s="974" t="s">
        <v>215</v>
      </c>
      <c r="L767" s="594"/>
      <c r="M767" s="586"/>
      <c r="N767" s="585"/>
      <c r="O767" s="584"/>
    </row>
    <row r="768" spans="1:27" ht="15" customHeight="1" thickBot="1" x14ac:dyDescent="0.25">
      <c r="A768" s="2088"/>
      <c r="B768" s="2091"/>
      <c r="C768" s="2094"/>
      <c r="D768" s="2155"/>
      <c r="E768" s="2125"/>
      <c r="F768" s="2076"/>
      <c r="G768" s="2067"/>
      <c r="H768" s="2129"/>
      <c r="I768" s="2387"/>
      <c r="J768" s="2079"/>
      <c r="K768" s="973" t="s">
        <v>33</v>
      </c>
      <c r="L768" s="580">
        <f>SUM(L762:L767)</f>
        <v>0</v>
      </c>
      <c r="M768" s="579"/>
      <c r="N768" s="957"/>
      <c r="O768" s="628"/>
    </row>
    <row r="769" spans="1:27" ht="25.5" customHeight="1" x14ac:dyDescent="0.2">
      <c r="A769" s="2086" t="s">
        <v>96</v>
      </c>
      <c r="B769" s="2089" t="s">
        <v>109</v>
      </c>
      <c r="C769" s="2092" t="s">
        <v>37</v>
      </c>
      <c r="D769" s="2153">
        <v>15</v>
      </c>
      <c r="E769" s="2123" t="s">
        <v>223</v>
      </c>
      <c r="F769" s="2074" t="s">
        <v>341</v>
      </c>
      <c r="G769" s="2065" t="s">
        <v>334</v>
      </c>
      <c r="H769" s="2128" t="s">
        <v>44</v>
      </c>
      <c r="I769" s="2385" t="s">
        <v>43</v>
      </c>
      <c r="J769" s="2108" t="s">
        <v>340</v>
      </c>
      <c r="K769" s="972" t="s">
        <v>124</v>
      </c>
      <c r="L769" s="452">
        <v>0</v>
      </c>
      <c r="M769" s="961" t="s">
        <v>227</v>
      </c>
      <c r="N769" s="960" t="s">
        <v>50</v>
      </c>
      <c r="O769" s="823"/>
      <c r="AA769" s="444"/>
    </row>
    <row r="770" spans="1:27" ht="25.5" customHeight="1" x14ac:dyDescent="0.2">
      <c r="A770" s="2087"/>
      <c r="B770" s="2090"/>
      <c r="C770" s="2093"/>
      <c r="D770" s="2154"/>
      <c r="E770" s="2124"/>
      <c r="F770" s="2075"/>
      <c r="G770" s="2066"/>
      <c r="H770" s="2069"/>
      <c r="I770" s="2386"/>
      <c r="J770" s="2109"/>
      <c r="K770" s="522" t="s">
        <v>217</v>
      </c>
      <c r="L770" s="442"/>
      <c r="M770" s="969" t="s">
        <v>339</v>
      </c>
      <c r="N770" s="431" t="s">
        <v>50</v>
      </c>
      <c r="O770" s="591"/>
    </row>
    <row r="771" spans="1:27" ht="25.5" customHeight="1" x14ac:dyDescent="0.2">
      <c r="A771" s="2087"/>
      <c r="B771" s="2090"/>
      <c r="C771" s="2093"/>
      <c r="D771" s="2154"/>
      <c r="E771" s="2124"/>
      <c r="F771" s="2075"/>
      <c r="G771" s="2066"/>
      <c r="H771" s="2069"/>
      <c r="I771" s="2386"/>
      <c r="J771" s="2109"/>
      <c r="K771" s="971" t="s">
        <v>141</v>
      </c>
      <c r="L771" s="442">
        <v>0</v>
      </c>
      <c r="M771" s="969"/>
      <c r="N771" s="431"/>
      <c r="O771" s="591"/>
      <c r="AA771" s="444"/>
    </row>
    <row r="772" spans="1:27" ht="25.5" customHeight="1" x14ac:dyDescent="0.2">
      <c r="A772" s="2087"/>
      <c r="B772" s="2090"/>
      <c r="C772" s="2093"/>
      <c r="D772" s="2154"/>
      <c r="E772" s="2124"/>
      <c r="F772" s="2075"/>
      <c r="G772" s="2066"/>
      <c r="H772" s="2069"/>
      <c r="I772" s="2386"/>
      <c r="J772" s="2109"/>
      <c r="K772" s="596" t="s">
        <v>216</v>
      </c>
      <c r="L772" s="442"/>
      <c r="M772" s="969"/>
      <c r="N772" s="431"/>
      <c r="O772" s="591"/>
    </row>
    <row r="773" spans="1:27" ht="25.5" customHeight="1" x14ac:dyDescent="0.2">
      <c r="A773" s="2087"/>
      <c r="B773" s="2090"/>
      <c r="C773" s="2093"/>
      <c r="D773" s="2154"/>
      <c r="E773" s="2124"/>
      <c r="F773" s="2075"/>
      <c r="G773" s="2066"/>
      <c r="H773" s="2069"/>
      <c r="I773" s="2386"/>
      <c r="J773" s="2109"/>
      <c r="K773" s="595" t="s">
        <v>161</v>
      </c>
      <c r="L773" s="594"/>
      <c r="M773" s="969"/>
      <c r="N773" s="431"/>
      <c r="O773" s="591"/>
    </row>
    <row r="774" spans="1:27" ht="25.5" customHeight="1" thickBot="1" x14ac:dyDescent="0.25">
      <c r="A774" s="2087"/>
      <c r="B774" s="2090"/>
      <c r="C774" s="2093"/>
      <c r="D774" s="2154"/>
      <c r="E774" s="2124"/>
      <c r="F774" s="2075"/>
      <c r="G774" s="2066"/>
      <c r="H774" s="2069"/>
      <c r="I774" s="2386"/>
      <c r="J774" s="2109"/>
      <c r="K774" s="959" t="s">
        <v>215</v>
      </c>
      <c r="L774" s="594"/>
      <c r="M774" s="966"/>
      <c r="N774" s="461"/>
      <c r="O774" s="584"/>
    </row>
    <row r="775" spans="1:27" ht="25.5" customHeight="1" thickBot="1" x14ac:dyDescent="0.25">
      <c r="A775" s="2088"/>
      <c r="B775" s="2091"/>
      <c r="C775" s="2094"/>
      <c r="D775" s="2155"/>
      <c r="E775" s="2125"/>
      <c r="F775" s="2076"/>
      <c r="G775" s="2067"/>
      <c r="H775" s="2129"/>
      <c r="I775" s="2387"/>
      <c r="J775" s="2079"/>
      <c r="K775" s="581" t="s">
        <v>33</v>
      </c>
      <c r="L775" s="958">
        <f>SUM(L769:L774)</f>
        <v>0</v>
      </c>
      <c r="M775" s="963"/>
      <c r="N775" s="500"/>
      <c r="O775" s="628"/>
    </row>
    <row r="776" spans="1:27" ht="25.5" customHeight="1" x14ac:dyDescent="0.2">
      <c r="A776" s="557" t="s">
        <v>96</v>
      </c>
      <c r="B776" s="556" t="s">
        <v>109</v>
      </c>
      <c r="C776" s="851" t="s">
        <v>37</v>
      </c>
      <c r="D776" s="970">
        <v>16</v>
      </c>
      <c r="E776" s="2123" t="s">
        <v>223</v>
      </c>
      <c r="F776" s="2074" t="s">
        <v>338</v>
      </c>
      <c r="G776" s="2065" t="s">
        <v>334</v>
      </c>
      <c r="H776" s="2128" t="s">
        <v>44</v>
      </c>
      <c r="I776" s="2385" t="s">
        <v>337</v>
      </c>
      <c r="J776" s="2108" t="s">
        <v>336</v>
      </c>
      <c r="K776" s="962" t="s">
        <v>124</v>
      </c>
      <c r="L776" s="452">
        <v>0</v>
      </c>
      <c r="M776" s="961" t="s">
        <v>227</v>
      </c>
      <c r="N776" s="960" t="s">
        <v>50</v>
      </c>
      <c r="O776" s="823"/>
      <c r="AA776" s="444"/>
    </row>
    <row r="777" spans="1:27" ht="25.5" customHeight="1" x14ac:dyDescent="0.2">
      <c r="A777" s="441"/>
      <c r="B777" s="440"/>
      <c r="C777" s="968"/>
      <c r="D777" s="967"/>
      <c r="E777" s="2124"/>
      <c r="F777" s="2075"/>
      <c r="G777" s="2066"/>
      <c r="H777" s="2069"/>
      <c r="I777" s="2386"/>
      <c r="J777" s="2109"/>
      <c r="K777" s="522" t="s">
        <v>217</v>
      </c>
      <c r="L777" s="594"/>
      <c r="M777" s="969"/>
      <c r="N777" s="431"/>
      <c r="O777" s="591"/>
    </row>
    <row r="778" spans="1:27" ht="25.5" customHeight="1" x14ac:dyDescent="0.2">
      <c r="A778" s="441"/>
      <c r="B778" s="440"/>
      <c r="C778" s="968"/>
      <c r="D778" s="967"/>
      <c r="E778" s="2124"/>
      <c r="F778" s="2075"/>
      <c r="G778" s="2066"/>
      <c r="H778" s="2069"/>
      <c r="I778" s="2386"/>
      <c r="J778" s="2109"/>
      <c r="K778" s="596" t="s">
        <v>141</v>
      </c>
      <c r="L778" s="594"/>
      <c r="M778" s="969"/>
      <c r="N778" s="431"/>
      <c r="O778" s="591"/>
    </row>
    <row r="779" spans="1:27" ht="25.5" customHeight="1" x14ac:dyDescent="0.2">
      <c r="A779" s="441"/>
      <c r="B779" s="440"/>
      <c r="C779" s="968"/>
      <c r="D779" s="967"/>
      <c r="E779" s="2124"/>
      <c r="F779" s="2075"/>
      <c r="G779" s="2066"/>
      <c r="H779" s="2069"/>
      <c r="I779" s="2386"/>
      <c r="J779" s="2109"/>
      <c r="K779" s="596" t="s">
        <v>216</v>
      </c>
      <c r="L779" s="594"/>
      <c r="M779" s="969"/>
      <c r="N779" s="431"/>
      <c r="O779" s="591"/>
    </row>
    <row r="780" spans="1:27" ht="25.5" customHeight="1" x14ac:dyDescent="0.2">
      <c r="A780" s="441"/>
      <c r="B780" s="440"/>
      <c r="C780" s="968"/>
      <c r="D780" s="967"/>
      <c r="E780" s="2124"/>
      <c r="F780" s="2075"/>
      <c r="G780" s="2066"/>
      <c r="H780" s="2069"/>
      <c r="I780" s="2386"/>
      <c r="J780" s="2109"/>
      <c r="K780" s="595" t="s">
        <v>161</v>
      </c>
      <c r="L780" s="594"/>
      <c r="M780" s="969"/>
      <c r="N780" s="431"/>
      <c r="O780" s="591"/>
    </row>
    <row r="781" spans="1:27" ht="25.5" customHeight="1" thickBot="1" x14ac:dyDescent="0.25">
      <c r="A781" s="441"/>
      <c r="B781" s="440"/>
      <c r="C781" s="968"/>
      <c r="D781" s="967"/>
      <c r="E781" s="2124"/>
      <c r="F781" s="2075"/>
      <c r="G781" s="2066"/>
      <c r="H781" s="2069"/>
      <c r="I781" s="2386"/>
      <c r="J781" s="2109"/>
      <c r="K781" s="959" t="s">
        <v>215</v>
      </c>
      <c r="L781" s="594"/>
      <c r="M781" s="966"/>
      <c r="N781" s="461"/>
      <c r="O781" s="584"/>
    </row>
    <row r="782" spans="1:27" ht="25.5" customHeight="1" thickBot="1" x14ac:dyDescent="0.25">
      <c r="A782" s="429"/>
      <c r="B782" s="428"/>
      <c r="C782" s="965"/>
      <c r="D782" s="964"/>
      <c r="E782" s="2125"/>
      <c r="F782" s="2076"/>
      <c r="G782" s="2067"/>
      <c r="H782" s="2129"/>
      <c r="I782" s="2387"/>
      <c r="J782" s="2079"/>
      <c r="K782" s="581" t="s">
        <v>33</v>
      </c>
      <c r="L782" s="958">
        <f>SUM(L776:L781)</f>
        <v>0</v>
      </c>
      <c r="M782" s="963"/>
      <c r="N782" s="500"/>
      <c r="O782" s="628"/>
    </row>
    <row r="783" spans="1:27" ht="25.5" customHeight="1" x14ac:dyDescent="0.2">
      <c r="A783" s="2086" t="s">
        <v>96</v>
      </c>
      <c r="B783" s="2089" t="s">
        <v>109</v>
      </c>
      <c r="C783" s="2092" t="s">
        <v>37</v>
      </c>
      <c r="D783" s="2153">
        <v>17</v>
      </c>
      <c r="E783" s="2123" t="s">
        <v>223</v>
      </c>
      <c r="F783" s="2074" t="s">
        <v>335</v>
      </c>
      <c r="G783" s="2065" t="s">
        <v>334</v>
      </c>
      <c r="H783" s="2128" t="s">
        <v>44</v>
      </c>
      <c r="I783" s="2385" t="s">
        <v>333</v>
      </c>
      <c r="J783" s="2108" t="s">
        <v>332</v>
      </c>
      <c r="K783" s="962" t="s">
        <v>124</v>
      </c>
      <c r="L783" s="452">
        <v>0</v>
      </c>
      <c r="M783" s="961" t="s">
        <v>227</v>
      </c>
      <c r="N783" s="960" t="s">
        <v>50</v>
      </c>
      <c r="O783" s="823"/>
      <c r="AA783" s="444"/>
    </row>
    <row r="784" spans="1:27" ht="25.5" customHeight="1" x14ac:dyDescent="0.2">
      <c r="A784" s="2087"/>
      <c r="B784" s="2090"/>
      <c r="C784" s="2093"/>
      <c r="D784" s="2154"/>
      <c r="E784" s="2124"/>
      <c r="F784" s="2075"/>
      <c r="G784" s="2066"/>
      <c r="H784" s="2069"/>
      <c r="I784" s="2386"/>
      <c r="J784" s="2109"/>
      <c r="K784" s="522" t="s">
        <v>217</v>
      </c>
      <c r="L784" s="442"/>
      <c r="M784" s="819"/>
      <c r="N784" s="592"/>
      <c r="O784" s="591"/>
    </row>
    <row r="785" spans="1:27" ht="25.5" customHeight="1" x14ac:dyDescent="0.2">
      <c r="A785" s="2087"/>
      <c r="B785" s="2090"/>
      <c r="C785" s="2093"/>
      <c r="D785" s="2154"/>
      <c r="E785" s="2124"/>
      <c r="F785" s="2075"/>
      <c r="G785" s="2066"/>
      <c r="H785" s="2069"/>
      <c r="I785" s="2386"/>
      <c r="J785" s="2109"/>
      <c r="K785" s="596" t="s">
        <v>141</v>
      </c>
      <c r="L785" s="442">
        <v>0</v>
      </c>
      <c r="M785" s="819"/>
      <c r="N785" s="592"/>
      <c r="O785" s="591"/>
      <c r="AA785" s="444"/>
    </row>
    <row r="786" spans="1:27" ht="25.5" customHeight="1" x14ac:dyDescent="0.2">
      <c r="A786" s="2087"/>
      <c r="B786" s="2090"/>
      <c r="C786" s="2093"/>
      <c r="D786" s="2154"/>
      <c r="E786" s="2124"/>
      <c r="F786" s="2075"/>
      <c r="G786" s="2066"/>
      <c r="H786" s="2069"/>
      <c r="I786" s="2386"/>
      <c r="J786" s="2109"/>
      <c r="K786" s="596" t="s">
        <v>216</v>
      </c>
      <c r="L786" s="442"/>
      <c r="M786" s="819"/>
      <c r="N786" s="592"/>
      <c r="O786" s="591"/>
    </row>
    <row r="787" spans="1:27" ht="25.5" customHeight="1" x14ac:dyDescent="0.2">
      <c r="A787" s="2087"/>
      <c r="B787" s="2090"/>
      <c r="C787" s="2093"/>
      <c r="D787" s="2154"/>
      <c r="E787" s="2124"/>
      <c r="F787" s="2075"/>
      <c r="G787" s="2066"/>
      <c r="H787" s="2069"/>
      <c r="I787" s="2386"/>
      <c r="J787" s="2109"/>
      <c r="K787" s="595" t="s">
        <v>161</v>
      </c>
      <c r="L787" s="442"/>
      <c r="M787" s="819"/>
      <c r="N787" s="592"/>
      <c r="O787" s="591"/>
    </row>
    <row r="788" spans="1:27" ht="25.5" customHeight="1" thickBot="1" x14ac:dyDescent="0.25">
      <c r="A788" s="2087"/>
      <c r="B788" s="2090"/>
      <c r="C788" s="2093"/>
      <c r="D788" s="2154"/>
      <c r="E788" s="2124"/>
      <c r="F788" s="2075"/>
      <c r="G788" s="2066"/>
      <c r="H788" s="2069"/>
      <c r="I788" s="2386"/>
      <c r="J788" s="2109"/>
      <c r="K788" s="959" t="s">
        <v>215</v>
      </c>
      <c r="L788" s="594"/>
      <c r="M788" s="815"/>
      <c r="N788" s="585"/>
      <c r="O788" s="584"/>
    </row>
    <row r="789" spans="1:27" ht="25.5" customHeight="1" thickBot="1" x14ac:dyDescent="0.25">
      <c r="A789" s="2088"/>
      <c r="B789" s="2091"/>
      <c r="C789" s="2094"/>
      <c r="D789" s="2155"/>
      <c r="E789" s="2125"/>
      <c r="F789" s="2076"/>
      <c r="G789" s="2067"/>
      <c r="H789" s="2129"/>
      <c r="I789" s="2387"/>
      <c r="J789" s="2079"/>
      <c r="K789" s="581" t="s">
        <v>33</v>
      </c>
      <c r="L789" s="958">
        <f>SUM(L783:L788)</f>
        <v>0</v>
      </c>
      <c r="M789" s="829"/>
      <c r="N789" s="957"/>
      <c r="O789" s="628"/>
    </row>
    <row r="790" spans="1:27" ht="15" thickBot="1" x14ac:dyDescent="0.25">
      <c r="A790" s="419" t="s">
        <v>96</v>
      </c>
      <c r="B790" s="418" t="s">
        <v>109</v>
      </c>
      <c r="C790" s="2118" t="s">
        <v>38</v>
      </c>
      <c r="D790" s="2118"/>
      <c r="E790" s="2118"/>
      <c r="F790" s="2118"/>
      <c r="G790" s="2118"/>
      <c r="H790" s="2118"/>
      <c r="I790" s="2119"/>
      <c r="J790" s="417"/>
      <c r="K790" s="956" t="s">
        <v>33</v>
      </c>
      <c r="L790" s="955">
        <f>L674*1</f>
        <v>1385.8999999999999</v>
      </c>
      <c r="M790" s="413"/>
      <c r="N790" s="413"/>
      <c r="O790" s="412"/>
    </row>
    <row r="791" spans="1:27" ht="21.75" customHeight="1" thickBot="1" x14ac:dyDescent="0.25">
      <c r="A791" s="738" t="s">
        <v>96</v>
      </c>
      <c r="B791" s="738"/>
      <c r="C791" s="2126" t="s">
        <v>36</v>
      </c>
      <c r="D791" s="2126"/>
      <c r="E791" s="2126"/>
      <c r="F791" s="2126"/>
      <c r="G791" s="2126"/>
      <c r="H791" s="2126"/>
      <c r="I791" s="2127"/>
      <c r="J791" s="569"/>
      <c r="K791" s="954" t="s">
        <v>33</v>
      </c>
      <c r="L791" s="953">
        <f>L641+L665+L790</f>
        <v>1856.8999999999999</v>
      </c>
      <c r="M791" s="736"/>
      <c r="N791" s="736"/>
      <c r="O791" s="952"/>
    </row>
    <row r="792" spans="1:27" ht="22.15" customHeight="1" thickBot="1" x14ac:dyDescent="0.25">
      <c r="A792" s="733" t="s">
        <v>92</v>
      </c>
      <c r="B792" s="897"/>
      <c r="C792" s="896" t="s">
        <v>331</v>
      </c>
      <c r="D792" s="894"/>
      <c r="E792" s="894"/>
      <c r="F792" s="895"/>
      <c r="G792" s="895"/>
      <c r="H792" s="894"/>
      <c r="I792" s="894"/>
      <c r="J792" s="894"/>
      <c r="K792" s="894"/>
      <c r="L792" s="894"/>
      <c r="M792" s="893"/>
      <c r="N792" s="893"/>
      <c r="O792" s="892"/>
    </row>
    <row r="793" spans="1:27" ht="31.5" customHeight="1" thickBot="1" x14ac:dyDescent="0.25">
      <c r="A793" s="891"/>
      <c r="B793" s="890"/>
      <c r="C793" s="716"/>
      <c r="D793" s="716"/>
      <c r="E793" s="716"/>
      <c r="F793" s="889"/>
      <c r="G793" s="889"/>
      <c r="H793" s="716"/>
      <c r="I793" s="716"/>
      <c r="J793" s="716"/>
      <c r="K793" s="716"/>
      <c r="L793" s="951"/>
      <c r="M793" s="713" t="s">
        <v>330</v>
      </c>
      <c r="N793" s="712" t="s">
        <v>50</v>
      </c>
      <c r="O793" s="950"/>
    </row>
    <row r="794" spans="1:27" ht="21.6" customHeight="1" thickBot="1" x14ac:dyDescent="0.25">
      <c r="A794" s="718" t="s">
        <v>92</v>
      </c>
      <c r="B794" s="887" t="s">
        <v>37</v>
      </c>
      <c r="C794" s="886" t="s">
        <v>329</v>
      </c>
      <c r="D794" s="885"/>
      <c r="E794" s="720"/>
      <c r="F794" s="885"/>
      <c r="G794" s="885"/>
      <c r="H794" s="885"/>
      <c r="I794" s="885"/>
      <c r="J794" s="885"/>
      <c r="K794" s="885"/>
      <c r="L794" s="720"/>
      <c r="M794" s="885"/>
      <c r="N794" s="885"/>
      <c r="O794" s="949"/>
    </row>
    <row r="795" spans="1:27" ht="34.5" customHeight="1" thickBot="1" x14ac:dyDescent="0.25">
      <c r="A795" s="884"/>
      <c r="B795" s="418"/>
      <c r="C795" s="717"/>
      <c r="D795" s="715"/>
      <c r="E795" s="715"/>
      <c r="F795" s="715"/>
      <c r="G795" s="715"/>
      <c r="H795" s="715"/>
      <c r="I795" s="715"/>
      <c r="J795" s="716"/>
      <c r="K795" s="715"/>
      <c r="L795" s="714"/>
      <c r="M795" s="713" t="s">
        <v>328</v>
      </c>
      <c r="N795" s="712" t="s">
        <v>318</v>
      </c>
      <c r="O795" s="711"/>
    </row>
    <row r="796" spans="1:27" ht="15" customHeight="1" thickBot="1" x14ac:dyDescent="0.25">
      <c r="A796" s="557" t="s">
        <v>92</v>
      </c>
      <c r="B796" s="2089" t="s">
        <v>37</v>
      </c>
      <c r="C796" s="851" t="s">
        <v>37</v>
      </c>
      <c r="D796" s="2141" t="s">
        <v>327</v>
      </c>
      <c r="E796" s="2142"/>
      <c r="F796" s="2143"/>
      <c r="G796" s="2059" t="s">
        <v>325</v>
      </c>
      <c r="H796" s="2068" t="s">
        <v>44</v>
      </c>
      <c r="I796" s="2080" t="s">
        <v>43</v>
      </c>
      <c r="J796" s="2108" t="s">
        <v>42</v>
      </c>
      <c r="K796" s="484" t="s">
        <v>124</v>
      </c>
      <c r="L796" s="470">
        <f t="shared" ref="L796:L801" si="5">L803</f>
        <v>0</v>
      </c>
      <c r="M796" s="481"/>
      <c r="N796" s="480"/>
      <c r="O796" s="698"/>
    </row>
    <row r="797" spans="1:27" ht="15" customHeight="1" x14ac:dyDescent="0.2">
      <c r="A797" s="541"/>
      <c r="B797" s="2090"/>
      <c r="C797" s="849"/>
      <c r="D797" s="2144"/>
      <c r="E797" s="2145"/>
      <c r="F797" s="2146"/>
      <c r="G797" s="2060"/>
      <c r="H797" s="2069"/>
      <c r="I797" s="2081"/>
      <c r="J797" s="2109"/>
      <c r="K797" s="482" t="s">
        <v>217</v>
      </c>
      <c r="L797" s="948">
        <f t="shared" si="5"/>
        <v>0</v>
      </c>
      <c r="M797" s="702"/>
      <c r="N797" s="834"/>
      <c r="O797" s="683"/>
    </row>
    <row r="798" spans="1:27" ht="14.45" customHeight="1" x14ac:dyDescent="0.25">
      <c r="A798" s="541"/>
      <c r="B798" s="2090"/>
      <c r="C798" s="849"/>
      <c r="D798" s="2147"/>
      <c r="E798" s="2145"/>
      <c r="F798" s="2146"/>
      <c r="G798" s="2060"/>
      <c r="H798" s="2069"/>
      <c r="I798" s="2081"/>
      <c r="J798" s="2109"/>
      <c r="K798" s="476" t="s">
        <v>141</v>
      </c>
      <c r="L798" s="948">
        <f t="shared" si="5"/>
        <v>0</v>
      </c>
      <c r="M798" s="657"/>
      <c r="N798" s="656"/>
      <c r="O798" s="683"/>
    </row>
    <row r="799" spans="1:27" ht="15" x14ac:dyDescent="0.2">
      <c r="A799" s="541"/>
      <c r="B799" s="2090"/>
      <c r="C799" s="849"/>
      <c r="D799" s="2147"/>
      <c r="E799" s="2145"/>
      <c r="F799" s="2146"/>
      <c r="G799" s="2060"/>
      <c r="H799" s="2069"/>
      <c r="I799" s="2081"/>
      <c r="J799" s="472"/>
      <c r="K799" s="476" t="s">
        <v>216</v>
      </c>
      <c r="L799" s="948">
        <f t="shared" si="5"/>
        <v>0</v>
      </c>
      <c r="M799" s="659"/>
      <c r="N799" s="684"/>
      <c r="O799" s="683"/>
    </row>
    <row r="800" spans="1:27" ht="15" x14ac:dyDescent="0.2">
      <c r="A800" s="541"/>
      <c r="B800" s="2090"/>
      <c r="C800" s="849"/>
      <c r="D800" s="2147"/>
      <c r="E800" s="2145"/>
      <c r="F800" s="2146"/>
      <c r="G800" s="2060"/>
      <c r="H800" s="2069"/>
      <c r="I800" s="2081"/>
      <c r="J800" s="472"/>
      <c r="K800" s="476" t="s">
        <v>161</v>
      </c>
      <c r="L800" s="948">
        <f t="shared" si="5"/>
        <v>0</v>
      </c>
      <c r="M800" s="659"/>
      <c r="N800" s="684"/>
      <c r="O800" s="638"/>
    </row>
    <row r="801" spans="1:28" ht="15.75" thickBot="1" x14ac:dyDescent="0.25">
      <c r="A801" s="541"/>
      <c r="B801" s="2090"/>
      <c r="C801" s="849"/>
      <c r="D801" s="2147"/>
      <c r="E801" s="2145"/>
      <c r="F801" s="2146"/>
      <c r="G801" s="2060"/>
      <c r="H801" s="2069"/>
      <c r="I801" s="2081"/>
      <c r="J801" s="472"/>
      <c r="K801" s="947" t="s">
        <v>140</v>
      </c>
      <c r="L801" s="946">
        <f t="shared" si="5"/>
        <v>0</v>
      </c>
      <c r="M801" s="680"/>
      <c r="N801" s="679"/>
      <c r="O801" s="678"/>
    </row>
    <row r="802" spans="1:28" ht="18" customHeight="1" thickBot="1" x14ac:dyDescent="0.25">
      <c r="A802" s="429"/>
      <c r="B802" s="2091"/>
      <c r="C802" s="468"/>
      <c r="D802" s="2148"/>
      <c r="E802" s="2149"/>
      <c r="F802" s="2150"/>
      <c r="G802" s="2061"/>
      <c r="H802" s="2070"/>
      <c r="I802" s="2082"/>
      <c r="J802" s="676"/>
      <c r="K802" s="503" t="s">
        <v>33</v>
      </c>
      <c r="L802" s="580">
        <f>SUM(L796:L801)</f>
        <v>0</v>
      </c>
      <c r="M802" s="627"/>
      <c r="N802" s="578"/>
      <c r="O802" s="628"/>
    </row>
    <row r="803" spans="1:28" ht="18" hidden="1" customHeight="1" x14ac:dyDescent="0.2">
      <c r="A803" s="557" t="s">
        <v>92</v>
      </c>
      <c r="B803" s="2089" t="s">
        <v>37</v>
      </c>
      <c r="C803" s="851" t="s">
        <v>37</v>
      </c>
      <c r="D803" s="529" t="s">
        <v>37</v>
      </c>
      <c r="E803" s="649"/>
      <c r="F803" s="2062" t="s">
        <v>326</v>
      </c>
      <c r="G803" s="2059" t="s">
        <v>325</v>
      </c>
      <c r="H803" s="2068" t="s">
        <v>44</v>
      </c>
      <c r="I803" s="2080" t="s">
        <v>298</v>
      </c>
      <c r="J803" s="945" t="s">
        <v>42</v>
      </c>
      <c r="K803" s="598" t="s">
        <v>124</v>
      </c>
      <c r="L803" s="647"/>
      <c r="M803" s="481"/>
      <c r="N803" s="480"/>
      <c r="O803" s="698"/>
      <c r="AA803" s="394" t="s">
        <v>324</v>
      </c>
    </row>
    <row r="804" spans="1:28" ht="15" hidden="1" customHeight="1" x14ac:dyDescent="0.2">
      <c r="A804" s="541"/>
      <c r="B804" s="2090"/>
      <c r="C804" s="849"/>
      <c r="D804" s="514"/>
      <c r="E804" s="634"/>
      <c r="F804" s="2063"/>
      <c r="G804" s="2060"/>
      <c r="H804" s="2069"/>
      <c r="I804" s="2081"/>
      <c r="J804" s="944" t="s">
        <v>296</v>
      </c>
      <c r="K804" s="700" t="s">
        <v>243</v>
      </c>
      <c r="L804" s="644"/>
      <c r="M804" s="659"/>
      <c r="N804" s="658"/>
      <c r="O804" s="683"/>
    </row>
    <row r="805" spans="1:28" ht="15.75" hidden="1" customHeight="1" x14ac:dyDescent="0.25">
      <c r="A805" s="541"/>
      <c r="B805" s="2090"/>
      <c r="C805" s="849"/>
      <c r="D805" s="514"/>
      <c r="E805" s="634"/>
      <c r="F805" s="2063"/>
      <c r="G805" s="2060"/>
      <c r="H805" s="2069"/>
      <c r="I805" s="2081"/>
      <c r="J805" s="645"/>
      <c r="K805" s="596" t="s">
        <v>141</v>
      </c>
      <c r="L805" s="644">
        <v>0</v>
      </c>
      <c r="M805" s="657"/>
      <c r="N805" s="656"/>
      <c r="O805" s="846"/>
      <c r="AB805" s="394"/>
    </row>
    <row r="806" spans="1:28" ht="15.75" hidden="1" customHeight="1" x14ac:dyDescent="0.2">
      <c r="A806" s="541"/>
      <c r="B806" s="2090"/>
      <c r="C806" s="849"/>
      <c r="D806" s="514"/>
      <c r="E806" s="634"/>
      <c r="F806" s="2063"/>
      <c r="G806" s="2060"/>
      <c r="H806" s="2069"/>
      <c r="I806" s="2081"/>
      <c r="J806" s="645"/>
      <c r="K806" s="596" t="s">
        <v>216</v>
      </c>
      <c r="L806" s="644"/>
      <c r="M806" s="659"/>
      <c r="N806" s="684"/>
      <c r="O806" s="683"/>
    </row>
    <row r="807" spans="1:28" ht="13.15" hidden="1" customHeight="1" x14ac:dyDescent="0.2">
      <c r="A807" s="541"/>
      <c r="B807" s="2090"/>
      <c r="C807" s="849"/>
      <c r="D807" s="514"/>
      <c r="E807" s="634"/>
      <c r="F807" s="2063"/>
      <c r="G807" s="2060"/>
      <c r="H807" s="2069"/>
      <c r="I807" s="2081"/>
      <c r="J807" s="645"/>
      <c r="K807" s="596" t="s">
        <v>161</v>
      </c>
      <c r="L807" s="644"/>
      <c r="M807" s="659"/>
      <c r="N807" s="684"/>
      <c r="O807" s="638"/>
    </row>
    <row r="808" spans="1:28" ht="12" hidden="1" customHeight="1" thickBot="1" x14ac:dyDescent="0.25">
      <c r="A808" s="541"/>
      <c r="B808" s="2090"/>
      <c r="C808" s="849"/>
      <c r="D808" s="514"/>
      <c r="E808" s="634"/>
      <c r="F808" s="2063"/>
      <c r="G808" s="2060"/>
      <c r="H808" s="2069"/>
      <c r="I808" s="2081"/>
      <c r="J808" s="472"/>
      <c r="K808" s="626" t="s">
        <v>140</v>
      </c>
      <c r="L808" s="840"/>
      <c r="M808" s="943"/>
      <c r="N808" s="679"/>
      <c r="O808" s="678"/>
    </row>
    <row r="809" spans="1:28" ht="14.45" hidden="1" customHeight="1" thickBot="1" x14ac:dyDescent="0.25">
      <c r="A809" s="429"/>
      <c r="B809" s="2091"/>
      <c r="C809" s="468"/>
      <c r="D809" s="534"/>
      <c r="E809" s="505"/>
      <c r="F809" s="2064"/>
      <c r="G809" s="2061"/>
      <c r="H809" s="425"/>
      <c r="I809" s="2082"/>
      <c r="J809" s="676"/>
      <c r="K809" s="503" t="s">
        <v>33</v>
      </c>
      <c r="L809" s="580">
        <f>SUM(L803:L808)</f>
        <v>0</v>
      </c>
      <c r="M809" s="627"/>
      <c r="N809" s="578"/>
      <c r="O809" s="628"/>
    </row>
    <row r="810" spans="1:28" ht="18" customHeight="1" x14ac:dyDescent="0.2">
      <c r="A810" s="932" t="s">
        <v>92</v>
      </c>
      <c r="B810" s="2133" t="s">
        <v>37</v>
      </c>
      <c r="C810" s="931" t="s">
        <v>39</v>
      </c>
      <c r="D810" s="2316" t="s">
        <v>323</v>
      </c>
      <c r="E810" s="2317"/>
      <c r="F810" s="2318"/>
      <c r="G810" s="2059" t="s">
        <v>321</v>
      </c>
      <c r="H810" s="2138" t="s">
        <v>44</v>
      </c>
      <c r="I810" s="2170" t="s">
        <v>43</v>
      </c>
      <c r="J810" s="2108" t="s">
        <v>42</v>
      </c>
      <c r="K810" s="942" t="s">
        <v>124</v>
      </c>
      <c r="L810" s="941">
        <v>0</v>
      </c>
      <c r="M810" s="702"/>
      <c r="N810" s="834"/>
      <c r="O810" s="701"/>
    </row>
    <row r="811" spans="1:28" ht="12.75" customHeight="1" x14ac:dyDescent="0.2">
      <c r="A811" s="940"/>
      <c r="B811" s="2134"/>
      <c r="C811" s="939"/>
      <c r="D811" s="2319"/>
      <c r="E811" s="2320"/>
      <c r="F811" s="2321"/>
      <c r="G811" s="2060"/>
      <c r="H811" s="2139"/>
      <c r="I811" s="2171"/>
      <c r="J811" s="2109"/>
      <c r="K811" s="482" t="s">
        <v>217</v>
      </c>
      <c r="L811" s="936">
        <v>0</v>
      </c>
      <c r="M811" s="659"/>
      <c r="N811" s="658"/>
      <c r="O811" s="683"/>
    </row>
    <row r="812" spans="1:28" ht="15" x14ac:dyDescent="0.2">
      <c r="A812" s="923"/>
      <c r="B812" s="2134"/>
      <c r="C812" s="922"/>
      <c r="D812" s="2322"/>
      <c r="E812" s="2320"/>
      <c r="F812" s="2321"/>
      <c r="G812" s="2060"/>
      <c r="H812" s="2139"/>
      <c r="I812" s="2171"/>
      <c r="J812" s="2109"/>
      <c r="K812" s="938" t="s">
        <v>141</v>
      </c>
      <c r="L812" s="936">
        <f>L818</f>
        <v>0</v>
      </c>
      <c r="M812" s="710"/>
      <c r="N812" s="852"/>
      <c r="O812" s="638"/>
    </row>
    <row r="813" spans="1:28" ht="15" customHeight="1" x14ac:dyDescent="0.2">
      <c r="A813" s="923"/>
      <c r="B813" s="2134"/>
      <c r="C813" s="922"/>
      <c r="D813" s="2322"/>
      <c r="E813" s="2320"/>
      <c r="F813" s="2321"/>
      <c r="G813" s="2060"/>
      <c r="H813" s="2139"/>
      <c r="I813" s="2171"/>
      <c r="J813" s="2109"/>
      <c r="K813" s="937" t="s">
        <v>216</v>
      </c>
      <c r="L813" s="936">
        <f>L819</f>
        <v>0</v>
      </c>
      <c r="M813" s="659" t="s">
        <v>300</v>
      </c>
      <c r="N813" s="684"/>
      <c r="O813" s="638"/>
    </row>
    <row r="814" spans="1:28" ht="15" customHeight="1" x14ac:dyDescent="0.2">
      <c r="A814" s="923"/>
      <c r="B814" s="2134"/>
      <c r="C814" s="922"/>
      <c r="D814" s="2322"/>
      <c r="E814" s="2320"/>
      <c r="F814" s="2321"/>
      <c r="G814" s="2060"/>
      <c r="H814" s="2139"/>
      <c r="I814" s="2171"/>
      <c r="J814" s="926"/>
      <c r="K814" s="937" t="s">
        <v>161</v>
      </c>
      <c r="L814" s="936">
        <f>L820</f>
        <v>0</v>
      </c>
      <c r="M814" s="659"/>
      <c r="N814" s="684"/>
      <c r="O814" s="638"/>
    </row>
    <row r="815" spans="1:28" ht="15.75" customHeight="1" thickBot="1" x14ac:dyDescent="0.25">
      <c r="A815" s="923"/>
      <c r="B815" s="2134"/>
      <c r="C815" s="922"/>
      <c r="D815" s="2322"/>
      <c r="E815" s="2320"/>
      <c r="F815" s="2321"/>
      <c r="G815" s="2060"/>
      <c r="H815" s="2139"/>
      <c r="I815" s="2171"/>
      <c r="J815" s="926"/>
      <c r="K815" s="935" t="s">
        <v>140</v>
      </c>
      <c r="L815" s="934">
        <f>L821</f>
        <v>0</v>
      </c>
      <c r="M815" s="680"/>
      <c r="N815" s="679"/>
      <c r="O815" s="678"/>
    </row>
    <row r="816" spans="1:28" ht="11.25" customHeight="1" thickBot="1" x14ac:dyDescent="0.25">
      <c r="A816" s="915"/>
      <c r="B816" s="2135"/>
      <c r="C816" s="914"/>
      <c r="D816" s="2323"/>
      <c r="E816" s="2324"/>
      <c r="F816" s="2325"/>
      <c r="G816" s="2061"/>
      <c r="H816" s="2140"/>
      <c r="I816" s="2172"/>
      <c r="J816" s="933"/>
      <c r="K816" s="910" t="s">
        <v>33</v>
      </c>
      <c r="L816" s="909">
        <f>SUM(L810:L815)</f>
        <v>0</v>
      </c>
      <c r="M816" s="627"/>
      <c r="N816" s="578"/>
      <c r="O816" s="628"/>
    </row>
    <row r="817" spans="1:27" ht="17.25" hidden="1" customHeight="1" x14ac:dyDescent="0.2">
      <c r="A817" s="932" t="s">
        <v>92</v>
      </c>
      <c r="B817" s="2133" t="s">
        <v>37</v>
      </c>
      <c r="C817" s="931" t="s">
        <v>39</v>
      </c>
      <c r="D817" s="930" t="s">
        <v>37</v>
      </c>
      <c r="E817" s="929"/>
      <c r="F817" s="2210" t="s">
        <v>322</v>
      </c>
      <c r="G817" s="2059" t="s">
        <v>321</v>
      </c>
      <c r="H817" s="2138" t="s">
        <v>44</v>
      </c>
      <c r="I817" s="2170" t="s">
        <v>253</v>
      </c>
      <c r="J817" s="648" t="s">
        <v>197</v>
      </c>
      <c r="K817" s="928" t="s">
        <v>124</v>
      </c>
      <c r="L817" s="927"/>
      <c r="M817" s="481" t="s">
        <v>227</v>
      </c>
      <c r="N817" s="480" t="s">
        <v>50</v>
      </c>
      <c r="O817" s="698">
        <v>1</v>
      </c>
    </row>
    <row r="818" spans="1:27" ht="18" hidden="1" customHeight="1" x14ac:dyDescent="0.25">
      <c r="A818" s="923"/>
      <c r="B818" s="2134"/>
      <c r="C818" s="922"/>
      <c r="D818" s="921"/>
      <c r="E818" s="920"/>
      <c r="F818" s="2211"/>
      <c r="G818" s="2060"/>
      <c r="H818" s="2139"/>
      <c r="I818" s="2171"/>
      <c r="J818" s="645" t="s">
        <v>320</v>
      </c>
      <c r="K818" s="925" t="s">
        <v>141</v>
      </c>
      <c r="L818" s="924"/>
      <c r="M818" s="640" t="s">
        <v>319</v>
      </c>
      <c r="N818" s="639" t="s">
        <v>318</v>
      </c>
      <c r="O818" s="683">
        <v>1.032</v>
      </c>
    </row>
    <row r="819" spans="1:27" ht="23.25" hidden="1" customHeight="1" x14ac:dyDescent="0.2">
      <c r="A819" s="923"/>
      <c r="B819" s="2134"/>
      <c r="C819" s="922"/>
      <c r="D819" s="921"/>
      <c r="E819" s="920"/>
      <c r="F819" s="2211"/>
      <c r="G819" s="2060"/>
      <c r="H819" s="2139"/>
      <c r="I819" s="2171"/>
      <c r="J819" s="926"/>
      <c r="K819" s="925" t="s">
        <v>216</v>
      </c>
      <c r="L819" s="924"/>
      <c r="M819" s="659"/>
      <c r="N819" s="684"/>
      <c r="O819" s="638"/>
    </row>
    <row r="820" spans="1:27" ht="31.5" hidden="1" customHeight="1" x14ac:dyDescent="0.2">
      <c r="A820" s="923"/>
      <c r="B820" s="2134"/>
      <c r="C820" s="922"/>
      <c r="D820" s="921"/>
      <c r="E820" s="920"/>
      <c r="F820" s="2211"/>
      <c r="G820" s="2060"/>
      <c r="H820" s="2139"/>
      <c r="I820" s="2171"/>
      <c r="J820" s="918"/>
      <c r="K820" s="925" t="s">
        <v>161</v>
      </c>
      <c r="L820" s="924"/>
      <c r="M820" s="659"/>
      <c r="N820" s="684"/>
      <c r="O820" s="638"/>
    </row>
    <row r="821" spans="1:27" ht="23.25" hidden="1" customHeight="1" thickBot="1" x14ac:dyDescent="0.25">
      <c r="A821" s="923"/>
      <c r="B821" s="2134"/>
      <c r="C821" s="922"/>
      <c r="D821" s="921"/>
      <c r="E821" s="920"/>
      <c r="F821" s="2211"/>
      <c r="G821" s="2060"/>
      <c r="H821" s="2139"/>
      <c r="I821" s="2171"/>
      <c r="J821" s="918"/>
      <c r="K821" s="917" t="s">
        <v>140</v>
      </c>
      <c r="L821" s="916"/>
      <c r="M821" s="680"/>
      <c r="N821" s="679"/>
      <c r="O821" s="678"/>
    </row>
    <row r="822" spans="1:27" ht="24.75" hidden="1" customHeight="1" thickBot="1" x14ac:dyDescent="0.25">
      <c r="A822" s="915"/>
      <c r="B822" s="2135"/>
      <c r="C822" s="914"/>
      <c r="D822" s="913"/>
      <c r="E822" s="912"/>
      <c r="F822" s="2212"/>
      <c r="G822" s="2061"/>
      <c r="H822" s="2140"/>
      <c r="I822" s="2172"/>
      <c r="J822" s="911"/>
      <c r="K822" s="910" t="s">
        <v>33</v>
      </c>
      <c r="L822" s="909">
        <f>SUM(L817:L821)</f>
        <v>0</v>
      </c>
      <c r="M822" s="627"/>
      <c r="N822" s="578"/>
      <c r="O822" s="628"/>
    </row>
    <row r="823" spans="1:27" ht="18.75" customHeight="1" thickBot="1" x14ac:dyDescent="0.25">
      <c r="A823" s="908" t="s">
        <v>92</v>
      </c>
      <c r="B823" s="907" t="s">
        <v>37</v>
      </c>
      <c r="C823" s="2151" t="s">
        <v>38</v>
      </c>
      <c r="D823" s="2151"/>
      <c r="E823" s="2151"/>
      <c r="F823" s="2151"/>
      <c r="G823" s="2151"/>
      <c r="H823" s="2151"/>
      <c r="I823" s="2152"/>
      <c r="J823" s="906"/>
      <c r="K823" s="905" t="s">
        <v>33</v>
      </c>
      <c r="L823" s="904">
        <f>L802+L816</f>
        <v>0</v>
      </c>
      <c r="M823" s="741"/>
      <c r="N823" s="741"/>
      <c r="O823" s="903"/>
    </row>
    <row r="824" spans="1:27" ht="19.5" customHeight="1" thickBot="1" x14ac:dyDescent="0.25">
      <c r="A824" s="902" t="s">
        <v>92</v>
      </c>
      <c r="B824" s="901"/>
      <c r="C824" s="2173" t="s">
        <v>36</v>
      </c>
      <c r="D824" s="2173"/>
      <c r="E824" s="2173"/>
      <c r="F824" s="2173"/>
      <c r="G824" s="2173"/>
      <c r="H824" s="2173"/>
      <c r="I824" s="2174"/>
      <c r="J824" s="900"/>
      <c r="K824" s="899" t="s">
        <v>33</v>
      </c>
      <c r="L824" s="898">
        <f>L823*1</f>
        <v>0</v>
      </c>
      <c r="M824" s="406"/>
      <c r="N824" s="406"/>
      <c r="O824" s="405"/>
    </row>
    <row r="825" spans="1:27" ht="21" customHeight="1" thickBot="1" x14ac:dyDescent="0.25">
      <c r="A825" s="733" t="s">
        <v>87</v>
      </c>
      <c r="B825" s="897"/>
      <c r="C825" s="896" t="s">
        <v>317</v>
      </c>
      <c r="D825" s="894"/>
      <c r="E825" s="894"/>
      <c r="F825" s="895"/>
      <c r="G825" s="895"/>
      <c r="H825" s="894"/>
      <c r="I825" s="894"/>
      <c r="J825" s="894"/>
      <c r="K825" s="894"/>
      <c r="L825" s="894"/>
      <c r="M825" s="893"/>
      <c r="N825" s="893"/>
      <c r="O825" s="892"/>
    </row>
    <row r="826" spans="1:27" ht="36.75" customHeight="1" thickBot="1" x14ac:dyDescent="0.25">
      <c r="A826" s="891"/>
      <c r="B826" s="890"/>
      <c r="C826" s="716"/>
      <c r="D826" s="716"/>
      <c r="E826" s="716"/>
      <c r="F826" s="889"/>
      <c r="G826" s="889"/>
      <c r="H826" s="716"/>
      <c r="I826" s="716"/>
      <c r="J826" s="716"/>
      <c r="K826" s="716"/>
      <c r="L826" s="716"/>
      <c r="M826" s="888" t="s">
        <v>316</v>
      </c>
      <c r="N826" s="880" t="s">
        <v>50</v>
      </c>
      <c r="O826" s="711"/>
      <c r="AA826" s="635"/>
    </row>
    <row r="827" spans="1:27" ht="18" customHeight="1" thickBot="1" x14ac:dyDescent="0.25">
      <c r="A827" s="718" t="s">
        <v>87</v>
      </c>
      <c r="B827" s="887" t="s">
        <v>37</v>
      </c>
      <c r="C827" s="886" t="s">
        <v>315</v>
      </c>
      <c r="D827" s="885"/>
      <c r="E827" s="720"/>
      <c r="F827" s="885"/>
      <c r="G827" s="885"/>
      <c r="H827" s="885"/>
      <c r="I827" s="885"/>
      <c r="J827" s="885"/>
      <c r="K827" s="885"/>
      <c r="L827" s="720"/>
      <c r="M827" s="885"/>
      <c r="N827" s="885"/>
      <c r="O827" s="719"/>
      <c r="AA827" s="394"/>
    </row>
    <row r="828" spans="1:27" ht="37.5" customHeight="1" thickBot="1" x14ac:dyDescent="0.25">
      <c r="A828" s="884"/>
      <c r="B828" s="418"/>
      <c r="C828" s="882"/>
      <c r="D828" s="882"/>
      <c r="E828" s="882"/>
      <c r="F828" s="882"/>
      <c r="G828" s="882"/>
      <c r="H828" s="882"/>
      <c r="I828" s="882"/>
      <c r="J828" s="883"/>
      <c r="K828" s="882"/>
      <c r="L828" s="882"/>
      <c r="M828" s="881" t="s">
        <v>314</v>
      </c>
      <c r="N828" s="880" t="s">
        <v>50</v>
      </c>
      <c r="O828" s="711"/>
      <c r="AA828" s="879"/>
    </row>
    <row r="829" spans="1:27" ht="15" customHeight="1" thickBot="1" x14ac:dyDescent="0.25">
      <c r="A829" s="557" t="s">
        <v>87</v>
      </c>
      <c r="B829" s="2089" t="s">
        <v>37</v>
      </c>
      <c r="C829" s="851" t="s">
        <v>37</v>
      </c>
      <c r="D829" s="2141" t="s">
        <v>313</v>
      </c>
      <c r="E829" s="2142"/>
      <c r="F829" s="2143"/>
      <c r="G829" s="2059" t="s">
        <v>270</v>
      </c>
      <c r="H829" s="2165" t="s">
        <v>44</v>
      </c>
      <c r="I829" s="2080" t="s">
        <v>43</v>
      </c>
      <c r="J829" s="2108" t="s">
        <v>42</v>
      </c>
      <c r="K829" s="709" t="s">
        <v>124</v>
      </c>
      <c r="L829" s="470">
        <f>L837+L845+L851+L857+L864+L871+L878+L886+L894+L902+L910+L918+L934</f>
        <v>0</v>
      </c>
      <c r="M829" s="481" t="s">
        <v>224</v>
      </c>
      <c r="N829" s="480" t="s">
        <v>50</v>
      </c>
      <c r="O829" s="698"/>
    </row>
    <row r="830" spans="1:27" ht="15" customHeight="1" thickBot="1" x14ac:dyDescent="0.25">
      <c r="A830" s="541"/>
      <c r="B830" s="2090"/>
      <c r="C830" s="849"/>
      <c r="D830" s="2144"/>
      <c r="E830" s="2145"/>
      <c r="F830" s="2146"/>
      <c r="G830" s="2060"/>
      <c r="H830" s="2166"/>
      <c r="I830" s="2081"/>
      <c r="J830" s="2109"/>
      <c r="K830" s="709" t="s">
        <v>217</v>
      </c>
      <c r="L830" s="470">
        <f>L838+L846+L852+L858+L865+L872+L879+L887+L895+L903+L911+L919+L927+L935</f>
        <v>0</v>
      </c>
      <c r="M830" s="659"/>
      <c r="N830" s="658"/>
      <c r="O830" s="683"/>
    </row>
    <row r="831" spans="1:27" ht="15.75" thickBot="1" x14ac:dyDescent="0.25">
      <c r="A831" s="541"/>
      <c r="B831" s="2090"/>
      <c r="C831" s="849"/>
      <c r="D831" s="2147"/>
      <c r="E831" s="2145"/>
      <c r="F831" s="2146"/>
      <c r="G831" s="2060"/>
      <c r="H831" s="2166"/>
      <c r="I831" s="2081"/>
      <c r="J831" s="2109"/>
      <c r="K831" s="709" t="s">
        <v>141</v>
      </c>
      <c r="L831" s="478">
        <f>L839+L847+L853+L859+L866+L873+L880+L888+L896+L904+L912+L920+L928+L936</f>
        <v>496.8</v>
      </c>
      <c r="M831" s="659" t="s">
        <v>312</v>
      </c>
      <c r="N831" s="684" t="s">
        <v>50</v>
      </c>
      <c r="O831" s="683"/>
    </row>
    <row r="832" spans="1:27" ht="30.75" thickBot="1" x14ac:dyDescent="0.25">
      <c r="A832" s="541"/>
      <c r="B832" s="2090"/>
      <c r="C832" s="849"/>
      <c r="D832" s="2147"/>
      <c r="E832" s="2145"/>
      <c r="F832" s="2146"/>
      <c r="G832" s="2060"/>
      <c r="H832" s="2166"/>
      <c r="I832" s="2081"/>
      <c r="J832" s="2109"/>
      <c r="K832" s="709" t="s">
        <v>216</v>
      </c>
      <c r="L832" s="470">
        <f>L840+L848+L854+L860+L867+L874+L881+L889+L897+L905+L913+L921+L929+L937</f>
        <v>0</v>
      </c>
      <c r="M832" s="878" t="s">
        <v>311</v>
      </c>
      <c r="N832" s="684" t="s">
        <v>50</v>
      </c>
      <c r="O832" s="638"/>
    </row>
    <row r="833" spans="1:27" ht="15.75" thickBot="1" x14ac:dyDescent="0.25">
      <c r="A833" s="541"/>
      <c r="B833" s="2090"/>
      <c r="C833" s="849"/>
      <c r="D833" s="2147"/>
      <c r="E833" s="2145"/>
      <c r="F833" s="2146"/>
      <c r="G833" s="2060"/>
      <c r="H833" s="2166"/>
      <c r="I833" s="2081"/>
      <c r="J833" s="472"/>
      <c r="K833" s="709" t="s">
        <v>161</v>
      </c>
      <c r="L833" s="470">
        <f>L841+L849+L855+L861+L868+L875+L882+L890+L898+L906+L914+L922+L930+L938</f>
        <v>6112.2</v>
      </c>
      <c r="M833" s="659"/>
      <c r="N833" s="684"/>
      <c r="O833" s="638"/>
    </row>
    <row r="834" spans="1:27" ht="15.75" customHeight="1" thickBot="1" x14ac:dyDescent="0.25">
      <c r="A834" s="541"/>
      <c r="B834" s="2090"/>
      <c r="C834" s="849"/>
      <c r="D834" s="2147"/>
      <c r="E834" s="2145"/>
      <c r="F834" s="2146"/>
      <c r="G834" s="2060"/>
      <c r="H834" s="2166"/>
      <c r="I834" s="2081"/>
      <c r="J834" s="472"/>
      <c r="K834" s="709" t="s">
        <v>140</v>
      </c>
      <c r="L834" s="470">
        <f>L842+L850+L856+L862+L869+L876+L883+L891+L899+L907+L915+L923+L931+L939</f>
        <v>0</v>
      </c>
      <c r="M834" s="680"/>
      <c r="N834" s="679"/>
      <c r="O834" s="678"/>
    </row>
    <row r="835" spans="1:27" ht="15.75" customHeight="1" thickBot="1" x14ac:dyDescent="0.25">
      <c r="A835" s="541"/>
      <c r="B835" s="2090"/>
      <c r="C835" s="849"/>
      <c r="D835" s="2147"/>
      <c r="E835" s="2145"/>
      <c r="F835" s="2146"/>
      <c r="G835" s="2060"/>
      <c r="H835" s="2166"/>
      <c r="I835" s="2081"/>
      <c r="J835" s="606"/>
      <c r="K835" s="471" t="s">
        <v>215</v>
      </c>
      <c r="L835" s="470">
        <f>L843+L851+L857+L863+L870+L884+L892+L900+L908+L916+L924+L932+L940</f>
        <v>0</v>
      </c>
      <c r="M835" s="632"/>
      <c r="N835" s="631"/>
      <c r="O835" s="696"/>
    </row>
    <row r="836" spans="1:27" ht="15.75" thickBot="1" x14ac:dyDescent="0.25">
      <c r="A836" s="429"/>
      <c r="B836" s="2091"/>
      <c r="C836" s="468"/>
      <c r="D836" s="2148"/>
      <c r="E836" s="2149"/>
      <c r="F836" s="2150"/>
      <c r="G836" s="2061"/>
      <c r="H836" s="2167"/>
      <c r="I836" s="2082"/>
      <c r="J836" s="676"/>
      <c r="K836" s="503" t="s">
        <v>33</v>
      </c>
      <c r="L836" s="877">
        <f>SUM(L829:L835)</f>
        <v>6609</v>
      </c>
      <c r="M836" s="627"/>
      <c r="N836" s="578"/>
      <c r="O836" s="628"/>
    </row>
    <row r="837" spans="1:27" ht="15.75" hidden="1" thickBot="1" x14ac:dyDescent="0.25">
      <c r="A837" s="557" t="s">
        <v>87</v>
      </c>
      <c r="B837" s="556" t="s">
        <v>37</v>
      </c>
      <c r="C837" s="457" t="s">
        <v>37</v>
      </c>
      <c r="D837" s="601" t="s">
        <v>37</v>
      </c>
      <c r="E837" s="649"/>
      <c r="F837" s="2062" t="s">
        <v>310</v>
      </c>
      <c r="G837" s="2059" t="s">
        <v>270</v>
      </c>
      <c r="H837" s="2068" t="s">
        <v>44</v>
      </c>
      <c r="I837" s="2080" t="s">
        <v>43</v>
      </c>
      <c r="J837" s="866" t="s">
        <v>42</v>
      </c>
      <c r="K837" s="598" t="s">
        <v>124</v>
      </c>
      <c r="L837" s="647"/>
      <c r="M837" s="702" t="s">
        <v>227</v>
      </c>
      <c r="N837" s="834" t="s">
        <v>50</v>
      </c>
      <c r="O837" s="701"/>
      <c r="AA837" s="394"/>
    </row>
    <row r="838" spans="1:27" ht="15.75" hidden="1" thickBot="1" x14ac:dyDescent="0.25">
      <c r="A838" s="541"/>
      <c r="B838" s="540"/>
      <c r="C838" s="439"/>
      <c r="D838" s="597"/>
      <c r="E838" s="634"/>
      <c r="F838" s="2063"/>
      <c r="G838" s="2060"/>
      <c r="H838" s="2069"/>
      <c r="I838" s="2081"/>
      <c r="J838" s="848"/>
      <c r="K838" s="700" t="s">
        <v>243</v>
      </c>
      <c r="L838" s="644"/>
      <c r="M838" s="876"/>
      <c r="N838" s="875"/>
      <c r="O838" s="638"/>
    </row>
    <row r="839" spans="1:27" ht="15.75" hidden="1" thickBot="1" x14ac:dyDescent="0.3">
      <c r="A839" s="541"/>
      <c r="B839" s="540"/>
      <c r="C839" s="439"/>
      <c r="D839" s="597"/>
      <c r="E839" s="634"/>
      <c r="F839" s="2063"/>
      <c r="G839" s="2060"/>
      <c r="H839" s="2069"/>
      <c r="I839" s="2081"/>
      <c r="J839" s="874"/>
      <c r="K839" s="596" t="s">
        <v>141</v>
      </c>
      <c r="L839" s="447">
        <v>0</v>
      </c>
      <c r="M839" s="873" t="s">
        <v>309</v>
      </c>
      <c r="N839" s="872" t="s">
        <v>50</v>
      </c>
      <c r="O839" s="638"/>
      <c r="Y839" s="394"/>
    </row>
    <row r="840" spans="1:27" ht="15.75" hidden="1" thickBot="1" x14ac:dyDescent="0.25">
      <c r="A840" s="541"/>
      <c r="B840" s="540"/>
      <c r="C840" s="439"/>
      <c r="D840" s="597"/>
      <c r="E840" s="634"/>
      <c r="F840" s="2063"/>
      <c r="G840" s="2060"/>
      <c r="H840" s="2069"/>
      <c r="I840" s="2081"/>
      <c r="J840" s="472"/>
      <c r="K840" s="596" t="s">
        <v>216</v>
      </c>
      <c r="L840" s="644"/>
      <c r="M840" s="659"/>
      <c r="N840" s="684"/>
      <c r="O840" s="641"/>
    </row>
    <row r="841" spans="1:27" ht="15.75" hidden="1" thickBot="1" x14ac:dyDescent="0.25">
      <c r="A841" s="541"/>
      <c r="B841" s="540"/>
      <c r="C841" s="439"/>
      <c r="D841" s="597"/>
      <c r="E841" s="634"/>
      <c r="F841" s="2063"/>
      <c r="G841" s="2060"/>
      <c r="H841" s="2069"/>
      <c r="I841" s="2081"/>
      <c r="J841" s="472"/>
      <c r="K841" s="596" t="s">
        <v>161</v>
      </c>
      <c r="L841" s="644"/>
      <c r="M841" s="659"/>
      <c r="N841" s="684"/>
      <c r="O841" s="638"/>
    </row>
    <row r="842" spans="1:27" ht="15.75" hidden="1" thickBot="1" x14ac:dyDescent="0.25">
      <c r="A842" s="541"/>
      <c r="B842" s="540"/>
      <c r="C842" s="439"/>
      <c r="D842" s="597"/>
      <c r="E842" s="634"/>
      <c r="F842" s="2063"/>
      <c r="G842" s="2060"/>
      <c r="H842" s="2069"/>
      <c r="I842" s="2081"/>
      <c r="J842" s="472"/>
      <c r="K842" s="596" t="s">
        <v>140</v>
      </c>
      <c r="L842" s="519"/>
      <c r="M842" s="680"/>
      <c r="N842" s="679"/>
      <c r="O842" s="678"/>
    </row>
    <row r="843" spans="1:27" ht="15" hidden="1" customHeight="1" thickBot="1" x14ac:dyDescent="0.25">
      <c r="A843" s="541"/>
      <c r="B843" s="540"/>
      <c r="C843" s="439"/>
      <c r="D843" s="597"/>
      <c r="E843" s="634"/>
      <c r="F843" s="2063"/>
      <c r="G843" s="2060"/>
      <c r="H843" s="2069"/>
      <c r="I843" s="2081"/>
      <c r="J843" s="606"/>
      <c r="K843" s="611" t="s">
        <v>215</v>
      </c>
      <c r="L843" s="654">
        <v>0</v>
      </c>
      <c r="M843" s="632"/>
      <c r="N843" s="631"/>
      <c r="O843" s="696"/>
    </row>
    <row r="844" spans="1:27" ht="21" hidden="1" customHeight="1" thickBot="1" x14ac:dyDescent="0.25">
      <c r="A844" s="429"/>
      <c r="B844" s="535"/>
      <c r="C844" s="871"/>
      <c r="D844" s="629"/>
      <c r="E844" s="505"/>
      <c r="F844" s="2064"/>
      <c r="G844" s="2061"/>
      <c r="H844" s="2070"/>
      <c r="I844" s="2082"/>
      <c r="J844" s="676"/>
      <c r="K844" s="503" t="s">
        <v>33</v>
      </c>
      <c r="L844" s="580">
        <f>SUM(L837:L843)</f>
        <v>0</v>
      </c>
      <c r="M844" s="627"/>
      <c r="N844" s="578"/>
      <c r="O844" s="628"/>
    </row>
    <row r="845" spans="1:27" ht="27.75" hidden="1" customHeight="1" x14ac:dyDescent="0.2">
      <c r="A845" s="557" t="s">
        <v>87</v>
      </c>
      <c r="B845" s="870" t="s">
        <v>37</v>
      </c>
      <c r="C845" s="869" t="s">
        <v>37</v>
      </c>
      <c r="D845" s="868" t="s">
        <v>39</v>
      </c>
      <c r="E845" s="649"/>
      <c r="F845" s="2192" t="s">
        <v>308</v>
      </c>
      <c r="G845" s="867"/>
      <c r="H845" s="2071" t="s">
        <v>44</v>
      </c>
      <c r="I845" s="2178" t="s">
        <v>302</v>
      </c>
      <c r="J845" s="866" t="s">
        <v>202</v>
      </c>
      <c r="K845" s="598" t="s">
        <v>124</v>
      </c>
      <c r="L845" s="647"/>
      <c r="M845" s="702" t="s">
        <v>227</v>
      </c>
      <c r="N845" s="834" t="s">
        <v>50</v>
      </c>
      <c r="O845" s="701">
        <v>1</v>
      </c>
      <c r="Y845" s="394" t="s">
        <v>307</v>
      </c>
    </row>
    <row r="846" spans="1:27" ht="24" hidden="1" customHeight="1" x14ac:dyDescent="0.25">
      <c r="A846" s="844"/>
      <c r="B846" s="843"/>
      <c r="C846" s="863"/>
      <c r="D846" s="862"/>
      <c r="E846" s="634"/>
      <c r="F846" s="2193"/>
      <c r="G846" s="861"/>
      <c r="H846" s="2072"/>
      <c r="I846" s="2168"/>
      <c r="J846" s="645" t="s">
        <v>306</v>
      </c>
      <c r="K846" s="596" t="s">
        <v>141</v>
      </c>
      <c r="L846" s="644"/>
      <c r="M846" s="854" t="s">
        <v>305</v>
      </c>
      <c r="N846" s="853" t="s">
        <v>50</v>
      </c>
      <c r="O846" s="638">
        <v>1</v>
      </c>
      <c r="Y846" s="394" t="s">
        <v>304</v>
      </c>
    </row>
    <row r="847" spans="1:27" ht="30" hidden="1" customHeight="1" x14ac:dyDescent="0.2">
      <c r="A847" s="844"/>
      <c r="B847" s="843"/>
      <c r="C847" s="863"/>
      <c r="D847" s="862"/>
      <c r="E847" s="634"/>
      <c r="F847" s="2193"/>
      <c r="G847" s="861" t="s">
        <v>270</v>
      </c>
      <c r="H847" s="2072"/>
      <c r="I847" s="865"/>
      <c r="J847" s="864"/>
      <c r="K847" s="596" t="s">
        <v>216</v>
      </c>
      <c r="L847" s="644"/>
      <c r="M847" s="710"/>
      <c r="N847" s="852"/>
      <c r="O847" s="638"/>
      <c r="Y847" s="376"/>
    </row>
    <row r="848" spans="1:27" ht="27" hidden="1" customHeight="1" x14ac:dyDescent="0.2">
      <c r="A848" s="844"/>
      <c r="B848" s="843"/>
      <c r="C848" s="863"/>
      <c r="D848" s="862"/>
      <c r="E848" s="634"/>
      <c r="F848" s="2193"/>
      <c r="G848" s="861"/>
      <c r="H848" s="2072"/>
      <c r="I848" s="865"/>
      <c r="J848" s="864"/>
      <c r="K848" s="596" t="s">
        <v>161</v>
      </c>
      <c r="L848" s="644"/>
      <c r="M848" s="710"/>
      <c r="N848" s="852"/>
      <c r="O848" s="638"/>
    </row>
    <row r="849" spans="1:27" ht="42" hidden="1" customHeight="1" thickBot="1" x14ac:dyDescent="0.25">
      <c r="A849" s="844"/>
      <c r="B849" s="843"/>
      <c r="C849" s="863"/>
      <c r="D849" s="862"/>
      <c r="E849" s="634"/>
      <c r="F849" s="2193"/>
      <c r="G849" s="861"/>
      <c r="H849" s="2072"/>
      <c r="I849" s="2168"/>
      <c r="J849" s="472"/>
      <c r="K849" s="626" t="s">
        <v>140</v>
      </c>
      <c r="L849" s="840"/>
      <c r="M849" s="860"/>
      <c r="N849" s="859"/>
      <c r="O849" s="858"/>
    </row>
    <row r="850" spans="1:27" ht="50.25" hidden="1" customHeight="1" thickBot="1" x14ac:dyDescent="0.25">
      <c r="A850" s="839"/>
      <c r="B850" s="838"/>
      <c r="C850" s="857"/>
      <c r="D850" s="856"/>
      <c r="E850" s="505"/>
      <c r="F850" s="2199"/>
      <c r="G850" s="855"/>
      <c r="H850" s="2073"/>
      <c r="I850" s="2169"/>
      <c r="J850" s="651"/>
      <c r="K850" s="503" t="s">
        <v>33</v>
      </c>
      <c r="L850" s="580">
        <f>SUM(L845:L849)</f>
        <v>0</v>
      </c>
      <c r="M850" s="627"/>
      <c r="N850" s="578"/>
      <c r="O850" s="628"/>
    </row>
    <row r="851" spans="1:27" ht="38.25" hidden="1" customHeight="1" x14ac:dyDescent="0.2">
      <c r="A851" s="557" t="s">
        <v>87</v>
      </c>
      <c r="B851" s="556" t="s">
        <v>37</v>
      </c>
      <c r="C851" s="457" t="s">
        <v>37</v>
      </c>
      <c r="D851" s="601" t="s">
        <v>109</v>
      </c>
      <c r="E851" s="649"/>
      <c r="F851" s="2062" t="s">
        <v>303</v>
      </c>
      <c r="G851" s="2065" t="s">
        <v>270</v>
      </c>
      <c r="H851" s="2068" t="s">
        <v>44</v>
      </c>
      <c r="I851" s="2080" t="s">
        <v>302</v>
      </c>
      <c r="J851" s="648"/>
      <c r="K851" s="598" t="s">
        <v>124</v>
      </c>
      <c r="L851" s="647"/>
      <c r="M851" s="702"/>
      <c r="N851" s="834"/>
      <c r="O851" s="701"/>
      <c r="Y851" s="635" t="s">
        <v>301</v>
      </c>
      <c r="Z851" s="635"/>
    </row>
    <row r="852" spans="1:27" ht="43.5" hidden="1" customHeight="1" x14ac:dyDescent="0.25">
      <c r="A852" s="844"/>
      <c r="B852" s="843"/>
      <c r="C852" s="515"/>
      <c r="D852" s="597"/>
      <c r="E852" s="634"/>
      <c r="F852" s="2063"/>
      <c r="G852" s="2066"/>
      <c r="H852" s="2069"/>
      <c r="I852" s="2081"/>
      <c r="J852" s="645"/>
      <c r="K852" s="596" t="s">
        <v>141</v>
      </c>
      <c r="L852" s="644"/>
      <c r="M852" s="854"/>
      <c r="N852" s="853"/>
      <c r="O852" s="638"/>
      <c r="Y852" s="635">
        <v>2022</v>
      </c>
      <c r="Z852" s="635"/>
    </row>
    <row r="853" spans="1:27" ht="45" hidden="1" customHeight="1" x14ac:dyDescent="0.2">
      <c r="A853" s="844"/>
      <c r="B853" s="843"/>
      <c r="C853" s="515"/>
      <c r="D853" s="597"/>
      <c r="E853" s="634"/>
      <c r="F853" s="2063"/>
      <c r="G853" s="2066"/>
      <c r="H853" s="2069"/>
      <c r="I853" s="2081"/>
      <c r="J853" s="472"/>
      <c r="K853" s="596" t="s">
        <v>216</v>
      </c>
      <c r="L853" s="644"/>
      <c r="M853" s="710"/>
      <c r="N853" s="852"/>
      <c r="O853" s="638"/>
      <c r="Y853" s="361" t="s">
        <v>300</v>
      </c>
    </row>
    <row r="854" spans="1:27" ht="37.5" hidden="1" customHeight="1" x14ac:dyDescent="0.2">
      <c r="A854" s="844"/>
      <c r="B854" s="843"/>
      <c r="C854" s="515"/>
      <c r="D854" s="597"/>
      <c r="E854" s="634"/>
      <c r="F854" s="2063"/>
      <c r="G854" s="2066"/>
      <c r="H854" s="2069"/>
      <c r="I854" s="2081"/>
      <c r="J854" s="472"/>
      <c r="K854" s="596" t="s">
        <v>161</v>
      </c>
      <c r="L854" s="644"/>
      <c r="M854" s="659"/>
      <c r="N854" s="684"/>
      <c r="O854" s="638"/>
    </row>
    <row r="855" spans="1:27" ht="35.25" hidden="1" customHeight="1" thickBot="1" x14ac:dyDescent="0.25">
      <c r="A855" s="844"/>
      <c r="B855" s="843"/>
      <c r="C855" s="515"/>
      <c r="D855" s="597"/>
      <c r="E855" s="634"/>
      <c r="F855" s="2063"/>
      <c r="G855" s="2066"/>
      <c r="H855" s="2069"/>
      <c r="I855" s="2081"/>
      <c r="J855" s="472"/>
      <c r="K855" s="626" t="s">
        <v>140</v>
      </c>
      <c r="L855" s="840"/>
      <c r="M855" s="680"/>
      <c r="N855" s="679"/>
      <c r="O855" s="678"/>
    </row>
    <row r="856" spans="1:27" ht="64.5" hidden="1" customHeight="1" thickBot="1" x14ac:dyDescent="0.25">
      <c r="A856" s="839"/>
      <c r="B856" s="838"/>
      <c r="C856" s="507"/>
      <c r="D856" s="629"/>
      <c r="E856" s="505"/>
      <c r="F856" s="2064"/>
      <c r="G856" s="2067"/>
      <c r="H856" s="2070"/>
      <c r="I856" s="2082"/>
      <c r="J856" s="676"/>
      <c r="K856" s="503" t="s">
        <v>33</v>
      </c>
      <c r="L856" s="580">
        <f>SUM(L851:L855)</f>
        <v>0</v>
      </c>
      <c r="M856" s="627"/>
      <c r="N856" s="578"/>
      <c r="O856" s="628"/>
    </row>
    <row r="857" spans="1:27" ht="18" hidden="1" customHeight="1" x14ac:dyDescent="0.2">
      <c r="A857" s="557" t="s">
        <v>87</v>
      </c>
      <c r="B857" s="556" t="s">
        <v>37</v>
      </c>
      <c r="C857" s="851" t="s">
        <v>37</v>
      </c>
      <c r="D857" s="529" t="s">
        <v>107</v>
      </c>
      <c r="E857" s="649"/>
      <c r="F857" s="2062" t="s">
        <v>299</v>
      </c>
      <c r="G857" s="2065" t="s">
        <v>270</v>
      </c>
      <c r="H857" s="2068" t="s">
        <v>44</v>
      </c>
      <c r="I857" s="2080" t="s">
        <v>298</v>
      </c>
      <c r="J857" s="848" t="s">
        <v>297</v>
      </c>
      <c r="K857" s="598" t="s">
        <v>124</v>
      </c>
      <c r="L857" s="647"/>
      <c r="M857" s="481"/>
      <c r="N857" s="480"/>
      <c r="O857" s="698"/>
      <c r="AA857" s="394"/>
    </row>
    <row r="858" spans="1:27" ht="18" hidden="1" customHeight="1" x14ac:dyDescent="0.2">
      <c r="A858" s="541"/>
      <c r="B858" s="540"/>
      <c r="C858" s="849"/>
      <c r="D858" s="514"/>
      <c r="E858" s="634"/>
      <c r="F858" s="2063"/>
      <c r="G858" s="2066"/>
      <c r="H858" s="2069"/>
      <c r="I858" s="2081"/>
      <c r="J858" s="848" t="s">
        <v>296</v>
      </c>
      <c r="K858" s="700" t="s">
        <v>243</v>
      </c>
      <c r="L858" s="644"/>
      <c r="M858" s="659"/>
      <c r="N858" s="658"/>
      <c r="O858" s="683"/>
    </row>
    <row r="859" spans="1:27" ht="15" hidden="1" customHeight="1" x14ac:dyDescent="0.2">
      <c r="A859" s="844"/>
      <c r="B859" s="843"/>
      <c r="C859" s="842"/>
      <c r="D859" s="514"/>
      <c r="E859" s="634"/>
      <c r="F859" s="2063"/>
      <c r="G859" s="2066"/>
      <c r="H859" s="2069"/>
      <c r="I859" s="2081"/>
      <c r="J859" s="645"/>
      <c r="K859" s="596" t="s">
        <v>141</v>
      </c>
      <c r="L859" s="644">
        <v>0</v>
      </c>
      <c r="M859" s="847"/>
      <c r="N859" s="639"/>
      <c r="O859" s="846"/>
    </row>
    <row r="860" spans="1:27" ht="16.5" hidden="1" customHeight="1" x14ac:dyDescent="0.2">
      <c r="A860" s="844"/>
      <c r="B860" s="843"/>
      <c r="C860" s="842"/>
      <c r="D860" s="514"/>
      <c r="E860" s="634"/>
      <c r="F860" s="2063"/>
      <c r="G860" s="2066"/>
      <c r="H860" s="2069"/>
      <c r="I860" s="2081"/>
      <c r="J860" s="472"/>
      <c r="K860" s="596" t="s">
        <v>216</v>
      </c>
      <c r="L860" s="644"/>
      <c r="M860" s="845"/>
      <c r="N860" s="684"/>
      <c r="O860" s="638"/>
    </row>
    <row r="861" spans="1:27" ht="18" hidden="1" customHeight="1" x14ac:dyDescent="0.2">
      <c r="A861" s="844"/>
      <c r="B861" s="843"/>
      <c r="C861" s="842"/>
      <c r="D861" s="514"/>
      <c r="E861" s="634"/>
      <c r="F861" s="2063"/>
      <c r="G861" s="2066"/>
      <c r="H861" s="2069"/>
      <c r="I861" s="2081"/>
      <c r="J861" s="472"/>
      <c r="K861" s="596" t="s">
        <v>161</v>
      </c>
      <c r="L861" s="644"/>
      <c r="M861" s="659"/>
      <c r="N861" s="684"/>
      <c r="O861" s="638"/>
      <c r="Q861" s="394"/>
    </row>
    <row r="862" spans="1:27" ht="14.25" hidden="1" customHeight="1" thickBot="1" x14ac:dyDescent="0.25">
      <c r="A862" s="844"/>
      <c r="B862" s="843"/>
      <c r="C862" s="842"/>
      <c r="D862" s="514"/>
      <c r="E862" s="634"/>
      <c r="F862" s="2063"/>
      <c r="G862" s="2066"/>
      <c r="H862" s="2069"/>
      <c r="I862" s="2081"/>
      <c r="J862" s="472"/>
      <c r="K862" s="626" t="s">
        <v>140</v>
      </c>
      <c r="L862" s="840"/>
      <c r="M862" s="680"/>
      <c r="N862" s="679"/>
      <c r="O862" s="678"/>
    </row>
    <row r="863" spans="1:27" ht="20.25" hidden="1" customHeight="1" thickBot="1" x14ac:dyDescent="0.25">
      <c r="A863" s="839"/>
      <c r="B863" s="838"/>
      <c r="C863" s="837"/>
      <c r="D863" s="534"/>
      <c r="E863" s="505"/>
      <c r="F863" s="2064"/>
      <c r="G863" s="2067"/>
      <c r="H863" s="2070"/>
      <c r="I863" s="2082"/>
      <c r="J863" s="606"/>
      <c r="K863" s="503" t="s">
        <v>33</v>
      </c>
      <c r="L863" s="580">
        <f>SUM(L857:L862)</f>
        <v>0</v>
      </c>
      <c r="M863" s="835"/>
      <c r="N863" s="578"/>
      <c r="O863" s="628"/>
    </row>
    <row r="864" spans="1:27" ht="18" hidden="1" customHeight="1" x14ac:dyDescent="0.2">
      <c r="A864" s="2086" t="s">
        <v>87</v>
      </c>
      <c r="B864" s="2089" t="s">
        <v>37</v>
      </c>
      <c r="C864" s="2092" t="s">
        <v>37</v>
      </c>
      <c r="D864" s="2095" t="s">
        <v>102</v>
      </c>
      <c r="E864" s="2106"/>
      <c r="F864" s="2101" t="s">
        <v>295</v>
      </c>
      <c r="G864" s="2065" t="s">
        <v>270</v>
      </c>
      <c r="H864" s="2068" t="s">
        <v>44</v>
      </c>
      <c r="I864" s="2110" t="s">
        <v>294</v>
      </c>
      <c r="J864" s="812" t="s">
        <v>42</v>
      </c>
      <c r="K864" s="827" t="s">
        <v>124</v>
      </c>
      <c r="L864" s="623"/>
      <c r="M864" s="702" t="s">
        <v>293</v>
      </c>
      <c r="N864" s="834" t="s">
        <v>50</v>
      </c>
      <c r="O864" s="544"/>
      <c r="AA864" s="394"/>
    </row>
    <row r="865" spans="1:28" ht="18" hidden="1" customHeight="1" x14ac:dyDescent="0.2">
      <c r="A865" s="2087"/>
      <c r="B865" s="2090"/>
      <c r="C865" s="2093"/>
      <c r="D865" s="2096"/>
      <c r="E865" s="2107"/>
      <c r="F865" s="2102"/>
      <c r="G865" s="2066"/>
      <c r="H865" s="2069"/>
      <c r="I865" s="2111"/>
      <c r="J865" s="810" t="s">
        <v>292</v>
      </c>
      <c r="K865" s="700" t="s">
        <v>243</v>
      </c>
      <c r="L865" s="618"/>
      <c r="M865" s="658"/>
      <c r="N865" s="658"/>
      <c r="O865" s="833"/>
      <c r="AA865" s="394"/>
    </row>
    <row r="866" spans="1:28" ht="18" hidden="1" customHeight="1" x14ac:dyDescent="0.2">
      <c r="A866" s="2087"/>
      <c r="B866" s="2090"/>
      <c r="C866" s="2093"/>
      <c r="D866" s="2096"/>
      <c r="E866" s="2107"/>
      <c r="F866" s="2102"/>
      <c r="G866" s="2066"/>
      <c r="H866" s="2069"/>
      <c r="I866" s="2111"/>
      <c r="J866" s="472"/>
      <c r="K866" s="821" t="s">
        <v>141</v>
      </c>
      <c r="L866" s="594">
        <v>0</v>
      </c>
      <c r="M866" s="832"/>
      <c r="N866" s="819"/>
      <c r="O866" s="818"/>
    </row>
    <row r="867" spans="1:28" ht="18" hidden="1" customHeight="1" x14ac:dyDescent="0.2">
      <c r="A867" s="2087"/>
      <c r="B867" s="2090"/>
      <c r="C867" s="2093"/>
      <c r="D867" s="2096"/>
      <c r="E867" s="2107"/>
      <c r="F867" s="2102"/>
      <c r="G867" s="2066"/>
      <c r="H867" s="2069"/>
      <c r="I867" s="2111"/>
      <c r="J867" s="645"/>
      <c r="K867" s="821" t="s">
        <v>216</v>
      </c>
      <c r="L867" s="594"/>
      <c r="M867" s="832"/>
      <c r="N867" s="819"/>
      <c r="O867" s="818"/>
    </row>
    <row r="868" spans="1:28" ht="18" hidden="1" customHeight="1" x14ac:dyDescent="0.2">
      <c r="A868" s="2087"/>
      <c r="B868" s="2090"/>
      <c r="C868" s="2093"/>
      <c r="D868" s="2096"/>
      <c r="E868" s="2107"/>
      <c r="F868" s="2102"/>
      <c r="G868" s="2066"/>
      <c r="H868" s="2069"/>
      <c r="I868" s="2111"/>
      <c r="J868" s="645"/>
      <c r="K868" s="821" t="s">
        <v>161</v>
      </c>
      <c r="L868" s="594">
        <v>0</v>
      </c>
      <c r="M868" s="832"/>
      <c r="N868" s="819"/>
      <c r="O868" s="818"/>
    </row>
    <row r="869" spans="1:28" ht="18" hidden="1" customHeight="1" thickBot="1" x14ac:dyDescent="0.25">
      <c r="A869" s="2087"/>
      <c r="B869" s="2090"/>
      <c r="C869" s="2093"/>
      <c r="D869" s="2096"/>
      <c r="E869" s="2107"/>
      <c r="F869" s="2102"/>
      <c r="G869" s="2066"/>
      <c r="H869" s="2069"/>
      <c r="I869" s="2111"/>
      <c r="J869" s="472"/>
      <c r="K869" s="817" t="s">
        <v>140</v>
      </c>
      <c r="L869" s="587"/>
      <c r="M869" s="654"/>
      <c r="N869" s="831"/>
      <c r="O869" s="814"/>
    </row>
    <row r="870" spans="1:28" ht="18" hidden="1" customHeight="1" thickBot="1" x14ac:dyDescent="0.25">
      <c r="A870" s="2087"/>
      <c r="B870" s="2090"/>
      <c r="C870" s="2093"/>
      <c r="D870" s="2096"/>
      <c r="E870" s="2107"/>
      <c r="F870" s="2102"/>
      <c r="G870" s="2066"/>
      <c r="H870" s="2069"/>
      <c r="I870" s="2111"/>
      <c r="J870" s="472"/>
      <c r="K870" s="503" t="s">
        <v>33</v>
      </c>
      <c r="L870" s="580">
        <f>SUM(L864:L869)</f>
        <v>0</v>
      </c>
      <c r="M870" s="830"/>
      <c r="N870" s="829"/>
      <c r="O870" s="828"/>
    </row>
    <row r="871" spans="1:28" ht="18" customHeight="1" x14ac:dyDescent="0.2">
      <c r="A871" s="2086" t="s">
        <v>87</v>
      </c>
      <c r="B871" s="2089" t="s">
        <v>37</v>
      </c>
      <c r="C871" s="2092" t="s">
        <v>37</v>
      </c>
      <c r="D871" s="2095" t="s">
        <v>96</v>
      </c>
      <c r="E871" s="2103"/>
      <c r="F871" s="2101" t="s">
        <v>291</v>
      </c>
      <c r="G871" s="2065" t="s">
        <v>270</v>
      </c>
      <c r="H871" s="2068" t="s">
        <v>44</v>
      </c>
      <c r="I871" s="2110" t="s">
        <v>278</v>
      </c>
      <c r="J871" s="812" t="s">
        <v>42</v>
      </c>
      <c r="K871" s="827" t="s">
        <v>124</v>
      </c>
      <c r="L871" s="623"/>
      <c r="M871" s="826" t="s">
        <v>227</v>
      </c>
      <c r="N871" s="547" t="s">
        <v>50</v>
      </c>
      <c r="O871" s="825"/>
    </row>
    <row r="872" spans="1:28" ht="18" customHeight="1" x14ac:dyDescent="0.2">
      <c r="A872" s="2087"/>
      <c r="B872" s="2090"/>
      <c r="C872" s="2093"/>
      <c r="D872" s="2096"/>
      <c r="E872" s="2104"/>
      <c r="F872" s="2102"/>
      <c r="G872" s="2066"/>
      <c r="H872" s="2069"/>
      <c r="I872" s="2111"/>
      <c r="J872" s="810" t="s">
        <v>290</v>
      </c>
      <c r="K872" s="522" t="s">
        <v>217</v>
      </c>
      <c r="L872" s="618"/>
      <c r="M872" s="824"/>
      <c r="N872" s="642"/>
      <c r="O872" s="823"/>
    </row>
    <row r="873" spans="1:28" ht="18" customHeight="1" x14ac:dyDescent="0.2">
      <c r="A873" s="2087"/>
      <c r="B873" s="2090"/>
      <c r="C873" s="2093"/>
      <c r="D873" s="2096"/>
      <c r="E873" s="2104"/>
      <c r="F873" s="2102"/>
      <c r="G873" s="2066"/>
      <c r="H873" s="2069"/>
      <c r="I873" s="2111"/>
      <c r="J873" s="472"/>
      <c r="K873" s="821" t="s">
        <v>141</v>
      </c>
      <c r="L873" s="442">
        <v>200</v>
      </c>
      <c r="M873" s="779"/>
      <c r="N873" s="819"/>
      <c r="O873" s="822"/>
      <c r="AA873" s="444"/>
    </row>
    <row r="874" spans="1:28" ht="18" customHeight="1" x14ac:dyDescent="0.2">
      <c r="A874" s="2087"/>
      <c r="B874" s="2090"/>
      <c r="C874" s="2093"/>
      <c r="D874" s="2096"/>
      <c r="E874" s="2104"/>
      <c r="F874" s="2102"/>
      <c r="G874" s="2066"/>
      <c r="H874" s="2069"/>
      <c r="I874" s="2111"/>
      <c r="J874" s="645"/>
      <c r="K874" s="821" t="s">
        <v>216</v>
      </c>
      <c r="L874" s="442"/>
      <c r="M874" s="820"/>
      <c r="N874" s="819"/>
      <c r="O874" s="818"/>
    </row>
    <row r="875" spans="1:28" ht="18" customHeight="1" x14ac:dyDescent="0.2">
      <c r="A875" s="2087"/>
      <c r="B875" s="2090"/>
      <c r="C875" s="2093"/>
      <c r="D875" s="2096"/>
      <c r="E875" s="2104"/>
      <c r="F875" s="2102"/>
      <c r="G875" s="2066"/>
      <c r="H875" s="2069"/>
      <c r="I875" s="2111"/>
      <c r="J875" s="645"/>
      <c r="K875" s="821" t="s">
        <v>161</v>
      </c>
      <c r="L875" s="442">
        <v>3952.5</v>
      </c>
      <c r="M875" s="820"/>
      <c r="N875" s="819"/>
      <c r="O875" s="818"/>
      <c r="AA875" s="444"/>
    </row>
    <row r="876" spans="1:28" ht="18" customHeight="1" thickBot="1" x14ac:dyDescent="0.25">
      <c r="A876" s="2087"/>
      <c r="B876" s="2090"/>
      <c r="C876" s="2093"/>
      <c r="D876" s="2096"/>
      <c r="E876" s="2104"/>
      <c r="F876" s="2102"/>
      <c r="G876" s="2066"/>
      <c r="H876" s="2069"/>
      <c r="I876" s="2111"/>
      <c r="J876" s="472"/>
      <c r="K876" s="817" t="s">
        <v>140</v>
      </c>
      <c r="L876" s="753"/>
      <c r="M876" s="816"/>
      <c r="N876" s="815"/>
      <c r="O876" s="814"/>
    </row>
    <row r="877" spans="1:28" ht="13.15" customHeight="1" thickBot="1" x14ac:dyDescent="0.25">
      <c r="A877" s="2088"/>
      <c r="B877" s="2091"/>
      <c r="C877" s="2094"/>
      <c r="D877" s="2097"/>
      <c r="E877" s="2105"/>
      <c r="F877" s="2164"/>
      <c r="G877" s="2067"/>
      <c r="H877" s="2070"/>
      <c r="I877" s="2112"/>
      <c r="J877" s="472"/>
      <c r="K877" s="503" t="s">
        <v>33</v>
      </c>
      <c r="L877" s="502">
        <f>SUM(L871:L876)</f>
        <v>4152.5</v>
      </c>
      <c r="M877" s="795"/>
      <c r="N877" s="813"/>
      <c r="O877" s="577"/>
    </row>
    <row r="878" spans="1:28" ht="15" customHeight="1" x14ac:dyDescent="0.2">
      <c r="A878" s="2086" t="s">
        <v>87</v>
      </c>
      <c r="B878" s="2089" t="s">
        <v>37</v>
      </c>
      <c r="C878" s="2092" t="s">
        <v>37</v>
      </c>
      <c r="D878" s="2095" t="s">
        <v>92</v>
      </c>
      <c r="E878" s="2098" t="s">
        <v>223</v>
      </c>
      <c r="F878" s="2101" t="s">
        <v>289</v>
      </c>
      <c r="G878" s="2083" t="s">
        <v>270</v>
      </c>
      <c r="H878" s="2068" t="s">
        <v>44</v>
      </c>
      <c r="I878" s="2110" t="s">
        <v>286</v>
      </c>
      <c r="J878" s="812" t="s">
        <v>42</v>
      </c>
      <c r="K878" s="811" t="s">
        <v>124</v>
      </c>
      <c r="L878" s="452">
        <v>0</v>
      </c>
      <c r="M878" s="481" t="s">
        <v>227</v>
      </c>
      <c r="N878" s="480" t="s">
        <v>50</v>
      </c>
      <c r="O878" s="620"/>
    </row>
    <row r="879" spans="1:28" ht="15" customHeight="1" x14ac:dyDescent="0.2">
      <c r="A879" s="2087"/>
      <c r="B879" s="2090"/>
      <c r="C879" s="2093"/>
      <c r="D879" s="2096"/>
      <c r="E879" s="2099"/>
      <c r="F879" s="2102"/>
      <c r="G879" s="2084"/>
      <c r="H879" s="2069"/>
      <c r="I879" s="2111"/>
      <c r="J879" s="810" t="s">
        <v>288</v>
      </c>
      <c r="K879" s="522" t="s">
        <v>217</v>
      </c>
      <c r="L879" s="447"/>
      <c r="M879" s="659"/>
      <c r="N879" s="658"/>
      <c r="O879" s="615"/>
    </row>
    <row r="880" spans="1:28" ht="16.5" customHeight="1" x14ac:dyDescent="0.2">
      <c r="A880" s="2087"/>
      <c r="B880" s="2090"/>
      <c r="C880" s="2093"/>
      <c r="D880" s="2096"/>
      <c r="E880" s="2099"/>
      <c r="F880" s="2102"/>
      <c r="G880" s="2084"/>
      <c r="H880" s="2069"/>
      <c r="I880" s="2111"/>
      <c r="J880" s="472"/>
      <c r="K880" s="808" t="s">
        <v>141</v>
      </c>
      <c r="L880" s="442">
        <v>144.9</v>
      </c>
      <c r="M880" s="614"/>
      <c r="N880" s="613"/>
      <c r="O880" s="612"/>
      <c r="AA880" s="444"/>
      <c r="AB880" s="444"/>
    </row>
    <row r="881" spans="1:28" ht="19.5" customHeight="1" x14ac:dyDescent="0.2">
      <c r="A881" s="2087"/>
      <c r="B881" s="2090"/>
      <c r="C881" s="2093"/>
      <c r="D881" s="2096"/>
      <c r="E881" s="2099"/>
      <c r="F881" s="2102"/>
      <c r="G881" s="2084"/>
      <c r="H881" s="2069"/>
      <c r="I881" s="2111"/>
      <c r="J881" s="645"/>
      <c r="K881" s="808" t="s">
        <v>216</v>
      </c>
      <c r="L881" s="442">
        <v>0</v>
      </c>
      <c r="M881" s="614"/>
      <c r="N881" s="613"/>
      <c r="O881" s="612"/>
      <c r="AA881" s="444"/>
      <c r="AB881" s="444"/>
    </row>
    <row r="882" spans="1:28" ht="19.5" customHeight="1" x14ac:dyDescent="0.2">
      <c r="A882" s="2087"/>
      <c r="B882" s="2090"/>
      <c r="C882" s="2093"/>
      <c r="D882" s="2096"/>
      <c r="E882" s="2099"/>
      <c r="F882" s="2102"/>
      <c r="G882" s="2084"/>
      <c r="H882" s="2069"/>
      <c r="I882" s="2111"/>
      <c r="J882" s="645"/>
      <c r="K882" s="595" t="s">
        <v>161</v>
      </c>
      <c r="L882" s="442">
        <v>1067.4000000000001</v>
      </c>
      <c r="M882" s="614"/>
      <c r="N882" s="613"/>
      <c r="O882" s="612"/>
      <c r="AA882" s="444"/>
      <c r="AB882" s="444"/>
    </row>
    <row r="883" spans="1:28" ht="15" customHeight="1" x14ac:dyDescent="0.2">
      <c r="A883" s="2087"/>
      <c r="B883" s="2090"/>
      <c r="C883" s="2093"/>
      <c r="D883" s="2096"/>
      <c r="E883" s="2099"/>
      <c r="F883" s="2102"/>
      <c r="G883" s="2084"/>
      <c r="H883" s="2069"/>
      <c r="I883" s="2111"/>
      <c r="J883" s="472"/>
      <c r="K883" s="595" t="s">
        <v>140</v>
      </c>
      <c r="L883" s="442">
        <v>0</v>
      </c>
      <c r="M883" s="614"/>
      <c r="N883" s="613"/>
      <c r="O883" s="612"/>
    </row>
    <row r="884" spans="1:28" ht="18" customHeight="1" thickBot="1" x14ac:dyDescent="0.25">
      <c r="A884" s="2087"/>
      <c r="B884" s="2090"/>
      <c r="C884" s="2093"/>
      <c r="D884" s="2096"/>
      <c r="E884" s="2099"/>
      <c r="F884" s="2102"/>
      <c r="G884" s="2084"/>
      <c r="H884" s="2069"/>
      <c r="I884" s="2111"/>
      <c r="J884" s="472"/>
      <c r="K884" s="807" t="s">
        <v>215</v>
      </c>
      <c r="L884" s="806">
        <v>0</v>
      </c>
      <c r="M884" s="805"/>
      <c r="N884" s="804"/>
      <c r="O884" s="786"/>
    </row>
    <row r="885" spans="1:28" ht="18" customHeight="1" thickBot="1" x14ac:dyDescent="0.25">
      <c r="A885" s="2088"/>
      <c r="B885" s="2091"/>
      <c r="C885" s="2094"/>
      <c r="D885" s="2097"/>
      <c r="E885" s="2100"/>
      <c r="F885" s="504"/>
      <c r="G885" s="2085"/>
      <c r="H885" s="2070"/>
      <c r="I885" s="2112"/>
      <c r="J885" s="472"/>
      <c r="K885" s="746" t="s">
        <v>33</v>
      </c>
      <c r="L885" s="802">
        <f>SUM(L878:L884)</f>
        <v>1212.3000000000002</v>
      </c>
      <c r="M885" s="801"/>
      <c r="N885" s="603"/>
      <c r="O885" s="602"/>
    </row>
    <row r="886" spans="1:28" ht="18" customHeight="1" x14ac:dyDescent="0.2">
      <c r="A886" s="2086" t="s">
        <v>87</v>
      </c>
      <c r="B886" s="2089" t="s">
        <v>37</v>
      </c>
      <c r="C886" s="2092" t="s">
        <v>37</v>
      </c>
      <c r="D886" s="2095" t="s">
        <v>87</v>
      </c>
      <c r="E886" s="2098" t="s">
        <v>223</v>
      </c>
      <c r="F886" s="2101" t="s">
        <v>287</v>
      </c>
      <c r="G886" s="2083" t="s">
        <v>270</v>
      </c>
      <c r="H886" s="2068" t="s">
        <v>44</v>
      </c>
      <c r="I886" s="2110" t="s">
        <v>286</v>
      </c>
      <c r="J886" s="812" t="s">
        <v>42</v>
      </c>
      <c r="K886" s="811" t="s">
        <v>124</v>
      </c>
      <c r="L886" s="442">
        <v>0</v>
      </c>
      <c r="M886" s="548" t="s">
        <v>227</v>
      </c>
      <c r="N886" s="809" t="s">
        <v>50</v>
      </c>
      <c r="O886" s="612"/>
    </row>
    <row r="887" spans="1:28" ht="18" customHeight="1" x14ac:dyDescent="0.2">
      <c r="A887" s="2087"/>
      <c r="B887" s="2090"/>
      <c r="C887" s="2093"/>
      <c r="D887" s="2096"/>
      <c r="E887" s="2099"/>
      <c r="F887" s="2102"/>
      <c r="G887" s="2084"/>
      <c r="H887" s="2069"/>
      <c r="I887" s="2111"/>
      <c r="J887" s="810" t="s">
        <v>285</v>
      </c>
      <c r="K887" s="522" t="s">
        <v>217</v>
      </c>
      <c r="L887" s="442"/>
      <c r="M887" s="548"/>
      <c r="N887" s="809"/>
      <c r="O887" s="612"/>
    </row>
    <row r="888" spans="1:28" ht="15.75" customHeight="1" x14ac:dyDescent="0.2">
      <c r="A888" s="2087"/>
      <c r="B888" s="2090"/>
      <c r="C888" s="2093"/>
      <c r="D888" s="2096"/>
      <c r="E888" s="2099"/>
      <c r="F888" s="2102"/>
      <c r="G888" s="2084"/>
      <c r="H888" s="2069"/>
      <c r="I888" s="2111"/>
      <c r="J888" s="472"/>
      <c r="K888" s="808" t="s">
        <v>141</v>
      </c>
      <c r="L888" s="542">
        <v>131.6</v>
      </c>
      <c r="M888" s="614"/>
      <c r="N888" s="613"/>
      <c r="O888" s="612"/>
      <c r="AA888" s="394"/>
    </row>
    <row r="889" spans="1:28" ht="16.149999999999999" customHeight="1" x14ac:dyDescent="0.2">
      <c r="A889" s="2087"/>
      <c r="B889" s="2090"/>
      <c r="C889" s="2093"/>
      <c r="D889" s="2096"/>
      <c r="E889" s="2099"/>
      <c r="F889" s="2102"/>
      <c r="G889" s="2084"/>
      <c r="H889" s="2069"/>
      <c r="I889" s="2111"/>
      <c r="J889" s="645"/>
      <c r="K889" s="808" t="s">
        <v>216</v>
      </c>
      <c r="L889" s="442">
        <v>0</v>
      </c>
      <c r="M889" s="614"/>
      <c r="N889" s="613"/>
      <c r="O889" s="612"/>
    </row>
    <row r="890" spans="1:28" ht="24" customHeight="1" x14ac:dyDescent="0.2">
      <c r="A890" s="2087"/>
      <c r="B890" s="2090"/>
      <c r="C890" s="2093"/>
      <c r="D890" s="2096"/>
      <c r="E890" s="2099"/>
      <c r="F890" s="2102"/>
      <c r="G890" s="2084"/>
      <c r="H890" s="2069"/>
      <c r="I890" s="2111"/>
      <c r="J890" s="645"/>
      <c r="K890" s="595" t="s">
        <v>161</v>
      </c>
      <c r="L890" s="442">
        <v>637.5</v>
      </c>
      <c r="M890" s="614"/>
      <c r="N890" s="613"/>
      <c r="O890" s="612"/>
      <c r="AA890" s="444"/>
    </row>
    <row r="891" spans="1:28" ht="18" customHeight="1" x14ac:dyDescent="0.2">
      <c r="A891" s="2087"/>
      <c r="B891" s="2090"/>
      <c r="C891" s="2093"/>
      <c r="D891" s="2096"/>
      <c r="E891" s="2099"/>
      <c r="F891" s="2102"/>
      <c r="G891" s="2084"/>
      <c r="H891" s="2069"/>
      <c r="I891" s="2111"/>
      <c r="J891" s="472"/>
      <c r="K891" s="522" t="s">
        <v>140</v>
      </c>
      <c r="L891" s="442">
        <v>0</v>
      </c>
      <c r="M891" s="614"/>
      <c r="N891" s="613"/>
      <c r="O891" s="612"/>
    </row>
    <row r="892" spans="1:28" ht="13.5" customHeight="1" thickBot="1" x14ac:dyDescent="0.25">
      <c r="A892" s="2087"/>
      <c r="B892" s="2090"/>
      <c r="C892" s="2093"/>
      <c r="D892" s="2096"/>
      <c r="E892" s="2099"/>
      <c r="F892" s="2102"/>
      <c r="G892" s="2084"/>
      <c r="H892" s="2069"/>
      <c r="I892" s="2111"/>
      <c r="J892" s="472"/>
      <c r="K892" s="807" t="s">
        <v>215</v>
      </c>
      <c r="L892" s="806">
        <v>0</v>
      </c>
      <c r="M892" s="805"/>
      <c r="N892" s="804"/>
      <c r="O892" s="786"/>
    </row>
    <row r="893" spans="1:28" ht="12.75" customHeight="1" thickBot="1" x14ac:dyDescent="0.25">
      <c r="A893" s="2088"/>
      <c r="B893" s="2091"/>
      <c r="C893" s="2094"/>
      <c r="D893" s="2097"/>
      <c r="E893" s="2100"/>
      <c r="F893" s="2164"/>
      <c r="G893" s="2085"/>
      <c r="H893" s="2070"/>
      <c r="I893" s="2112"/>
      <c r="J893" s="465"/>
      <c r="K893" s="803" t="s">
        <v>33</v>
      </c>
      <c r="L893" s="802">
        <f>SUM(L886:L892)</f>
        <v>769.1</v>
      </c>
      <c r="M893" s="801"/>
      <c r="N893" s="603"/>
      <c r="O893" s="602"/>
    </row>
    <row r="894" spans="1:28" ht="12.75" customHeight="1" x14ac:dyDescent="0.2">
      <c r="A894" s="2086" t="s">
        <v>87</v>
      </c>
      <c r="B894" s="2089" t="s">
        <v>37</v>
      </c>
      <c r="C894" s="2092" t="s">
        <v>37</v>
      </c>
      <c r="D894" s="2095" t="s">
        <v>84</v>
      </c>
      <c r="E894" s="2103"/>
      <c r="F894" s="2175" t="s">
        <v>284</v>
      </c>
      <c r="G894" s="2083" t="s">
        <v>270</v>
      </c>
      <c r="H894" s="2068" t="s">
        <v>44</v>
      </c>
      <c r="I894" s="2080" t="s">
        <v>283</v>
      </c>
      <c r="J894" s="2108" t="s">
        <v>282</v>
      </c>
      <c r="K894" s="693" t="s">
        <v>124</v>
      </c>
      <c r="L894" s="623"/>
      <c r="M894" s="791" t="s">
        <v>227</v>
      </c>
      <c r="N894" s="799" t="s">
        <v>50</v>
      </c>
      <c r="O894" s="612"/>
    </row>
    <row r="895" spans="1:28" ht="12.75" customHeight="1" x14ac:dyDescent="0.2">
      <c r="A895" s="2087"/>
      <c r="B895" s="2090"/>
      <c r="C895" s="2093"/>
      <c r="D895" s="2096"/>
      <c r="E895" s="2104"/>
      <c r="F895" s="2176"/>
      <c r="G895" s="2084"/>
      <c r="H895" s="2069"/>
      <c r="I895" s="2081"/>
      <c r="J895" s="2109"/>
      <c r="K895" s="522" t="s">
        <v>217</v>
      </c>
      <c r="L895" s="618"/>
      <c r="M895" s="800"/>
      <c r="N895" s="799"/>
      <c r="O895" s="612"/>
    </row>
    <row r="896" spans="1:28" ht="12.75" customHeight="1" x14ac:dyDescent="0.2">
      <c r="A896" s="2087"/>
      <c r="B896" s="2090"/>
      <c r="C896" s="2093"/>
      <c r="D896" s="2096"/>
      <c r="E896" s="2104"/>
      <c r="F896" s="2176"/>
      <c r="G896" s="2084"/>
      <c r="H896" s="2069"/>
      <c r="I896" s="2081"/>
      <c r="J896" s="2109"/>
      <c r="K896" s="595" t="s">
        <v>141</v>
      </c>
      <c r="L896" s="442">
        <v>19</v>
      </c>
      <c r="M896" s="800"/>
      <c r="N896" s="799"/>
      <c r="O896" s="612"/>
      <c r="AA896" s="444"/>
    </row>
    <row r="897" spans="1:27" ht="12.75" customHeight="1" x14ac:dyDescent="0.2">
      <c r="A897" s="2087"/>
      <c r="B897" s="2090"/>
      <c r="C897" s="2093"/>
      <c r="D897" s="2096"/>
      <c r="E897" s="2104"/>
      <c r="F897" s="2176"/>
      <c r="G897" s="2084"/>
      <c r="H897" s="2069"/>
      <c r="I897" s="2081"/>
      <c r="J897" s="2109"/>
      <c r="K897" s="595" t="s">
        <v>216</v>
      </c>
      <c r="L897" s="594"/>
      <c r="M897" s="800"/>
      <c r="N897" s="799"/>
      <c r="O897" s="612"/>
    </row>
    <row r="898" spans="1:27" ht="12.75" customHeight="1" x14ac:dyDescent="0.2">
      <c r="A898" s="2087"/>
      <c r="B898" s="2090"/>
      <c r="C898" s="2093"/>
      <c r="D898" s="2096"/>
      <c r="E898" s="2104"/>
      <c r="F898" s="2176"/>
      <c r="G898" s="2084"/>
      <c r="H898" s="2069"/>
      <c r="I898" s="2081"/>
      <c r="J898" s="2109"/>
      <c r="K898" s="595" t="s">
        <v>161</v>
      </c>
      <c r="L898" s="594"/>
      <c r="M898" s="800"/>
      <c r="N898" s="799"/>
      <c r="O898" s="612"/>
    </row>
    <row r="899" spans="1:27" ht="12.75" customHeight="1" x14ac:dyDescent="0.2">
      <c r="A899" s="2087"/>
      <c r="B899" s="2090"/>
      <c r="C899" s="2093"/>
      <c r="D899" s="2096"/>
      <c r="E899" s="2104"/>
      <c r="F899" s="2176"/>
      <c r="G899" s="2084"/>
      <c r="H899" s="2069"/>
      <c r="I899" s="2081"/>
      <c r="J899" s="2109"/>
      <c r="K899" s="595" t="s">
        <v>140</v>
      </c>
      <c r="L899" s="594"/>
      <c r="M899" s="800"/>
      <c r="N899" s="799"/>
      <c r="O899" s="612"/>
    </row>
    <row r="900" spans="1:27" ht="12.75" customHeight="1" thickBot="1" x14ac:dyDescent="0.25">
      <c r="A900" s="2087"/>
      <c r="B900" s="2090"/>
      <c r="C900" s="2093"/>
      <c r="D900" s="2096"/>
      <c r="E900" s="2104"/>
      <c r="F900" s="2176"/>
      <c r="G900" s="2084"/>
      <c r="H900" s="2069"/>
      <c r="I900" s="2081"/>
      <c r="J900" s="2109"/>
      <c r="K900" s="798" t="s">
        <v>215</v>
      </c>
      <c r="L900" s="750"/>
      <c r="M900" s="797"/>
      <c r="N900" s="796"/>
      <c r="O900" s="786"/>
    </row>
    <row r="901" spans="1:27" ht="12.75" customHeight="1" thickBot="1" x14ac:dyDescent="0.25">
      <c r="A901" s="2088"/>
      <c r="B901" s="2091"/>
      <c r="C901" s="2094"/>
      <c r="D901" s="2097"/>
      <c r="E901" s="2105"/>
      <c r="F901" s="2177"/>
      <c r="G901" s="2085"/>
      <c r="H901" s="2070"/>
      <c r="I901" s="2082"/>
      <c r="J901" s="2079"/>
      <c r="K901" s="746" t="s">
        <v>33</v>
      </c>
      <c r="L901" s="502">
        <f>SUM(L894:L900)</f>
        <v>19</v>
      </c>
      <c r="M901" s="795"/>
      <c r="N901" s="794"/>
      <c r="O901" s="577"/>
    </row>
    <row r="902" spans="1:27" ht="12.75" customHeight="1" x14ac:dyDescent="0.2">
      <c r="A902" s="2086" t="s">
        <v>87</v>
      </c>
      <c r="B902" s="2089" t="s">
        <v>37</v>
      </c>
      <c r="C902" s="2092" t="s">
        <v>37</v>
      </c>
      <c r="D902" s="2095" t="s">
        <v>78</v>
      </c>
      <c r="E902" s="2103"/>
      <c r="F902" s="2074" t="s">
        <v>281</v>
      </c>
      <c r="G902" s="2083" t="s">
        <v>270</v>
      </c>
      <c r="H902" s="2068" t="s">
        <v>44</v>
      </c>
      <c r="I902" s="2080" t="s">
        <v>269</v>
      </c>
      <c r="J902" s="2108" t="s">
        <v>280</v>
      </c>
      <c r="K902" s="693" t="s">
        <v>124</v>
      </c>
      <c r="L902" s="623"/>
      <c r="M902" s="793" t="s">
        <v>227</v>
      </c>
      <c r="N902" s="792" t="s">
        <v>50</v>
      </c>
      <c r="O902" s="620"/>
    </row>
    <row r="903" spans="1:27" ht="12.75" customHeight="1" x14ac:dyDescent="0.2">
      <c r="A903" s="2087"/>
      <c r="B903" s="2090"/>
      <c r="C903" s="2093"/>
      <c r="D903" s="2096"/>
      <c r="E903" s="2104"/>
      <c r="F903" s="2075"/>
      <c r="G903" s="2084"/>
      <c r="H903" s="2069"/>
      <c r="I903" s="2081"/>
      <c r="J903" s="2109"/>
      <c r="K903" s="522" t="s">
        <v>217</v>
      </c>
      <c r="L903" s="594"/>
      <c r="M903" s="791"/>
      <c r="N903" s="790"/>
      <c r="O903" s="612"/>
    </row>
    <row r="904" spans="1:27" ht="12.75" customHeight="1" x14ac:dyDescent="0.2">
      <c r="A904" s="2087"/>
      <c r="B904" s="2090"/>
      <c r="C904" s="2093"/>
      <c r="D904" s="2096"/>
      <c r="E904" s="2104"/>
      <c r="F904" s="2075"/>
      <c r="G904" s="2084"/>
      <c r="H904" s="2069"/>
      <c r="I904" s="2081"/>
      <c r="J904" s="2109"/>
      <c r="K904" s="595" t="s">
        <v>141</v>
      </c>
      <c r="L904" s="594"/>
      <c r="M904" s="791"/>
      <c r="N904" s="790"/>
      <c r="O904" s="612"/>
    </row>
    <row r="905" spans="1:27" ht="12.75" customHeight="1" x14ac:dyDescent="0.2">
      <c r="A905" s="2087"/>
      <c r="B905" s="2090"/>
      <c r="C905" s="2093"/>
      <c r="D905" s="2096"/>
      <c r="E905" s="2104"/>
      <c r="F905" s="2075"/>
      <c r="G905" s="2084"/>
      <c r="H905" s="2069"/>
      <c r="I905" s="2081"/>
      <c r="J905" s="2109"/>
      <c r="K905" s="595" t="s">
        <v>216</v>
      </c>
      <c r="L905" s="594"/>
      <c r="M905" s="791"/>
      <c r="N905" s="790"/>
      <c r="O905" s="612"/>
    </row>
    <row r="906" spans="1:27" ht="12.75" customHeight="1" x14ac:dyDescent="0.2">
      <c r="A906" s="2087"/>
      <c r="B906" s="2090"/>
      <c r="C906" s="2093"/>
      <c r="D906" s="2096"/>
      <c r="E906" s="2104"/>
      <c r="F906" s="2075"/>
      <c r="G906" s="2084"/>
      <c r="H906" s="2069"/>
      <c r="I906" s="2081"/>
      <c r="J906" s="2109"/>
      <c r="K906" s="595" t="s">
        <v>161</v>
      </c>
      <c r="L906" s="442">
        <v>18.7</v>
      </c>
      <c r="M906" s="791"/>
      <c r="N906" s="790"/>
      <c r="O906" s="612"/>
      <c r="AA906" s="444"/>
    </row>
    <row r="907" spans="1:27" ht="12.75" customHeight="1" x14ac:dyDescent="0.2">
      <c r="A907" s="2087"/>
      <c r="B907" s="2090"/>
      <c r="C907" s="2093"/>
      <c r="D907" s="2096"/>
      <c r="E907" s="2104"/>
      <c r="F907" s="2075"/>
      <c r="G907" s="2084"/>
      <c r="H907" s="2069"/>
      <c r="I907" s="2081"/>
      <c r="J907" s="2109"/>
      <c r="K907" s="448" t="s">
        <v>140</v>
      </c>
      <c r="L907" s="594"/>
      <c r="M907" s="791"/>
      <c r="N907" s="790"/>
      <c r="O907" s="612"/>
    </row>
    <row r="908" spans="1:27" ht="12.75" customHeight="1" thickBot="1" x14ac:dyDescent="0.25">
      <c r="A908" s="2087"/>
      <c r="B908" s="2090"/>
      <c r="C908" s="2093"/>
      <c r="D908" s="2096"/>
      <c r="E908" s="2104"/>
      <c r="F908" s="2075"/>
      <c r="G908" s="2084"/>
      <c r="H908" s="2069"/>
      <c r="I908" s="2081"/>
      <c r="J908" s="2109"/>
      <c r="K908" s="789" t="s">
        <v>215</v>
      </c>
      <c r="L908" s="750"/>
      <c r="M908" s="788"/>
      <c r="N908" s="787"/>
      <c r="O908" s="786"/>
    </row>
    <row r="909" spans="1:27" ht="12.75" customHeight="1" thickBot="1" x14ac:dyDescent="0.25">
      <c r="A909" s="2088"/>
      <c r="B909" s="2091"/>
      <c r="C909" s="2094"/>
      <c r="D909" s="2097"/>
      <c r="E909" s="2105"/>
      <c r="F909" s="2076"/>
      <c r="G909" s="2085"/>
      <c r="H909" s="2070"/>
      <c r="I909" s="2082"/>
      <c r="J909" s="2079"/>
      <c r="K909" s="746" t="s">
        <v>33</v>
      </c>
      <c r="L909" s="502">
        <f>SUM(L902:L908)</f>
        <v>18.7</v>
      </c>
      <c r="M909" s="531"/>
      <c r="N909" s="785"/>
      <c r="O909" s="628"/>
    </row>
    <row r="910" spans="1:27" ht="12.75" customHeight="1" x14ac:dyDescent="0.2">
      <c r="A910" s="2086" t="s">
        <v>87</v>
      </c>
      <c r="B910" s="2089" t="s">
        <v>37</v>
      </c>
      <c r="C910" s="2092" t="s">
        <v>37</v>
      </c>
      <c r="D910" s="2095" t="s">
        <v>72</v>
      </c>
      <c r="E910" s="2103"/>
      <c r="F910" s="2074" t="s">
        <v>279</v>
      </c>
      <c r="G910" s="2083" t="s">
        <v>270</v>
      </c>
      <c r="H910" s="2068" t="s">
        <v>44</v>
      </c>
      <c r="I910" s="2080" t="s">
        <v>278</v>
      </c>
      <c r="J910" s="2077" t="s">
        <v>277</v>
      </c>
      <c r="K910" s="784" t="s">
        <v>124</v>
      </c>
      <c r="L910" s="783"/>
      <c r="M910" s="782" t="s">
        <v>227</v>
      </c>
      <c r="N910" s="781" t="s">
        <v>50</v>
      </c>
      <c r="O910" s="768"/>
      <c r="AA910" s="444"/>
    </row>
    <row r="911" spans="1:27" ht="12.75" customHeight="1" x14ac:dyDescent="0.2">
      <c r="A911" s="2087"/>
      <c r="B911" s="2090"/>
      <c r="C911" s="2093"/>
      <c r="D911" s="2096"/>
      <c r="E911" s="2104"/>
      <c r="F911" s="2075"/>
      <c r="G911" s="2084"/>
      <c r="H911" s="2069"/>
      <c r="I911" s="2081"/>
      <c r="J911" s="2078"/>
      <c r="K911" s="522" t="s">
        <v>217</v>
      </c>
      <c r="L911" s="779"/>
      <c r="M911" s="778"/>
      <c r="N911" s="777"/>
      <c r="O911" s="763"/>
    </row>
    <row r="912" spans="1:27" ht="12.75" customHeight="1" x14ac:dyDescent="0.2">
      <c r="A912" s="2087"/>
      <c r="B912" s="2090"/>
      <c r="C912" s="2093"/>
      <c r="D912" s="2096"/>
      <c r="E912" s="2104"/>
      <c r="F912" s="2075"/>
      <c r="G912" s="2084"/>
      <c r="H912" s="2069"/>
      <c r="I912" s="2081"/>
      <c r="J912" s="2078"/>
      <c r="K912" s="596" t="s">
        <v>141</v>
      </c>
      <c r="L912" s="779">
        <v>0.3</v>
      </c>
      <c r="M912" s="778"/>
      <c r="N912" s="777"/>
      <c r="O912" s="763"/>
    </row>
    <row r="913" spans="1:27" ht="12.75" customHeight="1" x14ac:dyDescent="0.2">
      <c r="A913" s="2087"/>
      <c r="B913" s="2090"/>
      <c r="C913" s="2093"/>
      <c r="D913" s="2096"/>
      <c r="E913" s="2104"/>
      <c r="F913" s="2075"/>
      <c r="G913" s="2084"/>
      <c r="H913" s="2069"/>
      <c r="I913" s="2081"/>
      <c r="J913" s="2078"/>
      <c r="K913" s="596" t="s">
        <v>216</v>
      </c>
      <c r="L913" s="779"/>
      <c r="M913" s="778"/>
      <c r="N913" s="777"/>
      <c r="O913" s="763"/>
    </row>
    <row r="914" spans="1:27" ht="12.75" customHeight="1" x14ac:dyDescent="0.2">
      <c r="A914" s="2087"/>
      <c r="B914" s="2090"/>
      <c r="C914" s="2093"/>
      <c r="D914" s="2096"/>
      <c r="E914" s="2104"/>
      <c r="F914" s="2075"/>
      <c r="G914" s="2084"/>
      <c r="H914" s="2069"/>
      <c r="I914" s="2081"/>
      <c r="J914" s="2078"/>
      <c r="K914" s="596" t="s">
        <v>161</v>
      </c>
      <c r="L914" s="780">
        <v>286.10000000000002</v>
      </c>
      <c r="M914" s="778"/>
      <c r="N914" s="777"/>
      <c r="O914" s="763"/>
      <c r="AA914" s="444"/>
    </row>
    <row r="915" spans="1:27" ht="12.75" customHeight="1" x14ac:dyDescent="0.2">
      <c r="A915" s="2087"/>
      <c r="B915" s="2090"/>
      <c r="C915" s="2093"/>
      <c r="D915" s="2096"/>
      <c r="E915" s="2104"/>
      <c r="F915" s="2075"/>
      <c r="G915" s="2084"/>
      <c r="H915" s="2069"/>
      <c r="I915" s="2081"/>
      <c r="J915" s="2078"/>
      <c r="K915" s="596" t="s">
        <v>140</v>
      </c>
      <c r="L915" s="779"/>
      <c r="M915" s="778"/>
      <c r="N915" s="777"/>
      <c r="O915" s="763"/>
    </row>
    <row r="916" spans="1:27" ht="12.75" customHeight="1" thickBot="1" x14ac:dyDescent="0.25">
      <c r="A916" s="2087"/>
      <c r="B916" s="2090"/>
      <c r="C916" s="2093"/>
      <c r="D916" s="2096"/>
      <c r="E916" s="2104"/>
      <c r="F916" s="2075"/>
      <c r="G916" s="2084"/>
      <c r="H916" s="2069"/>
      <c r="I916" s="2081"/>
      <c r="J916" s="2078"/>
      <c r="K916" s="751" t="s">
        <v>215</v>
      </c>
      <c r="L916" s="776"/>
      <c r="M916" s="775"/>
      <c r="N916" s="774"/>
      <c r="O916" s="761"/>
    </row>
    <row r="917" spans="1:27" ht="12.75" customHeight="1" thickBot="1" x14ac:dyDescent="0.25">
      <c r="A917" s="2088"/>
      <c r="B917" s="2091"/>
      <c r="C917" s="2094"/>
      <c r="D917" s="2097"/>
      <c r="E917" s="2105"/>
      <c r="F917" s="2076"/>
      <c r="G917" s="2085"/>
      <c r="H917" s="2070"/>
      <c r="I917" s="2082"/>
      <c r="J917" s="2079"/>
      <c r="K917" s="746" t="s">
        <v>33</v>
      </c>
      <c r="L917" s="502">
        <f>SUM(L910:L916)</f>
        <v>286.40000000000003</v>
      </c>
      <c r="M917" s="773"/>
      <c r="N917" s="772"/>
      <c r="O917" s="628"/>
    </row>
    <row r="918" spans="1:27" ht="12.75" customHeight="1" x14ac:dyDescent="0.2">
      <c r="A918" s="2086" t="s">
        <v>87</v>
      </c>
      <c r="B918" s="2089" t="s">
        <v>37</v>
      </c>
      <c r="C918" s="2092" t="s">
        <v>37</v>
      </c>
      <c r="D918" s="2095" t="s">
        <v>65</v>
      </c>
      <c r="E918" s="2098" t="s">
        <v>223</v>
      </c>
      <c r="F918" s="2074" t="s">
        <v>276</v>
      </c>
      <c r="G918" s="2083" t="s">
        <v>270</v>
      </c>
      <c r="H918" s="2068" t="s">
        <v>44</v>
      </c>
      <c r="I918" s="2080" t="s">
        <v>43</v>
      </c>
      <c r="J918" s="2108" t="s">
        <v>275</v>
      </c>
      <c r="K918" s="771" t="s">
        <v>124</v>
      </c>
      <c r="L918" s="770">
        <v>0</v>
      </c>
      <c r="M918" s="525" t="s">
        <v>227</v>
      </c>
      <c r="N918" s="769" t="s">
        <v>50</v>
      </c>
      <c r="O918" s="768"/>
      <c r="AA918" s="444"/>
    </row>
    <row r="919" spans="1:27" ht="12.75" customHeight="1" x14ac:dyDescent="0.2">
      <c r="A919" s="2087"/>
      <c r="B919" s="2090"/>
      <c r="C919" s="2093"/>
      <c r="D919" s="2096"/>
      <c r="E919" s="2099"/>
      <c r="F919" s="2075"/>
      <c r="G919" s="2084"/>
      <c r="H919" s="2069"/>
      <c r="I919" s="2081"/>
      <c r="J919" s="2109"/>
      <c r="K919" s="767" t="s">
        <v>217</v>
      </c>
      <c r="L919" s="519">
        <v>0</v>
      </c>
      <c r="M919" s="765"/>
      <c r="N919" s="764"/>
      <c r="O919" s="763"/>
    </row>
    <row r="920" spans="1:27" ht="12.75" customHeight="1" x14ac:dyDescent="0.2">
      <c r="A920" s="2087"/>
      <c r="B920" s="2090"/>
      <c r="C920" s="2093"/>
      <c r="D920" s="2096"/>
      <c r="E920" s="2099"/>
      <c r="F920" s="2075"/>
      <c r="G920" s="2084"/>
      <c r="H920" s="2069"/>
      <c r="I920" s="2081"/>
      <c r="J920" s="2109"/>
      <c r="K920" s="755" t="s">
        <v>141</v>
      </c>
      <c r="L920" s="766"/>
      <c r="M920" s="765"/>
      <c r="N920" s="764"/>
      <c r="O920" s="763"/>
    </row>
    <row r="921" spans="1:27" ht="12.75" customHeight="1" x14ac:dyDescent="0.2">
      <c r="A921" s="2087"/>
      <c r="B921" s="2090"/>
      <c r="C921" s="2093"/>
      <c r="D921" s="2096"/>
      <c r="E921" s="2099"/>
      <c r="F921" s="2075"/>
      <c r="G921" s="2084"/>
      <c r="H921" s="2069"/>
      <c r="I921" s="2081"/>
      <c r="J921" s="2109"/>
      <c r="K921" s="755" t="s">
        <v>216</v>
      </c>
      <c r="L921" s="766"/>
      <c r="M921" s="765"/>
      <c r="N921" s="764"/>
      <c r="O921" s="763"/>
    </row>
    <row r="922" spans="1:27" ht="12.75" customHeight="1" x14ac:dyDescent="0.2">
      <c r="A922" s="2087"/>
      <c r="B922" s="2090"/>
      <c r="C922" s="2093"/>
      <c r="D922" s="2096"/>
      <c r="E922" s="2099"/>
      <c r="F922" s="2075"/>
      <c r="G922" s="2084"/>
      <c r="H922" s="2069"/>
      <c r="I922" s="2081"/>
      <c r="J922" s="2109"/>
      <c r="K922" s="755" t="s">
        <v>161</v>
      </c>
      <c r="L922" s="594"/>
      <c r="M922" s="765"/>
      <c r="N922" s="764"/>
      <c r="O922" s="763"/>
    </row>
    <row r="923" spans="1:27" ht="12.75" customHeight="1" x14ac:dyDescent="0.2">
      <c r="A923" s="2087"/>
      <c r="B923" s="2090"/>
      <c r="C923" s="2093"/>
      <c r="D923" s="2096"/>
      <c r="E923" s="2099"/>
      <c r="F923" s="2075"/>
      <c r="G923" s="2084"/>
      <c r="H923" s="2069"/>
      <c r="I923" s="2081"/>
      <c r="J923" s="2109"/>
      <c r="K923" s="755" t="s">
        <v>140</v>
      </c>
      <c r="L923" s="766"/>
      <c r="M923" s="765"/>
      <c r="N923" s="764"/>
      <c r="O923" s="763"/>
    </row>
    <row r="924" spans="1:27" ht="12.75" customHeight="1" thickBot="1" x14ac:dyDescent="0.25">
      <c r="A924" s="2087"/>
      <c r="B924" s="2090"/>
      <c r="C924" s="2093"/>
      <c r="D924" s="2096"/>
      <c r="E924" s="2099"/>
      <c r="F924" s="2075"/>
      <c r="G924" s="2084"/>
      <c r="H924" s="2069"/>
      <c r="I924" s="2081"/>
      <c r="J924" s="2109"/>
      <c r="K924" s="754" t="s">
        <v>215</v>
      </c>
      <c r="L924" s="511"/>
      <c r="M924" s="510"/>
      <c r="N924" s="762"/>
      <c r="O924" s="761"/>
    </row>
    <row r="925" spans="1:27" ht="12.75" customHeight="1" thickBot="1" x14ac:dyDescent="0.25">
      <c r="A925" s="2088"/>
      <c r="B925" s="2091"/>
      <c r="C925" s="2094"/>
      <c r="D925" s="2097"/>
      <c r="E925" s="2100"/>
      <c r="F925" s="2076"/>
      <c r="G925" s="2085"/>
      <c r="H925" s="2070"/>
      <c r="I925" s="2082"/>
      <c r="J925" s="2109"/>
      <c r="K925" s="746" t="s">
        <v>33</v>
      </c>
      <c r="L925" s="605">
        <f>SUM(L918:L924)</f>
        <v>0</v>
      </c>
      <c r="M925" s="760"/>
      <c r="N925" s="759"/>
      <c r="O925" s="758"/>
    </row>
    <row r="926" spans="1:27" ht="12.75" customHeight="1" x14ac:dyDescent="0.2">
      <c r="A926" s="2086" t="s">
        <v>87</v>
      </c>
      <c r="B926" s="2089" t="s">
        <v>37</v>
      </c>
      <c r="C926" s="2092" t="s">
        <v>37</v>
      </c>
      <c r="D926" s="2095" t="s">
        <v>60</v>
      </c>
      <c r="E926" s="2103"/>
      <c r="F926" s="2074" t="s">
        <v>274</v>
      </c>
      <c r="G926" s="2083" t="s">
        <v>270</v>
      </c>
      <c r="H926" s="2068" t="s">
        <v>44</v>
      </c>
      <c r="I926" s="2080" t="s">
        <v>273</v>
      </c>
      <c r="J926" s="2108" t="s">
        <v>272</v>
      </c>
      <c r="K926" s="757" t="s">
        <v>124</v>
      </c>
      <c r="L926" s="594">
        <v>0</v>
      </c>
      <c r="M926" s="432"/>
      <c r="N926" s="592"/>
      <c r="O926" s="752"/>
    </row>
    <row r="927" spans="1:27" ht="12.75" customHeight="1" x14ac:dyDescent="0.2">
      <c r="A927" s="2087"/>
      <c r="B927" s="2090"/>
      <c r="C927" s="2093"/>
      <c r="D927" s="2096"/>
      <c r="E927" s="2104"/>
      <c r="F927" s="2075"/>
      <c r="G927" s="2084"/>
      <c r="H927" s="2069"/>
      <c r="I927" s="2081"/>
      <c r="J927" s="2109"/>
      <c r="K927" s="756" t="s">
        <v>217</v>
      </c>
      <c r="L927" s="594"/>
      <c r="M927" s="432"/>
      <c r="N927" s="592"/>
      <c r="O927" s="752"/>
    </row>
    <row r="928" spans="1:27" ht="12.75" customHeight="1" x14ac:dyDescent="0.2">
      <c r="A928" s="2087"/>
      <c r="B928" s="2090"/>
      <c r="C928" s="2093"/>
      <c r="D928" s="2096"/>
      <c r="E928" s="2104"/>
      <c r="F928" s="2075"/>
      <c r="G928" s="2084"/>
      <c r="H928" s="2069"/>
      <c r="I928" s="2081"/>
      <c r="J928" s="2109"/>
      <c r="K928" s="755" t="s">
        <v>141</v>
      </c>
      <c r="L928" s="594">
        <v>1</v>
      </c>
      <c r="M928" s="432"/>
      <c r="N928" s="592"/>
      <c r="O928" s="752"/>
    </row>
    <row r="929" spans="1:15" ht="12.75" customHeight="1" x14ac:dyDescent="0.2">
      <c r="A929" s="2087"/>
      <c r="B929" s="2090"/>
      <c r="C929" s="2093"/>
      <c r="D929" s="2096"/>
      <c r="E929" s="2104"/>
      <c r="F929" s="2075"/>
      <c r="G929" s="2084"/>
      <c r="H929" s="2069"/>
      <c r="I929" s="2081"/>
      <c r="J929" s="2109"/>
      <c r="K929" s="755" t="s">
        <v>216</v>
      </c>
      <c r="L929" s="594"/>
      <c r="M929" s="432"/>
      <c r="N929" s="592"/>
      <c r="O929" s="752"/>
    </row>
    <row r="930" spans="1:15" ht="12.75" customHeight="1" x14ac:dyDescent="0.2">
      <c r="A930" s="2087"/>
      <c r="B930" s="2090"/>
      <c r="C930" s="2093"/>
      <c r="D930" s="2096"/>
      <c r="E930" s="2104"/>
      <c r="F930" s="2075"/>
      <c r="G930" s="2084"/>
      <c r="H930" s="2069"/>
      <c r="I930" s="2081"/>
      <c r="J930" s="2109"/>
      <c r="K930" s="755" t="s">
        <v>161</v>
      </c>
      <c r="L930" s="594"/>
      <c r="M930" s="432"/>
      <c r="N930" s="592"/>
      <c r="O930" s="752"/>
    </row>
    <row r="931" spans="1:15" ht="12.75" customHeight="1" x14ac:dyDescent="0.2">
      <c r="A931" s="2087"/>
      <c r="B931" s="2090"/>
      <c r="C931" s="2093"/>
      <c r="D931" s="2096"/>
      <c r="E931" s="2104"/>
      <c r="F931" s="2075"/>
      <c r="G931" s="2084"/>
      <c r="H931" s="2069"/>
      <c r="I931" s="2081"/>
      <c r="J931" s="2109"/>
      <c r="K931" s="755" t="s">
        <v>140</v>
      </c>
      <c r="L931" s="594"/>
      <c r="M931" s="432"/>
      <c r="N931" s="592"/>
      <c r="O931" s="752"/>
    </row>
    <row r="932" spans="1:15" ht="12.75" customHeight="1" thickBot="1" x14ac:dyDescent="0.25">
      <c r="A932" s="2087"/>
      <c r="B932" s="2090"/>
      <c r="C932" s="2093"/>
      <c r="D932" s="2096"/>
      <c r="E932" s="2104"/>
      <c r="F932" s="2075"/>
      <c r="G932" s="2084"/>
      <c r="H932" s="2069"/>
      <c r="I932" s="2081"/>
      <c r="J932" s="2109"/>
      <c r="K932" s="754" t="s">
        <v>215</v>
      </c>
      <c r="L932" s="753"/>
      <c r="M932" s="432"/>
      <c r="N932" s="592"/>
      <c r="O932" s="752"/>
    </row>
    <row r="933" spans="1:15" ht="12.75" customHeight="1" thickBot="1" x14ac:dyDescent="0.25">
      <c r="A933" s="2088"/>
      <c r="B933" s="2091"/>
      <c r="C933" s="2094"/>
      <c r="D933" s="2097"/>
      <c r="E933" s="2105"/>
      <c r="F933" s="2076"/>
      <c r="G933" s="2085"/>
      <c r="H933" s="2070"/>
      <c r="I933" s="2082"/>
      <c r="J933" s="2079"/>
      <c r="K933" s="746" t="s">
        <v>33</v>
      </c>
      <c r="L933" s="580">
        <f>SUM(L926:L932)</f>
        <v>1</v>
      </c>
      <c r="M933" s="745"/>
      <c r="N933" s="744"/>
      <c r="O933" s="743"/>
    </row>
    <row r="934" spans="1:15" ht="12.75" customHeight="1" thickBot="1" x14ac:dyDescent="0.25">
      <c r="A934" s="2086" t="s">
        <v>87</v>
      </c>
      <c r="B934" s="2089" t="s">
        <v>37</v>
      </c>
      <c r="C934" s="2092" t="s">
        <v>37</v>
      </c>
      <c r="D934" s="2095" t="s">
        <v>56</v>
      </c>
      <c r="E934" s="2098" t="s">
        <v>223</v>
      </c>
      <c r="F934" s="2074" t="s">
        <v>271</v>
      </c>
      <c r="G934" s="2083" t="s">
        <v>270</v>
      </c>
      <c r="H934" s="2068" t="s">
        <v>44</v>
      </c>
      <c r="I934" s="2080" t="s">
        <v>269</v>
      </c>
      <c r="J934" s="2077" t="s">
        <v>268</v>
      </c>
      <c r="K934" s="598" t="s">
        <v>124</v>
      </c>
      <c r="L934" s="750"/>
      <c r="M934" s="749"/>
      <c r="N934" s="748"/>
      <c r="O934" s="747"/>
    </row>
    <row r="935" spans="1:15" ht="12.75" customHeight="1" thickBot="1" x14ac:dyDescent="0.25">
      <c r="A935" s="2087"/>
      <c r="B935" s="2090"/>
      <c r="C935" s="2093"/>
      <c r="D935" s="2096"/>
      <c r="E935" s="2099"/>
      <c r="F935" s="2075"/>
      <c r="G935" s="2084"/>
      <c r="H935" s="2069"/>
      <c r="I935" s="2081"/>
      <c r="J935" s="2078"/>
      <c r="K935" s="522" t="s">
        <v>217</v>
      </c>
      <c r="L935" s="750"/>
      <c r="M935" s="749"/>
      <c r="N935" s="748"/>
      <c r="O935" s="747"/>
    </row>
    <row r="936" spans="1:15" ht="12.75" customHeight="1" thickBot="1" x14ac:dyDescent="0.25">
      <c r="A936" s="2087"/>
      <c r="B936" s="2090"/>
      <c r="C936" s="2093"/>
      <c r="D936" s="2096"/>
      <c r="E936" s="2099"/>
      <c r="F936" s="2075"/>
      <c r="G936" s="2084"/>
      <c r="H936" s="2069"/>
      <c r="I936" s="2081"/>
      <c r="J936" s="2078"/>
      <c r="K936" s="596" t="s">
        <v>141</v>
      </c>
      <c r="L936" s="750"/>
      <c r="M936" s="749"/>
      <c r="N936" s="748"/>
      <c r="O936" s="747"/>
    </row>
    <row r="937" spans="1:15" ht="12.75" customHeight="1" thickBot="1" x14ac:dyDescent="0.25">
      <c r="A937" s="2087"/>
      <c r="B937" s="2090"/>
      <c r="C937" s="2093"/>
      <c r="D937" s="2096"/>
      <c r="E937" s="2099"/>
      <c r="F937" s="2075"/>
      <c r="G937" s="2084"/>
      <c r="H937" s="2069"/>
      <c r="I937" s="2081"/>
      <c r="J937" s="2078"/>
      <c r="K937" s="596" t="s">
        <v>216</v>
      </c>
      <c r="L937" s="750"/>
      <c r="M937" s="749"/>
      <c r="N937" s="748"/>
      <c r="O937" s="747"/>
    </row>
    <row r="938" spans="1:15" ht="12.75" customHeight="1" thickBot="1" x14ac:dyDescent="0.25">
      <c r="A938" s="2087"/>
      <c r="B938" s="2090"/>
      <c r="C938" s="2093"/>
      <c r="D938" s="2096"/>
      <c r="E938" s="2099"/>
      <c r="F938" s="2075"/>
      <c r="G938" s="2084"/>
      <c r="H938" s="2069"/>
      <c r="I938" s="2081"/>
      <c r="J938" s="2078"/>
      <c r="K938" s="596" t="s">
        <v>161</v>
      </c>
      <c r="L938" s="750">
        <v>150</v>
      </c>
      <c r="M938" s="749"/>
      <c r="N938" s="748"/>
      <c r="O938" s="747"/>
    </row>
    <row r="939" spans="1:15" ht="12.75" customHeight="1" thickBot="1" x14ac:dyDescent="0.25">
      <c r="A939" s="2087"/>
      <c r="B939" s="2090"/>
      <c r="C939" s="2093"/>
      <c r="D939" s="2096"/>
      <c r="E939" s="2099"/>
      <c r="F939" s="2075"/>
      <c r="G939" s="2084"/>
      <c r="H939" s="2069"/>
      <c r="I939" s="2081"/>
      <c r="J939" s="2078"/>
      <c r="K939" s="596" t="s">
        <v>140</v>
      </c>
      <c r="L939" s="750"/>
      <c r="M939" s="749"/>
      <c r="N939" s="748"/>
      <c r="O939" s="747"/>
    </row>
    <row r="940" spans="1:15" ht="12.75" customHeight="1" thickBot="1" x14ac:dyDescent="0.25">
      <c r="A940" s="2087"/>
      <c r="B940" s="2090"/>
      <c r="C940" s="2093"/>
      <c r="D940" s="2096"/>
      <c r="E940" s="2099"/>
      <c r="F940" s="2075"/>
      <c r="G940" s="2084"/>
      <c r="H940" s="2069"/>
      <c r="I940" s="2081"/>
      <c r="J940" s="2078"/>
      <c r="K940" s="751" t="s">
        <v>215</v>
      </c>
      <c r="L940" s="750"/>
      <c r="M940" s="749"/>
      <c r="N940" s="748"/>
      <c r="O940" s="747"/>
    </row>
    <row r="941" spans="1:15" ht="12.75" customHeight="1" thickBot="1" x14ac:dyDescent="0.25">
      <c r="A941" s="2088"/>
      <c r="B941" s="2091"/>
      <c r="C941" s="2094"/>
      <c r="D941" s="2097"/>
      <c r="E941" s="2100"/>
      <c r="F941" s="2076"/>
      <c r="G941" s="2085"/>
      <c r="H941" s="2070"/>
      <c r="I941" s="2082"/>
      <c r="J941" s="2079"/>
      <c r="K941" s="746" t="s">
        <v>33</v>
      </c>
      <c r="L941" s="502">
        <f>SUM(L934:L940)</f>
        <v>150</v>
      </c>
      <c r="M941" s="745"/>
      <c r="N941" s="744"/>
      <c r="O941" s="743"/>
    </row>
    <row r="942" spans="1:15" ht="15" thickBot="1" x14ac:dyDescent="0.25">
      <c r="A942" s="419" t="s">
        <v>87</v>
      </c>
      <c r="B942" s="418" t="s">
        <v>37</v>
      </c>
      <c r="C942" s="2118" t="s">
        <v>38</v>
      </c>
      <c r="D942" s="2118"/>
      <c r="E942" s="2118"/>
      <c r="F942" s="2118"/>
      <c r="G942" s="2118"/>
      <c r="H942" s="2118"/>
      <c r="I942" s="2119"/>
      <c r="J942" s="575"/>
      <c r="K942" s="574" t="s">
        <v>33</v>
      </c>
      <c r="L942" s="742">
        <f>L836*1</f>
        <v>6609</v>
      </c>
      <c r="M942" s="741"/>
      <c r="N942" s="740"/>
      <c r="O942" s="739"/>
    </row>
    <row r="943" spans="1:15" ht="23.25" customHeight="1" thickBot="1" x14ac:dyDescent="0.25">
      <c r="A943" s="738" t="s">
        <v>87</v>
      </c>
      <c r="B943" s="738"/>
      <c r="C943" s="2126" t="s">
        <v>36</v>
      </c>
      <c r="D943" s="2126"/>
      <c r="E943" s="2126"/>
      <c r="F943" s="2126"/>
      <c r="G943" s="2126"/>
      <c r="H943" s="2126"/>
      <c r="I943" s="2127"/>
      <c r="J943" s="569"/>
      <c r="K943" s="568" t="s">
        <v>33</v>
      </c>
      <c r="L943" s="737">
        <f>L942*1</f>
        <v>6609</v>
      </c>
      <c r="M943" s="736"/>
      <c r="N943" s="735"/>
      <c r="O943" s="734"/>
    </row>
    <row r="944" spans="1:15" ht="20.25" customHeight="1" thickBot="1" x14ac:dyDescent="0.25">
      <c r="A944" s="733" t="s">
        <v>84</v>
      </c>
      <c r="B944" s="732"/>
      <c r="C944" s="730" t="s">
        <v>267</v>
      </c>
      <c r="D944" s="730"/>
      <c r="E944" s="730"/>
      <c r="F944" s="731"/>
      <c r="G944" s="731"/>
      <c r="H944" s="730"/>
      <c r="I944" s="730"/>
      <c r="J944" s="730"/>
      <c r="K944" s="730"/>
      <c r="L944" s="730"/>
      <c r="M944" s="729"/>
      <c r="N944" s="729"/>
      <c r="O944" s="728"/>
    </row>
    <row r="945" spans="1:28" ht="27" customHeight="1" thickBot="1" x14ac:dyDescent="0.25">
      <c r="A945" s="727"/>
      <c r="B945" s="726"/>
      <c r="C945" s="724"/>
      <c r="D945" s="724"/>
      <c r="E945" s="716"/>
      <c r="F945" s="725"/>
      <c r="G945" s="725"/>
      <c r="H945" s="724"/>
      <c r="I945" s="724"/>
      <c r="J945" s="724"/>
      <c r="K945" s="724"/>
      <c r="L945" s="723"/>
      <c r="M945" s="722" t="s">
        <v>266</v>
      </c>
      <c r="N945" s="712" t="s">
        <v>50</v>
      </c>
      <c r="O945" s="711">
        <v>1</v>
      </c>
    </row>
    <row r="946" spans="1:28" ht="24" customHeight="1" thickBot="1" x14ac:dyDescent="0.25">
      <c r="A946" s="718" t="s">
        <v>84</v>
      </c>
      <c r="B946" s="418" t="s">
        <v>37</v>
      </c>
      <c r="C946" s="721" t="s">
        <v>265</v>
      </c>
      <c r="D946" s="720"/>
      <c r="E946" s="720"/>
      <c r="F946" s="720"/>
      <c r="G946" s="720"/>
      <c r="H946" s="720"/>
      <c r="I946" s="720"/>
      <c r="J946" s="720"/>
      <c r="K946" s="720"/>
      <c r="L946" s="720"/>
      <c r="M946" s="720"/>
      <c r="N946" s="720"/>
      <c r="O946" s="719"/>
    </row>
    <row r="947" spans="1:28" ht="36.6" customHeight="1" thickBot="1" x14ac:dyDescent="0.25">
      <c r="A947" s="718"/>
      <c r="B947" s="418"/>
      <c r="C947" s="715"/>
      <c r="D947" s="717"/>
      <c r="E947" s="715"/>
      <c r="F947" s="715"/>
      <c r="G947" s="715"/>
      <c r="H947" s="715"/>
      <c r="I947" s="715"/>
      <c r="J947" s="716"/>
      <c r="K947" s="715"/>
      <c r="L947" s="714"/>
      <c r="M947" s="713" t="s">
        <v>264</v>
      </c>
      <c r="N947" s="712" t="s">
        <v>50</v>
      </c>
      <c r="O947" s="711"/>
    </row>
    <row r="948" spans="1:28" ht="15" customHeight="1" thickBot="1" x14ac:dyDescent="0.25">
      <c r="A948" s="2086" t="s">
        <v>84</v>
      </c>
      <c r="B948" s="2089" t="s">
        <v>37</v>
      </c>
      <c r="C948" s="457" t="s">
        <v>37</v>
      </c>
      <c r="D948" s="2475" t="s">
        <v>263</v>
      </c>
      <c r="E948" s="2476"/>
      <c r="F948" s="2461"/>
      <c r="G948" s="2059" t="s">
        <v>241</v>
      </c>
      <c r="H948" s="2128" t="s">
        <v>44</v>
      </c>
      <c r="I948" s="2080" t="s">
        <v>43</v>
      </c>
      <c r="J948" s="2108" t="s">
        <v>42</v>
      </c>
      <c r="K948" s="709" t="s">
        <v>124</v>
      </c>
      <c r="L948" s="478">
        <f>L957+L966+L975+L985+L990+L1022</f>
        <v>49.2</v>
      </c>
      <c r="M948" s="481" t="s">
        <v>224</v>
      </c>
      <c r="N948" s="480" t="s">
        <v>50</v>
      </c>
      <c r="O948" s="698">
        <v>1</v>
      </c>
    </row>
    <row r="949" spans="1:28" ht="15" customHeight="1" thickBot="1" x14ac:dyDescent="0.25">
      <c r="A949" s="2087"/>
      <c r="B949" s="2090"/>
      <c r="C949" s="439"/>
      <c r="D949" s="2477"/>
      <c r="E949" s="2478"/>
      <c r="F949" s="2289"/>
      <c r="G949" s="2060"/>
      <c r="H949" s="2069"/>
      <c r="I949" s="2081"/>
      <c r="J949" s="2109"/>
      <c r="K949" s="709" t="s">
        <v>217</v>
      </c>
      <c r="L949" s="470">
        <f>L958+L967+L976+L986+L991+L1023</f>
        <v>0</v>
      </c>
      <c r="M949" s="659"/>
      <c r="N949" s="658"/>
      <c r="O949" s="683"/>
    </row>
    <row r="950" spans="1:28" ht="15.75" thickBot="1" x14ac:dyDescent="0.25">
      <c r="A950" s="2087"/>
      <c r="B950" s="2090"/>
      <c r="C950" s="439"/>
      <c r="D950" s="2479"/>
      <c r="E950" s="2478"/>
      <c r="F950" s="2289"/>
      <c r="G950" s="2060"/>
      <c r="H950" s="2069"/>
      <c r="I950" s="2081"/>
      <c r="J950" s="2109"/>
      <c r="K950" s="709" t="s">
        <v>141</v>
      </c>
      <c r="L950" s="470">
        <f>L959+L968+L977+L987+L992+L1024</f>
        <v>50.9</v>
      </c>
      <c r="M950" s="710"/>
      <c r="N950" s="684"/>
      <c r="O950" s="683"/>
      <c r="AA950" s="394"/>
    </row>
    <row r="951" spans="1:28" ht="15.75" thickBot="1" x14ac:dyDescent="0.25">
      <c r="A951" s="2087"/>
      <c r="B951" s="2090"/>
      <c r="C951" s="439"/>
      <c r="D951" s="2479"/>
      <c r="E951" s="2478"/>
      <c r="F951" s="2289"/>
      <c r="G951" s="2060"/>
      <c r="H951" s="2069"/>
      <c r="I951" s="2081"/>
      <c r="J951" s="472"/>
      <c r="K951" s="709" t="s">
        <v>216</v>
      </c>
      <c r="L951" s="470">
        <f>L960+L969+L978+L988+L993+L1025</f>
        <v>0</v>
      </c>
      <c r="M951" s="659"/>
      <c r="N951" s="684"/>
      <c r="O951" s="683"/>
    </row>
    <row r="952" spans="1:28" ht="15.75" thickBot="1" x14ac:dyDescent="0.25">
      <c r="A952" s="2087"/>
      <c r="B952" s="2090"/>
      <c r="C952" s="439"/>
      <c r="D952" s="2479"/>
      <c r="E952" s="2478"/>
      <c r="F952" s="2289"/>
      <c r="G952" s="2060"/>
      <c r="H952" s="2069"/>
      <c r="I952" s="2081"/>
      <c r="J952" s="472"/>
      <c r="K952" s="709" t="s">
        <v>161</v>
      </c>
      <c r="L952" s="470">
        <f>L961+L970+L979+L1026</f>
        <v>0</v>
      </c>
      <c r="M952" s="659"/>
      <c r="N952" s="684"/>
      <c r="O952" s="683"/>
    </row>
    <row r="953" spans="1:28" ht="15.75" thickBot="1" x14ac:dyDescent="0.25">
      <c r="A953" s="2087"/>
      <c r="B953" s="2090"/>
      <c r="C953" s="439"/>
      <c r="D953" s="2479"/>
      <c r="E953" s="2478"/>
      <c r="F953" s="2289"/>
      <c r="G953" s="2060"/>
      <c r="H953" s="2069"/>
      <c r="I953" s="2081"/>
      <c r="J953" s="472"/>
      <c r="K953" s="482" t="s">
        <v>215</v>
      </c>
      <c r="L953" s="470">
        <f>L971+L1027</f>
        <v>0</v>
      </c>
      <c r="M953" s="659"/>
      <c r="N953" s="684"/>
      <c r="O953" s="683"/>
    </row>
    <row r="954" spans="1:28" ht="15.75" thickBot="1" x14ac:dyDescent="0.25">
      <c r="A954" s="2087"/>
      <c r="B954" s="2090"/>
      <c r="C954" s="439"/>
      <c r="D954" s="2479"/>
      <c r="E954" s="2478"/>
      <c r="F954" s="2289"/>
      <c r="G954" s="2060"/>
      <c r="H954" s="2069"/>
      <c r="I954" s="2081"/>
      <c r="J954" s="472"/>
      <c r="K954" s="708" t="s">
        <v>140</v>
      </c>
      <c r="L954" s="470">
        <f>L972</f>
        <v>0</v>
      </c>
      <c r="M954" s="548"/>
      <c r="N954" s="656"/>
      <c r="O954" s="697"/>
    </row>
    <row r="955" spans="1:28" ht="15.75" thickBot="1" x14ac:dyDescent="0.25">
      <c r="A955" s="2087"/>
      <c r="B955" s="2090"/>
      <c r="C955" s="439"/>
      <c r="D955" s="2479"/>
      <c r="E955" s="2478"/>
      <c r="F955" s="2289"/>
      <c r="G955" s="2060"/>
      <c r="H955" s="2069"/>
      <c r="I955" s="2081"/>
      <c r="J955" s="606"/>
      <c r="K955" s="471" t="s">
        <v>214</v>
      </c>
      <c r="L955" s="470">
        <f>L964+L973+L982+L997</f>
        <v>0</v>
      </c>
      <c r="M955" s="632"/>
      <c r="N955" s="631"/>
      <c r="O955" s="696"/>
    </row>
    <row r="956" spans="1:28" ht="22.5" customHeight="1" thickBot="1" x14ac:dyDescent="0.25">
      <c r="A956" s="2088"/>
      <c r="B956" s="2091"/>
      <c r="C956" s="427"/>
      <c r="D956" s="2480"/>
      <c r="E956" s="2481"/>
      <c r="F956" s="2290"/>
      <c r="G956" s="2061"/>
      <c r="H956" s="2129"/>
      <c r="I956" s="2082"/>
      <c r="J956" s="676"/>
      <c r="K956" s="707" t="s">
        <v>33</v>
      </c>
      <c r="L956" s="706">
        <f>SUM(L948:L955)</f>
        <v>100.1</v>
      </c>
      <c r="M956" s="705"/>
      <c r="N956" s="704"/>
      <c r="O956" s="703"/>
    </row>
    <row r="957" spans="1:28" ht="15.75" hidden="1" thickBot="1" x14ac:dyDescent="0.25">
      <c r="A957" s="2086" t="s">
        <v>84</v>
      </c>
      <c r="B957" s="2089" t="s">
        <v>37</v>
      </c>
      <c r="C957" s="2092" t="s">
        <v>37</v>
      </c>
      <c r="D957" s="601" t="s">
        <v>37</v>
      </c>
      <c r="E957" s="649"/>
      <c r="F957" s="2401" t="s">
        <v>262</v>
      </c>
      <c r="G957" s="2059" t="s">
        <v>241</v>
      </c>
      <c r="H957" s="2128" t="s">
        <v>44</v>
      </c>
      <c r="I957" s="2080" t="s">
        <v>253</v>
      </c>
      <c r="J957" s="648" t="s">
        <v>42</v>
      </c>
      <c r="K957" s="598" t="s">
        <v>124</v>
      </c>
      <c r="L957" s="647"/>
      <c r="M957" s="702" t="s">
        <v>227</v>
      </c>
      <c r="N957" s="480" t="s">
        <v>50</v>
      </c>
      <c r="O957" s="701">
        <v>0</v>
      </c>
      <c r="AA957" s="394"/>
    </row>
    <row r="958" spans="1:28" ht="15.75" hidden="1" thickBot="1" x14ac:dyDescent="0.25">
      <c r="A958" s="2087"/>
      <c r="B958" s="2090"/>
      <c r="C958" s="2093"/>
      <c r="D958" s="597"/>
      <c r="E958" s="634"/>
      <c r="F958" s="2283"/>
      <c r="G958" s="2060"/>
      <c r="H958" s="2069"/>
      <c r="I958" s="2081"/>
      <c r="J958" s="645" t="s">
        <v>261</v>
      </c>
      <c r="K958" s="700" t="s">
        <v>243</v>
      </c>
      <c r="L958" s="644"/>
      <c r="M958" s="643"/>
      <c r="N958" s="642"/>
      <c r="O958" s="683"/>
    </row>
    <row r="959" spans="1:28" ht="15.75" hidden="1" thickBot="1" x14ac:dyDescent="0.3">
      <c r="A959" s="2087"/>
      <c r="B959" s="2090"/>
      <c r="C959" s="2093"/>
      <c r="D959" s="597"/>
      <c r="E959" s="634"/>
      <c r="F959" s="2283"/>
      <c r="G959" s="2060"/>
      <c r="H959" s="2069"/>
      <c r="I959" s="2081"/>
      <c r="J959" s="645"/>
      <c r="K959" s="596" t="s">
        <v>141</v>
      </c>
      <c r="L959" s="644"/>
      <c r="M959" s="640"/>
      <c r="N959" s="639"/>
      <c r="O959" s="683"/>
      <c r="AB959" s="394"/>
    </row>
    <row r="960" spans="1:28" ht="15.75" hidden="1" thickBot="1" x14ac:dyDescent="0.25">
      <c r="A960" s="2087"/>
      <c r="B960" s="2090"/>
      <c r="C960" s="2093"/>
      <c r="D960" s="590"/>
      <c r="E960" s="634"/>
      <c r="F960" s="2283"/>
      <c r="G960" s="2060"/>
      <c r="H960" s="2069"/>
      <c r="I960" s="2081"/>
      <c r="J960" s="472"/>
      <c r="K960" s="596" t="s">
        <v>216</v>
      </c>
      <c r="L960" s="644"/>
      <c r="M960" s="659"/>
      <c r="N960" s="684"/>
      <c r="O960" s="683"/>
    </row>
    <row r="961" spans="1:27" ht="15.75" hidden="1" thickBot="1" x14ac:dyDescent="0.25">
      <c r="A961" s="2087"/>
      <c r="B961" s="2090"/>
      <c r="C961" s="2093"/>
      <c r="D961" s="590"/>
      <c r="E961" s="634"/>
      <c r="F961" s="2283"/>
      <c r="G961" s="2060"/>
      <c r="H961" s="2069"/>
      <c r="I961" s="2081"/>
      <c r="J961" s="472"/>
      <c r="K961" s="596" t="s">
        <v>161</v>
      </c>
      <c r="L961" s="644"/>
      <c r="M961" s="659"/>
      <c r="N961" s="684"/>
      <c r="O961" s="683"/>
    </row>
    <row r="962" spans="1:27" ht="15.75" hidden="1" thickBot="1" x14ac:dyDescent="0.25">
      <c r="A962" s="2087"/>
      <c r="B962" s="2090"/>
      <c r="C962" s="2093"/>
      <c r="D962" s="590"/>
      <c r="E962" s="634"/>
      <c r="F962" s="2283"/>
      <c r="G962" s="2060"/>
      <c r="H962" s="2069"/>
      <c r="I962" s="2081"/>
      <c r="J962" s="472"/>
      <c r="K962" s="626" t="s">
        <v>215</v>
      </c>
      <c r="L962" s="654"/>
      <c r="M962" s="632"/>
      <c r="N962" s="631"/>
      <c r="O962" s="696"/>
    </row>
    <row r="963" spans="1:27" ht="15.75" hidden="1" thickBot="1" x14ac:dyDescent="0.25">
      <c r="A963" s="2087"/>
      <c r="B963" s="2090"/>
      <c r="C963" s="2093"/>
      <c r="D963" s="590"/>
      <c r="E963" s="634"/>
      <c r="F963" s="2283"/>
      <c r="G963" s="2060"/>
      <c r="H963" s="2069"/>
      <c r="I963" s="2081"/>
      <c r="J963" s="472"/>
      <c r="K963" s="596" t="s">
        <v>140</v>
      </c>
      <c r="L963" s="519"/>
      <c r="M963" s="548"/>
      <c r="N963" s="656"/>
      <c r="O963" s="697"/>
    </row>
    <row r="964" spans="1:27" ht="15.75" hidden="1" thickBot="1" x14ac:dyDescent="0.25">
      <c r="A964" s="2087"/>
      <c r="B964" s="2090"/>
      <c r="C964" s="2093"/>
      <c r="D964" s="590"/>
      <c r="E964" s="634"/>
      <c r="F964" s="2283"/>
      <c r="G964" s="2060"/>
      <c r="H964" s="2069"/>
      <c r="I964" s="2081"/>
      <c r="J964" s="606"/>
      <c r="K964" s="611" t="s">
        <v>214</v>
      </c>
      <c r="L964" s="654"/>
      <c r="M964" s="632"/>
      <c r="N964" s="631"/>
      <c r="O964" s="696"/>
    </row>
    <row r="965" spans="1:27" ht="13.5" hidden="1" customHeight="1" thickBot="1" x14ac:dyDescent="0.25">
      <c r="A965" s="2088"/>
      <c r="B965" s="2091"/>
      <c r="C965" s="2094"/>
      <c r="D965" s="583"/>
      <c r="E965" s="505"/>
      <c r="F965" s="2284"/>
      <c r="G965" s="2061"/>
      <c r="H965" s="2129"/>
      <c r="I965" s="2082"/>
      <c r="J965" s="676"/>
      <c r="K965" s="503" t="s">
        <v>33</v>
      </c>
      <c r="L965" s="580">
        <f>SUM(L957:L963)</f>
        <v>0</v>
      </c>
      <c r="M965" s="627"/>
      <c r="N965" s="661"/>
      <c r="O965" s="660"/>
    </row>
    <row r="966" spans="1:27" ht="15" x14ac:dyDescent="0.2">
      <c r="A966" s="2086" t="s">
        <v>84</v>
      </c>
      <c r="B966" s="2089" t="s">
        <v>37</v>
      </c>
      <c r="C966" s="2092" t="s">
        <v>37</v>
      </c>
      <c r="D966" s="650" t="s">
        <v>39</v>
      </c>
      <c r="E966" s="649"/>
      <c r="F966" s="2401" t="s">
        <v>260</v>
      </c>
      <c r="G966" s="2059" t="s">
        <v>241</v>
      </c>
      <c r="H966" s="2196" t="s">
        <v>44</v>
      </c>
      <c r="I966" s="2294" t="s">
        <v>251</v>
      </c>
      <c r="J966" s="648" t="s">
        <v>42</v>
      </c>
      <c r="K966" s="598" t="s">
        <v>124</v>
      </c>
      <c r="L966" s="647">
        <v>0</v>
      </c>
      <c r="M966" s="481" t="s">
        <v>227</v>
      </c>
      <c r="N966" s="480" t="s">
        <v>50</v>
      </c>
      <c r="O966" s="698">
        <v>1</v>
      </c>
      <c r="P966" s="695"/>
      <c r="R966" s="394"/>
    </row>
    <row r="967" spans="1:27" ht="15" x14ac:dyDescent="0.2">
      <c r="A967" s="2087"/>
      <c r="B967" s="2090"/>
      <c r="C967" s="2093"/>
      <c r="D967" s="590"/>
      <c r="E967" s="634"/>
      <c r="F967" s="2283"/>
      <c r="G967" s="2060"/>
      <c r="H967" s="2180"/>
      <c r="I967" s="2295"/>
      <c r="J967" s="645" t="s">
        <v>259</v>
      </c>
      <c r="K967" s="522" t="s">
        <v>217</v>
      </c>
      <c r="L967" s="644"/>
      <c r="M967" s="643"/>
      <c r="N967" s="642"/>
      <c r="O967" s="683"/>
      <c r="P967" s="695"/>
      <c r="R967" s="394"/>
    </row>
    <row r="968" spans="1:27" ht="15" x14ac:dyDescent="0.25">
      <c r="A968" s="2087"/>
      <c r="B968" s="2090"/>
      <c r="C968" s="2093"/>
      <c r="D968" s="590"/>
      <c r="E968" s="634"/>
      <c r="F968" s="2283"/>
      <c r="G968" s="2060"/>
      <c r="H968" s="2180"/>
      <c r="I968" s="2295"/>
      <c r="J968" s="645"/>
      <c r="K968" s="596" t="s">
        <v>141</v>
      </c>
      <c r="L968" s="644">
        <v>0</v>
      </c>
      <c r="M968" s="640"/>
      <c r="N968" s="639"/>
      <c r="O968" s="683"/>
      <c r="AA968" s="444"/>
    </row>
    <row r="969" spans="1:27" ht="15" x14ac:dyDescent="0.2">
      <c r="A969" s="2087"/>
      <c r="B969" s="2090"/>
      <c r="C969" s="2093"/>
      <c r="D969" s="590"/>
      <c r="E969" s="634"/>
      <c r="F969" s="2283"/>
      <c r="G969" s="2060"/>
      <c r="H969" s="2180"/>
      <c r="I969" s="2295"/>
      <c r="J969" s="472"/>
      <c r="K969" s="596" t="s">
        <v>216</v>
      </c>
      <c r="L969" s="644"/>
      <c r="M969" s="659"/>
      <c r="N969" s="684"/>
      <c r="O969" s="683"/>
    </row>
    <row r="970" spans="1:27" ht="15" x14ac:dyDescent="0.2">
      <c r="A970" s="2087"/>
      <c r="B970" s="2090"/>
      <c r="C970" s="2093"/>
      <c r="D970" s="590"/>
      <c r="E970" s="634"/>
      <c r="F970" s="2283"/>
      <c r="G970" s="2060"/>
      <c r="H970" s="2180"/>
      <c r="I970" s="2295"/>
      <c r="J970" s="472"/>
      <c r="K970" s="596" t="s">
        <v>161</v>
      </c>
      <c r="L970" s="644"/>
      <c r="M970" s="659"/>
      <c r="N970" s="684"/>
      <c r="O970" s="683"/>
    </row>
    <row r="971" spans="1:27" ht="15" x14ac:dyDescent="0.2">
      <c r="A971" s="2087"/>
      <c r="B971" s="2090"/>
      <c r="C971" s="2093"/>
      <c r="D971" s="590"/>
      <c r="E971" s="634"/>
      <c r="F971" s="2283"/>
      <c r="G971" s="2060"/>
      <c r="H971" s="2180"/>
      <c r="I971" s="2295"/>
      <c r="J971" s="472"/>
      <c r="K971" s="596" t="s">
        <v>215</v>
      </c>
      <c r="L971" s="644"/>
      <c r="M971" s="659"/>
      <c r="N971" s="684"/>
      <c r="O971" s="683"/>
    </row>
    <row r="972" spans="1:27" ht="15" x14ac:dyDescent="0.2">
      <c r="A972" s="2087"/>
      <c r="B972" s="2090"/>
      <c r="C972" s="2093"/>
      <c r="D972" s="590"/>
      <c r="E972" s="634"/>
      <c r="F972" s="2283"/>
      <c r="G972" s="2060"/>
      <c r="H972" s="2180"/>
      <c r="I972" s="2295"/>
      <c r="J972" s="472"/>
      <c r="K972" s="596" t="s">
        <v>140</v>
      </c>
      <c r="L972" s="519"/>
      <c r="M972" s="548"/>
      <c r="N972" s="656"/>
      <c r="O972" s="697"/>
    </row>
    <row r="973" spans="1:27" ht="15.75" thickBot="1" x14ac:dyDescent="0.25">
      <c r="A973" s="2087"/>
      <c r="B973" s="2090"/>
      <c r="C973" s="2093"/>
      <c r="D973" s="590"/>
      <c r="E973" s="634"/>
      <c r="F973" s="2283"/>
      <c r="G973" s="2060"/>
      <c r="H973" s="2180"/>
      <c r="I973" s="2295"/>
      <c r="J973" s="606"/>
      <c r="K973" s="611" t="s">
        <v>214</v>
      </c>
      <c r="L973" s="654"/>
      <c r="M973" s="632"/>
      <c r="N973" s="631"/>
      <c r="O973" s="696"/>
      <c r="P973" s="695"/>
      <c r="R973" s="394"/>
    </row>
    <row r="974" spans="1:27" ht="15" customHeight="1" thickBot="1" x14ac:dyDescent="0.25">
      <c r="A974" s="2088"/>
      <c r="B974" s="2091"/>
      <c r="C974" s="2094"/>
      <c r="D974" s="583"/>
      <c r="E974" s="505"/>
      <c r="F974" s="2284"/>
      <c r="G974" s="2061"/>
      <c r="H974" s="2197"/>
      <c r="I974" s="2296"/>
      <c r="J974" s="676"/>
      <c r="K974" s="503" t="s">
        <v>33</v>
      </c>
      <c r="L974" s="580">
        <f>SUM(L966:L973)</f>
        <v>0</v>
      </c>
      <c r="M974" s="627"/>
      <c r="N974" s="661"/>
      <c r="O974" s="660"/>
    </row>
    <row r="975" spans="1:27" ht="15" customHeight="1" x14ac:dyDescent="0.2">
      <c r="A975" s="2086" t="s">
        <v>84</v>
      </c>
      <c r="B975" s="2089" t="s">
        <v>37</v>
      </c>
      <c r="C975" s="2092" t="s">
        <v>37</v>
      </c>
      <c r="D975" s="694" t="s">
        <v>109</v>
      </c>
      <c r="E975" s="2223"/>
      <c r="F975" s="2401" t="s">
        <v>258</v>
      </c>
      <c r="G975" s="2065" t="s">
        <v>241</v>
      </c>
      <c r="H975" s="2179" t="s">
        <v>44</v>
      </c>
      <c r="I975" s="2080" t="s">
        <v>257</v>
      </c>
      <c r="J975" s="648" t="s">
        <v>42</v>
      </c>
      <c r="K975" s="693" t="s">
        <v>124</v>
      </c>
      <c r="L975" s="692">
        <v>49.2</v>
      </c>
      <c r="M975" s="691" t="s">
        <v>256</v>
      </c>
      <c r="N975" s="690" t="s">
        <v>50</v>
      </c>
      <c r="O975" s="689">
        <v>5</v>
      </c>
      <c r="AA975" s="394"/>
    </row>
    <row r="976" spans="1:27" ht="15" customHeight="1" x14ac:dyDescent="0.2">
      <c r="A976" s="2087"/>
      <c r="B976" s="2090"/>
      <c r="C976" s="2093"/>
      <c r="D976" s="688"/>
      <c r="E976" s="2224"/>
      <c r="F976" s="2283"/>
      <c r="G976" s="2066"/>
      <c r="H976" s="2180"/>
      <c r="I976" s="2081"/>
      <c r="J976" s="546" t="s">
        <v>197</v>
      </c>
      <c r="K976" s="522" t="s">
        <v>217</v>
      </c>
      <c r="L976" s="447"/>
      <c r="M976" s="687"/>
      <c r="N976" s="686"/>
      <c r="O976" s="685"/>
    </row>
    <row r="977" spans="1:30" ht="15" x14ac:dyDescent="0.25">
      <c r="A977" s="2087"/>
      <c r="B977" s="2090"/>
      <c r="C977" s="2093"/>
      <c r="D977" s="682"/>
      <c r="E977" s="2224"/>
      <c r="F977" s="2283"/>
      <c r="G977" s="2066"/>
      <c r="H977" s="2180"/>
      <c r="I977" s="2081"/>
      <c r="K977" s="595" t="s">
        <v>141</v>
      </c>
      <c r="L977" s="447">
        <v>0</v>
      </c>
      <c r="M977" s="640"/>
      <c r="N977" s="639"/>
      <c r="O977" s="683"/>
    </row>
    <row r="978" spans="1:30" ht="15" x14ac:dyDescent="0.2">
      <c r="A978" s="2087"/>
      <c r="B978" s="2090"/>
      <c r="C978" s="2093"/>
      <c r="D978" s="682"/>
      <c r="E978" s="2224"/>
      <c r="F978" s="2283"/>
      <c r="G978" s="2066"/>
      <c r="H978" s="2180"/>
      <c r="I978" s="2081"/>
      <c r="J978" s="472"/>
      <c r="K978" s="595" t="s">
        <v>216</v>
      </c>
      <c r="L978" s="447"/>
      <c r="M978" s="659"/>
      <c r="N978" s="684"/>
      <c r="O978" s="683"/>
    </row>
    <row r="979" spans="1:30" ht="15.75" thickBot="1" x14ac:dyDescent="0.25">
      <c r="A979" s="2087"/>
      <c r="B979" s="2090"/>
      <c r="C979" s="2093"/>
      <c r="D979" s="682"/>
      <c r="E979" s="2224"/>
      <c r="F979" s="2283"/>
      <c r="G979" s="2066"/>
      <c r="H979" s="2180"/>
      <c r="I979" s="2081"/>
      <c r="J979" s="472"/>
      <c r="K979" s="588" t="s">
        <v>161</v>
      </c>
      <c r="L979" s="681"/>
      <c r="M979" s="680"/>
      <c r="N979" s="679"/>
      <c r="O979" s="678"/>
    </row>
    <row r="980" spans="1:30" ht="13.9" customHeight="1" thickBot="1" x14ac:dyDescent="0.25">
      <c r="A980" s="2088"/>
      <c r="B980" s="2091"/>
      <c r="C980" s="2094"/>
      <c r="D980" s="677"/>
      <c r="E980" s="2225"/>
      <c r="F980" s="2284"/>
      <c r="G980" s="2066"/>
      <c r="H980" s="2180"/>
      <c r="I980" s="2082"/>
      <c r="J980" s="676"/>
      <c r="K980" s="503" t="s">
        <v>33</v>
      </c>
      <c r="L980" s="580">
        <f>SUM(L975:L979)</f>
        <v>49.2</v>
      </c>
      <c r="M980" s="501"/>
      <c r="N980" s="661"/>
      <c r="O980" s="660"/>
    </row>
    <row r="981" spans="1:30" ht="25.9" hidden="1" customHeight="1" x14ac:dyDescent="0.2">
      <c r="A981" s="441" t="s">
        <v>84</v>
      </c>
      <c r="B981" s="440" t="s">
        <v>37</v>
      </c>
      <c r="C981" s="515" t="s">
        <v>37</v>
      </c>
      <c r="D981" s="675" t="s">
        <v>109</v>
      </c>
      <c r="E981" s="2227" t="s">
        <v>37</v>
      </c>
      <c r="F981" s="674"/>
      <c r="G981" s="2066"/>
      <c r="H981" s="2180"/>
      <c r="I981" s="673"/>
      <c r="J981" s="672"/>
      <c r="K981" s="453" t="s">
        <v>124</v>
      </c>
      <c r="L981" s="623"/>
      <c r="M981" s="671"/>
      <c r="N981" s="670"/>
      <c r="O981" s="669"/>
      <c r="Y981" s="394"/>
      <c r="Z981" s="394"/>
    </row>
    <row r="982" spans="1:30" ht="18" hidden="1" customHeight="1" x14ac:dyDescent="0.2">
      <c r="A982" s="441"/>
      <c r="B982" s="440"/>
      <c r="C982" s="515"/>
      <c r="D982" s="664"/>
      <c r="E982" s="2227"/>
      <c r="F982" s="662"/>
      <c r="G982" s="2066"/>
      <c r="H982" s="2180"/>
      <c r="I982" s="435"/>
      <c r="J982" s="668"/>
      <c r="K982" s="448" t="s">
        <v>141</v>
      </c>
      <c r="L982" s="594"/>
      <c r="M982" s="469"/>
      <c r="N982" s="667"/>
      <c r="O982" s="430"/>
      <c r="Y982" s="394"/>
      <c r="Z982" s="394"/>
    </row>
    <row r="983" spans="1:30" ht="15.75" hidden="1" customHeight="1" thickBot="1" x14ac:dyDescent="0.25">
      <c r="A983" s="441"/>
      <c r="B983" s="440"/>
      <c r="C983" s="515"/>
      <c r="D983" s="664"/>
      <c r="E983" s="2227"/>
      <c r="F983" s="662"/>
      <c r="G983" s="2066"/>
      <c r="H983" s="2180"/>
      <c r="I983" s="435"/>
      <c r="J983" s="606"/>
      <c r="K983" s="434" t="s">
        <v>216</v>
      </c>
      <c r="L983" s="587"/>
      <c r="M983" s="462"/>
      <c r="N983" s="665"/>
      <c r="O983" s="460"/>
    </row>
    <row r="984" spans="1:30" ht="16.5" hidden="1" customHeight="1" thickBot="1" x14ac:dyDescent="0.25">
      <c r="A984" s="441"/>
      <c r="B984" s="440"/>
      <c r="C984" s="515"/>
      <c r="D984" s="664"/>
      <c r="E984" s="2228"/>
      <c r="F984" s="662"/>
      <c r="G984" s="2067"/>
      <c r="H984" s="2181"/>
      <c r="I984" s="435"/>
      <c r="J984" s="606"/>
      <c r="K984" s="503" t="s">
        <v>33</v>
      </c>
      <c r="L984" s="580">
        <f>SUM(L981:L983)</f>
        <v>0</v>
      </c>
      <c r="M984" s="501"/>
      <c r="N984" s="661"/>
      <c r="O984" s="660"/>
    </row>
    <row r="985" spans="1:30" ht="15" customHeight="1" x14ac:dyDescent="0.2">
      <c r="A985" s="2086" t="s">
        <v>84</v>
      </c>
      <c r="B985" s="2089" t="s">
        <v>37</v>
      </c>
      <c r="C985" s="2092" t="s">
        <v>37</v>
      </c>
      <c r="D985" s="650" t="s">
        <v>107</v>
      </c>
      <c r="E985" s="649"/>
      <c r="F985" s="2431" t="s">
        <v>255</v>
      </c>
      <c r="G985" s="2059" t="s">
        <v>241</v>
      </c>
      <c r="H985" s="2128" t="s">
        <v>44</v>
      </c>
      <c r="I985" s="2080" t="s">
        <v>253</v>
      </c>
      <c r="J985" s="648" t="s">
        <v>42</v>
      </c>
      <c r="K985" s="598" t="s">
        <v>124</v>
      </c>
      <c r="L985" s="644">
        <v>0</v>
      </c>
      <c r="M985" s="481"/>
      <c r="N985" s="658"/>
      <c r="O985" s="641"/>
      <c r="AA985" s="444"/>
      <c r="AB985" s="394"/>
      <c r="AC985" s="394"/>
      <c r="AD985" s="394"/>
    </row>
    <row r="986" spans="1:30" ht="15" customHeight="1" x14ac:dyDescent="0.2">
      <c r="A986" s="2087"/>
      <c r="B986" s="2090"/>
      <c r="C986" s="2093"/>
      <c r="D986" s="590"/>
      <c r="E986" s="634"/>
      <c r="F986" s="2432"/>
      <c r="G986" s="2060"/>
      <c r="H986" s="2069"/>
      <c r="I986" s="2081"/>
      <c r="J986" s="645" t="s">
        <v>197</v>
      </c>
      <c r="K986" s="522" t="s">
        <v>217</v>
      </c>
      <c r="L986" s="644"/>
      <c r="M986" s="659"/>
      <c r="N986" s="658"/>
      <c r="O986" s="641"/>
      <c r="AA986" s="394"/>
      <c r="AB986" s="394"/>
      <c r="AC986" s="394"/>
      <c r="AD986" s="394"/>
    </row>
    <row r="987" spans="1:30" ht="15" x14ac:dyDescent="0.25">
      <c r="A987" s="2087"/>
      <c r="B987" s="2090"/>
      <c r="C987" s="2093"/>
      <c r="D987" s="590"/>
      <c r="E987" s="634"/>
      <c r="F987" s="2432"/>
      <c r="G987" s="2060"/>
      <c r="H987" s="2069"/>
      <c r="I987" s="2081"/>
      <c r="J987" s="645"/>
      <c r="K987" s="596" t="s">
        <v>141</v>
      </c>
      <c r="L987" s="644"/>
      <c r="M987" s="657"/>
      <c r="N987" s="656"/>
      <c r="O987" s="638"/>
      <c r="AA987" s="394"/>
      <c r="AB987" s="394"/>
      <c r="AC987" s="394"/>
      <c r="AD987" s="394"/>
    </row>
    <row r="988" spans="1:30" ht="15.75" thickBot="1" x14ac:dyDescent="0.3">
      <c r="A988" s="2087"/>
      <c r="B988" s="2090"/>
      <c r="C988" s="2093"/>
      <c r="D988" s="590"/>
      <c r="E988" s="634"/>
      <c r="F988" s="633"/>
      <c r="G988" s="2060"/>
      <c r="H988" s="2069"/>
      <c r="I988" s="2081"/>
      <c r="J988" s="655"/>
      <c r="K988" s="611" t="s">
        <v>216</v>
      </c>
      <c r="L988" s="654"/>
      <c r="M988" s="653"/>
      <c r="N988" s="631"/>
      <c r="O988" s="630"/>
      <c r="AA988" s="394"/>
      <c r="AB988" s="394"/>
      <c r="AC988" s="394"/>
      <c r="AD988" s="394"/>
    </row>
    <row r="989" spans="1:30" ht="16.5" customHeight="1" thickBot="1" x14ac:dyDescent="0.25">
      <c r="A989" s="2088"/>
      <c r="B989" s="2091"/>
      <c r="C989" s="2094"/>
      <c r="D989" s="583"/>
      <c r="E989" s="505"/>
      <c r="F989" s="652"/>
      <c r="G989" s="2061"/>
      <c r="H989" s="2129"/>
      <c r="I989" s="2082"/>
      <c r="J989" s="651"/>
      <c r="K989" s="503" t="s">
        <v>33</v>
      </c>
      <c r="L989" s="580">
        <f>SUM(L985:L988)</f>
        <v>0</v>
      </c>
      <c r="M989" s="627"/>
      <c r="N989" s="578"/>
      <c r="O989" s="628"/>
      <c r="AA989" s="394"/>
      <c r="AB989" s="394"/>
      <c r="AC989" s="394"/>
      <c r="AD989" s="394"/>
    </row>
    <row r="990" spans="1:30" ht="15" x14ac:dyDescent="0.2">
      <c r="A990" s="2086" t="s">
        <v>84</v>
      </c>
      <c r="B990" s="2089" t="s">
        <v>37</v>
      </c>
      <c r="C990" s="2092" t="s">
        <v>37</v>
      </c>
      <c r="D990" s="650" t="s">
        <v>102</v>
      </c>
      <c r="E990" s="649"/>
      <c r="F990" s="2431" t="s">
        <v>254</v>
      </c>
      <c r="G990" s="2059" t="s">
        <v>241</v>
      </c>
      <c r="H990" s="2128" t="s">
        <v>44</v>
      </c>
      <c r="I990" s="2080" t="s">
        <v>253</v>
      </c>
      <c r="J990" s="648" t="s">
        <v>42</v>
      </c>
      <c r="K990" s="598" t="s">
        <v>124</v>
      </c>
      <c r="L990" s="647">
        <v>0</v>
      </c>
      <c r="M990" s="481"/>
      <c r="N990" s="480"/>
      <c r="O990" s="646"/>
      <c r="AA990" s="394"/>
      <c r="AB990" s="394"/>
      <c r="AC990" s="394"/>
      <c r="AD990" s="394"/>
    </row>
    <row r="991" spans="1:30" ht="15" x14ac:dyDescent="0.2">
      <c r="A991" s="2087"/>
      <c r="B991" s="2090"/>
      <c r="C991" s="2093"/>
      <c r="D991" s="590"/>
      <c r="E991" s="634"/>
      <c r="F991" s="2432"/>
      <c r="G991" s="2060"/>
      <c r="H991" s="2069"/>
      <c r="I991" s="2081"/>
      <c r="J991" s="645" t="s">
        <v>197</v>
      </c>
      <c r="K991" s="522" t="s">
        <v>217</v>
      </c>
      <c r="L991" s="644">
        <v>0</v>
      </c>
      <c r="M991" s="643"/>
      <c r="N991" s="642"/>
      <c r="O991" s="641"/>
      <c r="AA991" s="394"/>
      <c r="AB991" s="394"/>
      <c r="AC991" s="394"/>
      <c r="AD991" s="394"/>
    </row>
    <row r="992" spans="1:30" ht="15" x14ac:dyDescent="0.25">
      <c r="A992" s="2087"/>
      <c r="B992" s="2090"/>
      <c r="C992" s="2093"/>
      <c r="D992" s="590"/>
      <c r="E992" s="634"/>
      <c r="F992" s="2432"/>
      <c r="G992" s="2060"/>
      <c r="H992" s="2069"/>
      <c r="I992" s="2081"/>
      <c r="J992" s="472"/>
      <c r="K992" s="596" t="s">
        <v>141</v>
      </c>
      <c r="L992" s="447">
        <v>0</v>
      </c>
      <c r="M992" s="640"/>
      <c r="N992" s="639"/>
      <c r="O992" s="638"/>
      <c r="Q992" s="637"/>
      <c r="T992" s="636"/>
      <c r="U992" s="635">
        <v>0</v>
      </c>
      <c r="AA992" s="444"/>
      <c r="AB992" s="394"/>
      <c r="AC992" s="394"/>
      <c r="AD992" s="394"/>
    </row>
    <row r="993" spans="1:15" ht="15.75" thickBot="1" x14ac:dyDescent="0.25">
      <c r="A993" s="2087"/>
      <c r="B993" s="2090"/>
      <c r="C993" s="2093"/>
      <c r="D993" s="597"/>
      <c r="E993" s="634"/>
      <c r="F993" s="2432"/>
      <c r="G993" s="2060"/>
      <c r="H993" s="2069"/>
      <c r="I993" s="2081"/>
      <c r="J993" s="472"/>
      <c r="K993" s="626" t="s">
        <v>216</v>
      </c>
      <c r="L993" s="433">
        <v>0</v>
      </c>
      <c r="M993" s="632"/>
      <c r="N993" s="631"/>
      <c r="O993" s="630"/>
    </row>
    <row r="994" spans="1:15" ht="18" customHeight="1" thickBot="1" x14ac:dyDescent="0.25">
      <c r="A994" s="2088"/>
      <c r="B994" s="2091"/>
      <c r="C994" s="2094"/>
      <c r="D994" s="629"/>
      <c r="E994" s="505"/>
      <c r="F994" s="2482"/>
      <c r="G994" s="2061"/>
      <c r="H994" s="2129"/>
      <c r="I994" s="2082"/>
      <c r="J994" s="465"/>
      <c r="K994" s="503" t="s">
        <v>33</v>
      </c>
      <c r="L994" s="580">
        <f>SUM(L990:L993)</f>
        <v>0</v>
      </c>
      <c r="M994" s="627"/>
      <c r="N994" s="578"/>
      <c r="O994" s="628"/>
    </row>
    <row r="995" spans="1:15" ht="24" hidden="1" customHeight="1" x14ac:dyDescent="0.2">
      <c r="A995" s="2086" t="s">
        <v>84</v>
      </c>
      <c r="B995" s="2089" t="s">
        <v>37</v>
      </c>
      <c r="C995" s="2092" t="s">
        <v>37</v>
      </c>
      <c r="D995" s="601" t="s">
        <v>96</v>
      </c>
      <c r="E995" s="528"/>
      <c r="F995" s="2161" t="s">
        <v>252</v>
      </c>
      <c r="G995" s="2065" t="s">
        <v>241</v>
      </c>
      <c r="H995" s="2128" t="s">
        <v>44</v>
      </c>
      <c r="I995" s="455" t="s">
        <v>251</v>
      </c>
      <c r="J995" s="2108" t="s">
        <v>250</v>
      </c>
      <c r="K995" s="598" t="s">
        <v>124</v>
      </c>
      <c r="L995" s="623"/>
      <c r="M995" s="622"/>
      <c r="N995" s="621"/>
      <c r="O995" s="620"/>
    </row>
    <row r="996" spans="1:15" ht="24" hidden="1" customHeight="1" x14ac:dyDescent="0.2">
      <c r="A996" s="2087"/>
      <c r="B996" s="2090"/>
      <c r="C996" s="2093"/>
      <c r="D996" s="597"/>
      <c r="E996" s="513"/>
      <c r="F996" s="2162"/>
      <c r="G996" s="2066"/>
      <c r="H996" s="2069"/>
      <c r="I996" s="435"/>
      <c r="J996" s="2109"/>
      <c r="K996" s="619" t="s">
        <v>243</v>
      </c>
      <c r="L996" s="618"/>
      <c r="M996" s="617"/>
      <c r="N996" s="616"/>
      <c r="O996" s="615"/>
    </row>
    <row r="997" spans="1:15" ht="22.5" hidden="1" customHeight="1" x14ac:dyDescent="0.2">
      <c r="A997" s="2087"/>
      <c r="B997" s="2090"/>
      <c r="C997" s="2093"/>
      <c r="D997" s="597"/>
      <c r="E997" s="513"/>
      <c r="F997" s="2162"/>
      <c r="G997" s="2066"/>
      <c r="H997" s="2069"/>
      <c r="I997" s="435"/>
      <c r="J997" s="2109"/>
      <c r="K997" s="596" t="s">
        <v>141</v>
      </c>
      <c r="L997" s="594"/>
      <c r="M997" s="614"/>
      <c r="N997" s="613"/>
      <c r="O997" s="612"/>
    </row>
    <row r="998" spans="1:15" ht="27.75" hidden="1" customHeight="1" x14ac:dyDescent="0.2">
      <c r="A998" s="2087"/>
      <c r="B998" s="2090"/>
      <c r="C998" s="2093"/>
      <c r="D998" s="590"/>
      <c r="E998" s="513"/>
      <c r="F998" s="2162"/>
      <c r="G998" s="2066"/>
      <c r="H998" s="2069"/>
      <c r="I998" s="435"/>
      <c r="J998" s="606"/>
      <c r="K998" s="596" t="s">
        <v>216</v>
      </c>
      <c r="L998" s="594"/>
      <c r="M998" s="614"/>
      <c r="N998" s="613"/>
      <c r="O998" s="612"/>
    </row>
    <row r="999" spans="1:15" ht="25.5" hidden="1" customHeight="1" x14ac:dyDescent="0.2">
      <c r="A999" s="2087"/>
      <c r="B999" s="2090"/>
      <c r="C999" s="2093"/>
      <c r="D999" s="590"/>
      <c r="E999" s="513"/>
      <c r="F999" s="2162"/>
      <c r="G999" s="2066"/>
      <c r="H999" s="2069"/>
      <c r="I999" s="435"/>
      <c r="J999" s="606"/>
      <c r="K999" s="596" t="s">
        <v>161</v>
      </c>
      <c r="L999" s="594"/>
      <c r="M999" s="614"/>
      <c r="N999" s="613"/>
      <c r="O999" s="612"/>
    </row>
    <row r="1000" spans="1:15" ht="27" hidden="1" customHeight="1" x14ac:dyDescent="0.2">
      <c r="A1000" s="2087"/>
      <c r="B1000" s="2090"/>
      <c r="C1000" s="2093"/>
      <c r="D1000" s="590"/>
      <c r="E1000" s="513"/>
      <c r="F1000" s="2162"/>
      <c r="G1000" s="2066"/>
      <c r="H1000" s="2069"/>
      <c r="I1000" s="435"/>
      <c r="J1000" s="606"/>
      <c r="K1000" s="596" t="s">
        <v>215</v>
      </c>
      <c r="L1000" s="594"/>
      <c r="M1000" s="614"/>
      <c r="N1000" s="613"/>
      <c r="O1000" s="612"/>
    </row>
    <row r="1001" spans="1:15" ht="22.5" hidden="1" customHeight="1" x14ac:dyDescent="0.2">
      <c r="A1001" s="2087"/>
      <c r="B1001" s="2090"/>
      <c r="C1001" s="2093"/>
      <c r="D1001" s="590"/>
      <c r="E1001" s="513"/>
      <c r="F1001" s="2162"/>
      <c r="G1001" s="2066"/>
      <c r="H1001" s="2069"/>
      <c r="I1001" s="435"/>
      <c r="J1001" s="606"/>
      <c r="K1001" s="596" t="s">
        <v>140</v>
      </c>
      <c r="L1001" s="594"/>
      <c r="M1001" s="614"/>
      <c r="N1001" s="613"/>
      <c r="O1001" s="612"/>
    </row>
    <row r="1002" spans="1:15" ht="21" hidden="1" customHeight="1" thickBot="1" x14ac:dyDescent="0.25">
      <c r="A1002" s="2087"/>
      <c r="B1002" s="2090"/>
      <c r="C1002" s="2093"/>
      <c r="D1002" s="590"/>
      <c r="E1002" s="513"/>
      <c r="F1002" s="2162"/>
      <c r="G1002" s="2066"/>
      <c r="H1002" s="2069"/>
      <c r="I1002" s="435"/>
      <c r="J1002" s="606"/>
      <c r="K1002" s="611" t="s">
        <v>214</v>
      </c>
      <c r="L1002" s="610"/>
      <c r="M1002" s="609"/>
      <c r="N1002" s="608"/>
      <c r="O1002" s="607"/>
    </row>
    <row r="1003" spans="1:15" ht="28.5" hidden="1" customHeight="1" thickBot="1" x14ac:dyDescent="0.25">
      <c r="A1003" s="2088"/>
      <c r="B1003" s="2091"/>
      <c r="C1003" s="2094"/>
      <c r="D1003" s="583"/>
      <c r="E1003" s="505"/>
      <c r="F1003" s="2163"/>
      <c r="G1003" s="2067"/>
      <c r="H1003" s="2129"/>
      <c r="I1003" s="425"/>
      <c r="J1003" s="606"/>
      <c r="K1003" s="503" t="s">
        <v>33</v>
      </c>
      <c r="L1003" s="605"/>
      <c r="M1003" s="627"/>
      <c r="N1003" s="603"/>
      <c r="O1003" s="602"/>
    </row>
    <row r="1004" spans="1:15" ht="24" hidden="1" customHeight="1" x14ac:dyDescent="0.2">
      <c r="A1004" s="2086" t="s">
        <v>84</v>
      </c>
      <c r="B1004" s="2089" t="s">
        <v>37</v>
      </c>
      <c r="C1004" s="2092" t="s">
        <v>37</v>
      </c>
      <c r="D1004" s="601" t="s">
        <v>92</v>
      </c>
      <c r="E1004" s="528"/>
      <c r="F1004" s="2161" t="s">
        <v>249</v>
      </c>
      <c r="G1004" s="2065" t="s">
        <v>241</v>
      </c>
      <c r="H1004" s="2128" t="s">
        <v>44</v>
      </c>
      <c r="I1004" s="455" t="s">
        <v>248</v>
      </c>
      <c r="J1004" s="2108" t="s">
        <v>247</v>
      </c>
      <c r="K1004" s="598" t="s">
        <v>124</v>
      </c>
      <c r="L1004" s="623"/>
      <c r="M1004" s="622"/>
      <c r="N1004" s="621"/>
      <c r="O1004" s="620"/>
    </row>
    <row r="1005" spans="1:15" ht="21.75" hidden="1" customHeight="1" x14ac:dyDescent="0.2">
      <c r="A1005" s="2087"/>
      <c r="B1005" s="2090"/>
      <c r="C1005" s="2093"/>
      <c r="D1005" s="597"/>
      <c r="E1005" s="513"/>
      <c r="F1005" s="2162"/>
      <c r="G1005" s="2066"/>
      <c r="H1005" s="2069"/>
      <c r="I1005" s="435"/>
      <c r="J1005" s="2109"/>
      <c r="K1005" s="619" t="s">
        <v>243</v>
      </c>
      <c r="L1005" s="618"/>
      <c r="M1005" s="617"/>
      <c r="N1005" s="616"/>
      <c r="O1005" s="615"/>
    </row>
    <row r="1006" spans="1:15" ht="22.5" hidden="1" customHeight="1" x14ac:dyDescent="0.2">
      <c r="A1006" s="2087"/>
      <c r="B1006" s="2090"/>
      <c r="C1006" s="2093"/>
      <c r="D1006" s="597"/>
      <c r="E1006" s="513"/>
      <c r="F1006" s="2162"/>
      <c r="G1006" s="2066"/>
      <c r="H1006" s="2069"/>
      <c r="I1006" s="435"/>
      <c r="J1006" s="2109"/>
      <c r="K1006" s="596" t="s">
        <v>141</v>
      </c>
      <c r="L1006" s="594"/>
      <c r="M1006" s="614"/>
      <c r="N1006" s="613"/>
      <c r="O1006" s="612"/>
    </row>
    <row r="1007" spans="1:15" ht="21" hidden="1" customHeight="1" x14ac:dyDescent="0.2">
      <c r="A1007" s="2087"/>
      <c r="B1007" s="2090"/>
      <c r="C1007" s="2093"/>
      <c r="D1007" s="590"/>
      <c r="E1007" s="513"/>
      <c r="F1007" s="2162"/>
      <c r="G1007" s="2066"/>
      <c r="H1007" s="2069"/>
      <c r="I1007" s="435"/>
      <c r="J1007" s="606"/>
      <c r="K1007" s="596" t="s">
        <v>216</v>
      </c>
      <c r="L1007" s="594"/>
      <c r="M1007" s="614"/>
      <c r="N1007" s="613"/>
      <c r="O1007" s="612"/>
    </row>
    <row r="1008" spans="1:15" ht="19.5" hidden="1" customHeight="1" x14ac:dyDescent="0.2">
      <c r="A1008" s="2087"/>
      <c r="B1008" s="2090"/>
      <c r="C1008" s="2093"/>
      <c r="D1008" s="590"/>
      <c r="E1008" s="513"/>
      <c r="F1008" s="2162"/>
      <c r="G1008" s="2066"/>
      <c r="H1008" s="2069"/>
      <c r="I1008" s="435"/>
      <c r="J1008" s="606"/>
      <c r="K1008" s="596" t="s">
        <v>161</v>
      </c>
      <c r="L1008" s="594"/>
      <c r="M1008" s="614"/>
      <c r="N1008" s="613"/>
      <c r="O1008" s="612"/>
    </row>
    <row r="1009" spans="1:27" ht="19.5" hidden="1" customHeight="1" x14ac:dyDescent="0.2">
      <c r="A1009" s="2087"/>
      <c r="B1009" s="2090"/>
      <c r="C1009" s="2093"/>
      <c r="D1009" s="590"/>
      <c r="E1009" s="513"/>
      <c r="F1009" s="2162"/>
      <c r="G1009" s="2066"/>
      <c r="H1009" s="2069"/>
      <c r="I1009" s="435"/>
      <c r="J1009" s="606"/>
      <c r="K1009" s="626" t="s">
        <v>215</v>
      </c>
      <c r="L1009" s="594"/>
      <c r="M1009" s="614"/>
      <c r="N1009" s="613"/>
      <c r="O1009" s="612"/>
    </row>
    <row r="1010" spans="1:27" ht="23.25" hidden="1" customHeight="1" x14ac:dyDescent="0.2">
      <c r="A1010" s="2087"/>
      <c r="B1010" s="2090"/>
      <c r="C1010" s="2093"/>
      <c r="D1010" s="590"/>
      <c r="E1010" s="513"/>
      <c r="F1010" s="2162"/>
      <c r="G1010" s="2066"/>
      <c r="H1010" s="2069"/>
      <c r="I1010" s="435"/>
      <c r="J1010" s="606"/>
      <c r="K1010" s="596" t="s">
        <v>140</v>
      </c>
      <c r="L1010" s="594"/>
      <c r="M1010" s="614"/>
      <c r="N1010" s="613"/>
      <c r="O1010" s="612"/>
    </row>
    <row r="1011" spans="1:27" ht="21" hidden="1" customHeight="1" thickBot="1" x14ac:dyDescent="0.25">
      <c r="A1011" s="2087"/>
      <c r="B1011" s="2090"/>
      <c r="C1011" s="2093"/>
      <c r="D1011" s="590"/>
      <c r="E1011" s="513"/>
      <c r="F1011" s="2162"/>
      <c r="G1011" s="2066"/>
      <c r="H1011" s="2069"/>
      <c r="I1011" s="435"/>
      <c r="J1011" s="606"/>
      <c r="K1011" s="611" t="s">
        <v>214</v>
      </c>
      <c r="L1011" s="610"/>
      <c r="M1011" s="625"/>
      <c r="N1011" s="608"/>
      <c r="O1011" s="607"/>
    </row>
    <row r="1012" spans="1:27" ht="19.5" hidden="1" customHeight="1" thickBot="1" x14ac:dyDescent="0.25">
      <c r="A1012" s="2088"/>
      <c r="B1012" s="2091"/>
      <c r="C1012" s="2094"/>
      <c r="D1012" s="583"/>
      <c r="E1012" s="505"/>
      <c r="F1012" s="2163"/>
      <c r="G1012" s="2067"/>
      <c r="H1012" s="2129"/>
      <c r="I1012" s="425"/>
      <c r="J1012" s="606"/>
      <c r="K1012" s="503" t="s">
        <v>33</v>
      </c>
      <c r="L1012" s="605"/>
      <c r="M1012" s="624"/>
      <c r="N1012" s="603"/>
      <c r="O1012" s="602"/>
    </row>
    <row r="1013" spans="1:27" ht="30" hidden="1" customHeight="1" x14ac:dyDescent="0.2">
      <c r="A1013" s="2086" t="s">
        <v>84</v>
      </c>
      <c r="B1013" s="2089" t="s">
        <v>37</v>
      </c>
      <c r="C1013" s="2092" t="s">
        <v>37</v>
      </c>
      <c r="D1013" s="601" t="s">
        <v>87</v>
      </c>
      <c r="E1013" s="528"/>
      <c r="F1013" s="2161" t="s">
        <v>246</v>
      </c>
      <c r="G1013" s="2065" t="s">
        <v>241</v>
      </c>
      <c r="H1013" s="2128" t="s">
        <v>44</v>
      </c>
      <c r="I1013" s="589" t="s">
        <v>245</v>
      </c>
      <c r="J1013" s="2108" t="s">
        <v>244</v>
      </c>
      <c r="K1013" s="598" t="s">
        <v>124</v>
      </c>
      <c r="L1013" s="623"/>
      <c r="M1013" s="622"/>
      <c r="N1013" s="621"/>
      <c r="O1013" s="620"/>
    </row>
    <row r="1014" spans="1:27" ht="24.75" hidden="1" customHeight="1" x14ac:dyDescent="0.2">
      <c r="A1014" s="2087"/>
      <c r="B1014" s="2090"/>
      <c r="C1014" s="2093"/>
      <c r="D1014" s="597"/>
      <c r="E1014" s="513"/>
      <c r="F1014" s="2162"/>
      <c r="G1014" s="2066"/>
      <c r="H1014" s="2069"/>
      <c r="I1014" s="589"/>
      <c r="J1014" s="2109"/>
      <c r="K1014" s="619" t="s">
        <v>243</v>
      </c>
      <c r="L1014" s="618"/>
      <c r="M1014" s="617"/>
      <c r="N1014" s="616"/>
      <c r="O1014" s="615"/>
    </row>
    <row r="1015" spans="1:27" ht="17.25" hidden="1" customHeight="1" x14ac:dyDescent="0.2">
      <c r="A1015" s="2087"/>
      <c r="B1015" s="2090"/>
      <c r="C1015" s="2093"/>
      <c r="D1015" s="597"/>
      <c r="E1015" s="513"/>
      <c r="F1015" s="2162"/>
      <c r="G1015" s="2066"/>
      <c r="H1015" s="2069"/>
      <c r="I1015" s="589"/>
      <c r="J1015" s="2109"/>
      <c r="K1015" s="596" t="s">
        <v>141</v>
      </c>
      <c r="L1015" s="594"/>
      <c r="M1015" s="614"/>
      <c r="N1015" s="613"/>
      <c r="O1015" s="612"/>
    </row>
    <row r="1016" spans="1:27" ht="28.5" hidden="1" customHeight="1" x14ac:dyDescent="0.2">
      <c r="A1016" s="2087"/>
      <c r="B1016" s="2090"/>
      <c r="C1016" s="2093"/>
      <c r="D1016" s="590"/>
      <c r="E1016" s="513"/>
      <c r="F1016" s="2162"/>
      <c r="G1016" s="2066"/>
      <c r="H1016" s="2069"/>
      <c r="I1016" s="589"/>
      <c r="J1016" s="606"/>
      <c r="K1016" s="596" t="s">
        <v>216</v>
      </c>
      <c r="L1016" s="594"/>
      <c r="M1016" s="614"/>
      <c r="N1016" s="613"/>
      <c r="O1016" s="612"/>
    </row>
    <row r="1017" spans="1:27" ht="18" hidden="1" customHeight="1" x14ac:dyDescent="0.2">
      <c r="A1017" s="2087"/>
      <c r="B1017" s="2090"/>
      <c r="C1017" s="2093"/>
      <c r="D1017" s="590"/>
      <c r="E1017" s="513"/>
      <c r="F1017" s="2162"/>
      <c r="G1017" s="2066"/>
      <c r="H1017" s="2069"/>
      <c r="I1017" s="589"/>
      <c r="J1017" s="606"/>
      <c r="K1017" s="596" t="s">
        <v>161</v>
      </c>
      <c r="L1017" s="594"/>
      <c r="M1017" s="614"/>
      <c r="N1017" s="613"/>
      <c r="O1017" s="612"/>
    </row>
    <row r="1018" spans="1:27" ht="18" hidden="1" customHeight="1" x14ac:dyDescent="0.2">
      <c r="A1018" s="2087"/>
      <c r="B1018" s="2090"/>
      <c r="C1018" s="2093"/>
      <c r="D1018" s="590"/>
      <c r="E1018" s="513"/>
      <c r="F1018" s="2162"/>
      <c r="G1018" s="2066"/>
      <c r="H1018" s="2069"/>
      <c r="I1018" s="589"/>
      <c r="J1018" s="606"/>
      <c r="K1018" s="596" t="s">
        <v>215</v>
      </c>
      <c r="L1018" s="594"/>
      <c r="M1018" s="614"/>
      <c r="N1018" s="613"/>
      <c r="O1018" s="612"/>
    </row>
    <row r="1019" spans="1:27" ht="21" hidden="1" customHeight="1" x14ac:dyDescent="0.2">
      <c r="A1019" s="2087"/>
      <c r="B1019" s="2090"/>
      <c r="C1019" s="2093"/>
      <c r="D1019" s="590"/>
      <c r="E1019" s="513"/>
      <c r="F1019" s="2162"/>
      <c r="G1019" s="2066"/>
      <c r="H1019" s="2069"/>
      <c r="I1019" s="589"/>
      <c r="J1019" s="606"/>
      <c r="K1019" s="596" t="s">
        <v>140</v>
      </c>
      <c r="L1019" s="594"/>
      <c r="M1019" s="614"/>
      <c r="N1019" s="613"/>
      <c r="O1019" s="612"/>
    </row>
    <row r="1020" spans="1:27" ht="21" hidden="1" customHeight="1" thickBot="1" x14ac:dyDescent="0.25">
      <c r="A1020" s="2087"/>
      <c r="B1020" s="2090"/>
      <c r="C1020" s="2093"/>
      <c r="D1020" s="590"/>
      <c r="E1020" s="513"/>
      <c r="F1020" s="2162"/>
      <c r="G1020" s="2066"/>
      <c r="H1020" s="2069"/>
      <c r="I1020" s="589"/>
      <c r="J1020" s="606"/>
      <c r="K1020" s="611" t="s">
        <v>214</v>
      </c>
      <c r="L1020" s="610"/>
      <c r="M1020" s="609"/>
      <c r="N1020" s="608"/>
      <c r="O1020" s="607"/>
    </row>
    <row r="1021" spans="1:27" ht="0.75" hidden="1" customHeight="1" thickBot="1" x14ac:dyDescent="0.25">
      <c r="A1021" s="2088"/>
      <c r="B1021" s="2091"/>
      <c r="C1021" s="2094"/>
      <c r="D1021" s="583"/>
      <c r="E1021" s="505"/>
      <c r="F1021" s="2163"/>
      <c r="G1021" s="2067"/>
      <c r="H1021" s="2457"/>
      <c r="I1021" s="589"/>
      <c r="J1021" s="606"/>
      <c r="K1021" s="532" t="s">
        <v>33</v>
      </c>
      <c r="L1021" s="605"/>
      <c r="M1021" s="604"/>
      <c r="N1021" s="603"/>
      <c r="O1021" s="602"/>
    </row>
    <row r="1022" spans="1:27" ht="16.5" customHeight="1" x14ac:dyDescent="0.2">
      <c r="A1022" s="2086" t="s">
        <v>84</v>
      </c>
      <c r="B1022" s="2089" t="s">
        <v>37</v>
      </c>
      <c r="C1022" s="2092" t="s">
        <v>37</v>
      </c>
      <c r="D1022" s="601" t="s">
        <v>84</v>
      </c>
      <c r="E1022" s="2123" t="s">
        <v>223</v>
      </c>
      <c r="F1022" s="2074" t="s">
        <v>242</v>
      </c>
      <c r="G1022" s="2065" t="s">
        <v>241</v>
      </c>
      <c r="H1022" s="2128" t="s">
        <v>44</v>
      </c>
      <c r="I1022" s="599" t="s">
        <v>220</v>
      </c>
      <c r="J1022" s="2108" t="s">
        <v>240</v>
      </c>
      <c r="K1022" s="598" t="s">
        <v>124</v>
      </c>
      <c r="L1022" s="452">
        <v>0</v>
      </c>
      <c r="M1022" s="432" t="s">
        <v>239</v>
      </c>
      <c r="N1022" s="431" t="s">
        <v>50</v>
      </c>
      <c r="O1022" s="591"/>
      <c r="AA1022" s="444"/>
    </row>
    <row r="1023" spans="1:27" ht="20.25" customHeight="1" x14ac:dyDescent="0.2">
      <c r="A1023" s="2087"/>
      <c r="B1023" s="2090"/>
      <c r="C1023" s="2093"/>
      <c r="D1023" s="597"/>
      <c r="E1023" s="2124"/>
      <c r="F1023" s="2075"/>
      <c r="G1023" s="2066"/>
      <c r="H1023" s="2069"/>
      <c r="I1023" s="589"/>
      <c r="J1023" s="2109"/>
      <c r="K1023" s="522" t="s">
        <v>217</v>
      </c>
      <c r="L1023" s="594"/>
      <c r="M1023" s="593"/>
      <c r="N1023" s="592"/>
      <c r="O1023" s="591"/>
    </row>
    <row r="1024" spans="1:27" ht="20.25" customHeight="1" x14ac:dyDescent="0.2">
      <c r="A1024" s="2087"/>
      <c r="B1024" s="2090"/>
      <c r="C1024" s="2093"/>
      <c r="D1024" s="597"/>
      <c r="E1024" s="2124"/>
      <c r="F1024" s="2075"/>
      <c r="G1024" s="2066"/>
      <c r="H1024" s="2069"/>
      <c r="I1024" s="589"/>
      <c r="J1024" s="2109"/>
      <c r="K1024" s="596" t="s">
        <v>141</v>
      </c>
      <c r="L1024" s="442">
        <v>50.9</v>
      </c>
      <c r="M1024" s="593"/>
      <c r="N1024" s="592"/>
      <c r="O1024" s="591"/>
    </row>
    <row r="1025" spans="1:15" ht="18" customHeight="1" x14ac:dyDescent="0.2">
      <c r="A1025" s="2087"/>
      <c r="B1025" s="2090"/>
      <c r="C1025" s="2093"/>
      <c r="D1025" s="590"/>
      <c r="E1025" s="2124"/>
      <c r="F1025" s="2075"/>
      <c r="G1025" s="2066"/>
      <c r="H1025" s="2069"/>
      <c r="I1025" s="589"/>
      <c r="J1025" s="2109"/>
      <c r="K1025" s="596" t="s">
        <v>216</v>
      </c>
      <c r="L1025" s="594"/>
      <c r="M1025" s="593"/>
      <c r="N1025" s="592"/>
      <c r="O1025" s="591"/>
    </row>
    <row r="1026" spans="1:15" ht="16.5" customHeight="1" x14ac:dyDescent="0.2">
      <c r="A1026" s="2087"/>
      <c r="B1026" s="2090"/>
      <c r="C1026" s="2093"/>
      <c r="D1026" s="590"/>
      <c r="E1026" s="2124"/>
      <c r="F1026" s="2075"/>
      <c r="G1026" s="2066"/>
      <c r="H1026" s="2069"/>
      <c r="I1026" s="589"/>
      <c r="J1026" s="2109"/>
      <c r="K1026" s="595" t="s">
        <v>161</v>
      </c>
      <c r="L1026" s="594"/>
      <c r="M1026" s="593"/>
      <c r="N1026" s="592"/>
      <c r="O1026" s="591"/>
    </row>
    <row r="1027" spans="1:15" ht="18.75" customHeight="1" thickBot="1" x14ac:dyDescent="0.25">
      <c r="A1027" s="2087"/>
      <c r="B1027" s="2090"/>
      <c r="C1027" s="2093"/>
      <c r="D1027" s="590"/>
      <c r="E1027" s="2124"/>
      <c r="F1027" s="2075"/>
      <c r="G1027" s="2066"/>
      <c r="H1027" s="2069"/>
      <c r="I1027" s="589"/>
      <c r="J1027" s="2109"/>
      <c r="K1027" s="588" t="s">
        <v>215</v>
      </c>
      <c r="L1027" s="587"/>
      <c r="M1027" s="586"/>
      <c r="N1027" s="585"/>
      <c r="O1027" s="584"/>
    </row>
    <row r="1028" spans="1:15" ht="21.75" customHeight="1" thickBot="1" x14ac:dyDescent="0.25">
      <c r="A1028" s="2088"/>
      <c r="B1028" s="2091"/>
      <c r="C1028" s="2094"/>
      <c r="D1028" s="583"/>
      <c r="E1028" s="2125"/>
      <c r="F1028" s="2076"/>
      <c r="G1028" s="2067"/>
      <c r="H1028" s="2129"/>
      <c r="I1028" s="582"/>
      <c r="J1028" s="2079"/>
      <c r="K1028" s="581" t="s">
        <v>33</v>
      </c>
      <c r="L1028" s="580">
        <f>SUM(L1022:L1027)</f>
        <v>50.9</v>
      </c>
      <c r="M1028" s="579"/>
      <c r="N1028" s="578"/>
      <c r="O1028" s="577"/>
    </row>
    <row r="1029" spans="1:15" ht="18" customHeight="1" thickBot="1" x14ac:dyDescent="0.25">
      <c r="A1029" s="419" t="s">
        <v>84</v>
      </c>
      <c r="B1029" s="576" t="s">
        <v>37</v>
      </c>
      <c r="C1029" s="2118" t="s">
        <v>38</v>
      </c>
      <c r="D1029" s="2118"/>
      <c r="E1029" s="2118"/>
      <c r="F1029" s="2118"/>
      <c r="G1029" s="2118"/>
      <c r="H1029" s="2118"/>
      <c r="I1029" s="2119"/>
      <c r="J1029" s="575"/>
      <c r="K1029" s="574" t="s">
        <v>33</v>
      </c>
      <c r="L1029" s="496">
        <f>L956*1</f>
        <v>100.1</v>
      </c>
      <c r="M1029" s="573"/>
      <c r="N1029" s="572"/>
      <c r="O1029" s="571"/>
    </row>
    <row r="1030" spans="1:15" ht="18" customHeight="1" thickBot="1" x14ac:dyDescent="0.25">
      <c r="A1030" s="419" t="s">
        <v>84</v>
      </c>
      <c r="B1030" s="570"/>
      <c r="C1030" s="2126" t="s">
        <v>36</v>
      </c>
      <c r="D1030" s="2126"/>
      <c r="E1030" s="2126"/>
      <c r="F1030" s="2126"/>
      <c r="G1030" s="2126"/>
      <c r="H1030" s="2126"/>
      <c r="I1030" s="2127"/>
      <c r="J1030" s="410"/>
      <c r="K1030" s="568" t="s">
        <v>33</v>
      </c>
      <c r="L1030" s="567">
        <f>L1029*1</f>
        <v>100.1</v>
      </c>
      <c r="M1030" s="566"/>
      <c r="N1030" s="565"/>
      <c r="O1030" s="564"/>
    </row>
    <row r="1031" spans="1:15" ht="18" customHeight="1" thickBot="1" x14ac:dyDescent="0.25">
      <c r="A1031" s="411" t="s">
        <v>78</v>
      </c>
      <c r="B1031" s="2433" t="s">
        <v>238</v>
      </c>
      <c r="C1031" s="2434"/>
      <c r="D1031" s="2434"/>
      <c r="E1031" s="2434"/>
      <c r="F1031" s="2434"/>
      <c r="G1031" s="2434"/>
      <c r="H1031" s="2434"/>
      <c r="I1031" s="2434"/>
      <c r="J1031" s="2434"/>
      <c r="K1031" s="2434"/>
      <c r="L1031" s="2434"/>
      <c r="M1031" s="2434"/>
      <c r="N1031" s="2434"/>
      <c r="O1031" s="2435"/>
    </row>
    <row r="1032" spans="1:15" ht="26.25" customHeight="1" thickBot="1" x14ac:dyDescent="0.25">
      <c r="A1032" s="563"/>
      <c r="B1032" s="562"/>
      <c r="C1032" s="562"/>
      <c r="D1032" s="562"/>
      <c r="E1032" s="562"/>
      <c r="F1032" s="562"/>
      <c r="G1032" s="562"/>
      <c r="H1032" s="562"/>
      <c r="I1032" s="562"/>
      <c r="J1032" s="562"/>
      <c r="K1032" s="562"/>
      <c r="L1032" s="562"/>
      <c r="M1032" s="562"/>
      <c r="N1032" s="562"/>
      <c r="O1032" s="561"/>
    </row>
    <row r="1033" spans="1:15" ht="27.75" customHeight="1" thickBot="1" x14ac:dyDescent="0.25">
      <c r="A1033" s="411" t="s">
        <v>78</v>
      </c>
      <c r="B1033" s="418" t="s">
        <v>37</v>
      </c>
      <c r="C1033" s="492"/>
      <c r="D1033" s="2447" t="s">
        <v>237</v>
      </c>
      <c r="E1033" s="2447"/>
      <c r="F1033" s="2447"/>
      <c r="G1033" s="2447"/>
      <c r="H1033" s="2447"/>
      <c r="I1033" s="2447"/>
      <c r="J1033" s="2447"/>
      <c r="K1033" s="2447"/>
      <c r="L1033" s="2447"/>
      <c r="M1033" s="2447"/>
      <c r="N1033" s="2447"/>
      <c r="O1033" s="2456"/>
    </row>
    <row r="1034" spans="1:15" ht="26.25" customHeight="1" thickBot="1" x14ac:dyDescent="0.25">
      <c r="A1034" s="411"/>
      <c r="B1034" s="491"/>
      <c r="C1034" s="2436"/>
      <c r="D1034" s="2437"/>
      <c r="E1034" s="2437"/>
      <c r="F1034" s="2437"/>
      <c r="G1034" s="2437"/>
      <c r="H1034" s="2437"/>
      <c r="I1034" s="2437"/>
      <c r="J1034" s="2437"/>
      <c r="K1034" s="2437"/>
      <c r="L1034" s="2438"/>
      <c r="M1034" s="490"/>
      <c r="N1034" s="489"/>
      <c r="O1034" s="488"/>
    </row>
    <row r="1035" spans="1:15" ht="18" customHeight="1" thickBot="1" x14ac:dyDescent="0.25">
      <c r="A1035" s="2086" t="s">
        <v>78</v>
      </c>
      <c r="B1035" s="2089" t="s">
        <v>37</v>
      </c>
      <c r="C1035" s="457" t="s">
        <v>37</v>
      </c>
      <c r="D1035" s="487"/>
      <c r="E1035" s="486"/>
      <c r="F1035" s="2345" t="s">
        <v>236</v>
      </c>
      <c r="G1035" s="2065" t="s">
        <v>230</v>
      </c>
      <c r="H1035" s="2068" t="s">
        <v>44</v>
      </c>
      <c r="I1035" s="2080" t="s">
        <v>43</v>
      </c>
      <c r="J1035" s="2108" t="s">
        <v>42</v>
      </c>
      <c r="K1035" s="484" t="s">
        <v>124</v>
      </c>
      <c r="L1035" s="470">
        <f t="shared" ref="L1035:L1041" si="6">L1044+L1053</f>
        <v>0</v>
      </c>
      <c r="M1035" s="483"/>
      <c r="N1035" s="450"/>
      <c r="O1035" s="449"/>
    </row>
    <row r="1036" spans="1:15" ht="18" customHeight="1" thickBot="1" x14ac:dyDescent="0.25">
      <c r="A1036" s="2087"/>
      <c r="B1036" s="2090"/>
      <c r="C1036" s="439"/>
      <c r="D1036" s="475"/>
      <c r="E1036" s="474"/>
      <c r="F1036" s="2288"/>
      <c r="G1036" s="2066"/>
      <c r="H1036" s="2069"/>
      <c r="I1036" s="2081"/>
      <c r="J1036" s="2109"/>
      <c r="K1036" s="482" t="s">
        <v>217</v>
      </c>
      <c r="L1036" s="470">
        <f t="shared" si="6"/>
        <v>0</v>
      </c>
      <c r="M1036" s="481" t="s">
        <v>224</v>
      </c>
      <c r="N1036" s="480" t="s">
        <v>50</v>
      </c>
      <c r="O1036" s="479"/>
    </row>
    <row r="1037" spans="1:15" ht="18" customHeight="1" thickBot="1" x14ac:dyDescent="0.25">
      <c r="A1037" s="2087"/>
      <c r="B1037" s="2090"/>
      <c r="C1037" s="439"/>
      <c r="D1037" s="475"/>
      <c r="E1037" s="474"/>
      <c r="F1037" s="2288"/>
      <c r="G1037" s="2066"/>
      <c r="H1037" s="2069"/>
      <c r="I1037" s="2081"/>
      <c r="J1037" s="2109"/>
      <c r="K1037" s="476" t="s">
        <v>141</v>
      </c>
      <c r="L1037" s="478">
        <f t="shared" si="6"/>
        <v>84</v>
      </c>
      <c r="M1037" s="469"/>
      <c r="N1037" s="431"/>
      <c r="O1037" s="430"/>
    </row>
    <row r="1038" spans="1:15" ht="18" customHeight="1" thickBot="1" x14ac:dyDescent="0.25">
      <c r="A1038" s="2087"/>
      <c r="B1038" s="2090"/>
      <c r="C1038" s="439"/>
      <c r="D1038" s="475"/>
      <c r="E1038" s="474"/>
      <c r="F1038" s="2288"/>
      <c r="G1038" s="2066"/>
      <c r="H1038" s="2069"/>
      <c r="I1038" s="2081"/>
      <c r="J1038" s="472"/>
      <c r="K1038" s="476" t="s">
        <v>216</v>
      </c>
      <c r="L1038" s="470">
        <f t="shared" si="6"/>
        <v>0</v>
      </c>
      <c r="M1038" s="469"/>
      <c r="N1038" s="431"/>
      <c r="O1038" s="430"/>
    </row>
    <row r="1039" spans="1:15" ht="18" customHeight="1" thickBot="1" x14ac:dyDescent="0.25">
      <c r="A1039" s="2087"/>
      <c r="B1039" s="2090"/>
      <c r="C1039" s="439"/>
      <c r="D1039" s="475"/>
      <c r="E1039" s="474"/>
      <c r="F1039" s="2288"/>
      <c r="G1039" s="2066"/>
      <c r="H1039" s="2069"/>
      <c r="I1039" s="2081"/>
      <c r="J1039" s="472"/>
      <c r="K1039" s="476" t="s">
        <v>161</v>
      </c>
      <c r="L1039" s="478">
        <f t="shared" si="6"/>
        <v>246.8</v>
      </c>
      <c r="M1039" s="469"/>
      <c r="N1039" s="431"/>
      <c r="O1039" s="430"/>
    </row>
    <row r="1040" spans="1:15" ht="18" customHeight="1" thickBot="1" x14ac:dyDescent="0.25">
      <c r="A1040" s="2087"/>
      <c r="B1040" s="2090"/>
      <c r="C1040" s="439"/>
      <c r="D1040" s="475"/>
      <c r="E1040" s="474"/>
      <c r="F1040" s="2288"/>
      <c r="G1040" s="2066"/>
      <c r="H1040" s="2069"/>
      <c r="I1040" s="2081"/>
      <c r="J1040" s="472"/>
      <c r="K1040" s="476" t="s">
        <v>215</v>
      </c>
      <c r="L1040" s="470">
        <f t="shared" si="6"/>
        <v>0</v>
      </c>
      <c r="M1040" s="469"/>
      <c r="N1040" s="431"/>
      <c r="O1040" s="430"/>
    </row>
    <row r="1041" spans="1:29" ht="18" customHeight="1" thickBot="1" x14ac:dyDescent="0.25">
      <c r="A1041" s="2087"/>
      <c r="B1041" s="2090"/>
      <c r="C1041" s="439"/>
      <c r="D1041" s="475"/>
      <c r="E1041" s="474"/>
      <c r="F1041" s="2288"/>
      <c r="G1041" s="2066"/>
      <c r="H1041" s="2069"/>
      <c r="I1041" s="2081"/>
      <c r="J1041" s="472"/>
      <c r="K1041" s="476" t="s">
        <v>140</v>
      </c>
      <c r="L1041" s="470">
        <f t="shared" si="6"/>
        <v>0</v>
      </c>
      <c r="M1041" s="469"/>
      <c r="N1041" s="431"/>
      <c r="O1041" s="430"/>
    </row>
    <row r="1042" spans="1:29" ht="18" customHeight="1" thickBot="1" x14ac:dyDescent="0.25">
      <c r="A1042" s="2087"/>
      <c r="B1042" s="2090"/>
      <c r="C1042" s="439"/>
      <c r="D1042" s="475"/>
      <c r="E1042" s="474"/>
      <c r="F1042" s="473"/>
      <c r="G1042" s="2066"/>
      <c r="H1042" s="2069"/>
      <c r="I1042" s="2081"/>
      <c r="J1042" s="472"/>
      <c r="K1042" s="471" t="s">
        <v>214</v>
      </c>
      <c r="L1042" s="470">
        <f>L1051</f>
        <v>0</v>
      </c>
      <c r="M1042" s="469"/>
      <c r="N1042" s="431"/>
      <c r="O1042" s="430"/>
    </row>
    <row r="1043" spans="1:29" ht="21.6" customHeight="1" thickBot="1" x14ac:dyDescent="0.25">
      <c r="A1043" s="2088"/>
      <c r="B1043" s="2091"/>
      <c r="C1043" s="427"/>
      <c r="D1043" s="468"/>
      <c r="E1043" s="467"/>
      <c r="F1043" s="466"/>
      <c r="G1043" s="2067"/>
      <c r="H1043" s="2070"/>
      <c r="I1043" s="2082"/>
      <c r="J1043" s="465"/>
      <c r="K1043" s="560" t="s">
        <v>33</v>
      </c>
      <c r="L1043" s="559">
        <f>SUM(L1035:L1042)</f>
        <v>330.8</v>
      </c>
      <c r="M1043" s="558"/>
      <c r="N1043" s="421"/>
      <c r="O1043" s="420"/>
    </row>
    <row r="1044" spans="1:29" ht="18" customHeight="1" x14ac:dyDescent="0.2">
      <c r="A1044" s="557" t="s">
        <v>78</v>
      </c>
      <c r="B1044" s="556" t="s">
        <v>37</v>
      </c>
      <c r="C1044" s="457" t="s">
        <v>37</v>
      </c>
      <c r="D1044" s="555" t="s">
        <v>37</v>
      </c>
      <c r="E1044" s="528"/>
      <c r="F1044" s="2453" t="s">
        <v>235</v>
      </c>
      <c r="G1044" s="2065" t="s">
        <v>230</v>
      </c>
      <c r="H1044" s="2068" t="s">
        <v>44</v>
      </c>
      <c r="I1044" s="2080" t="s">
        <v>229</v>
      </c>
      <c r="J1044" s="554" t="s">
        <v>42</v>
      </c>
      <c r="K1044" s="553" t="s">
        <v>124</v>
      </c>
      <c r="L1044" s="452"/>
      <c r="M1044" s="552" t="s">
        <v>227</v>
      </c>
      <c r="N1044" s="551" t="s">
        <v>50</v>
      </c>
      <c r="O1044" s="449"/>
    </row>
    <row r="1045" spans="1:29" ht="15.75" customHeight="1" x14ac:dyDescent="0.2">
      <c r="A1045" s="541"/>
      <c r="B1045" s="540"/>
      <c r="C1045" s="439"/>
      <c r="D1045" s="550"/>
      <c r="E1045" s="513"/>
      <c r="F1045" s="2454"/>
      <c r="G1045" s="2066"/>
      <c r="H1045" s="2069"/>
      <c r="I1045" s="2081"/>
      <c r="J1045" s="549" t="s">
        <v>234</v>
      </c>
      <c r="K1045" s="522" t="s">
        <v>217</v>
      </c>
      <c r="L1045" s="447"/>
      <c r="M1045" s="548"/>
      <c r="N1045" s="547"/>
      <c r="O1045" s="479"/>
    </row>
    <row r="1046" spans="1:29" ht="51" customHeight="1" x14ac:dyDescent="0.2">
      <c r="A1046" s="541"/>
      <c r="B1046" s="540"/>
      <c r="C1046" s="439"/>
      <c r="D1046" s="539"/>
      <c r="E1046" s="513"/>
      <c r="F1046" s="2454"/>
      <c r="G1046" s="2066"/>
      <c r="H1046" s="2069"/>
      <c r="I1046" s="2081"/>
      <c r="J1046" s="546"/>
      <c r="K1046" s="443" t="s">
        <v>141</v>
      </c>
      <c r="L1046" s="542">
        <v>67.7</v>
      </c>
      <c r="M1046" s="545" t="s">
        <v>233</v>
      </c>
      <c r="N1046" s="431" t="s">
        <v>232</v>
      </c>
      <c r="O1046" s="544"/>
      <c r="AA1046" s="444"/>
      <c r="AC1046" s="394"/>
    </row>
    <row r="1047" spans="1:29" ht="18" customHeight="1" x14ac:dyDescent="0.2">
      <c r="A1047" s="541"/>
      <c r="B1047" s="540"/>
      <c r="C1047" s="439"/>
      <c r="D1047" s="539"/>
      <c r="E1047" s="513"/>
      <c r="F1047" s="2454"/>
      <c r="G1047" s="2066"/>
      <c r="H1047" s="2069"/>
      <c r="I1047" s="2081"/>
      <c r="J1047" s="538"/>
      <c r="K1047" s="443" t="s">
        <v>216</v>
      </c>
      <c r="L1047" s="442"/>
      <c r="M1047" s="543"/>
      <c r="N1047" s="431"/>
      <c r="O1047" s="430"/>
    </row>
    <row r="1048" spans="1:29" ht="18" customHeight="1" x14ac:dyDescent="0.2">
      <c r="A1048" s="541"/>
      <c r="B1048" s="540"/>
      <c r="C1048" s="439"/>
      <c r="D1048" s="539"/>
      <c r="E1048" s="513"/>
      <c r="F1048" s="2454"/>
      <c r="G1048" s="2066"/>
      <c r="H1048" s="2069"/>
      <c r="I1048" s="2081"/>
      <c r="J1048" s="538"/>
      <c r="K1048" s="443" t="s">
        <v>161</v>
      </c>
      <c r="L1048" s="542">
        <v>212.3</v>
      </c>
      <c r="M1048" s="432"/>
      <c r="N1048" s="431"/>
      <c r="O1048" s="430"/>
      <c r="AA1048" s="394"/>
    </row>
    <row r="1049" spans="1:29" ht="18" customHeight="1" x14ac:dyDescent="0.2">
      <c r="A1049" s="541"/>
      <c r="B1049" s="540"/>
      <c r="C1049" s="439"/>
      <c r="D1049" s="539"/>
      <c r="E1049" s="513"/>
      <c r="F1049" s="2454"/>
      <c r="G1049" s="2066"/>
      <c r="H1049" s="2069"/>
      <c r="I1049" s="2081"/>
      <c r="J1049" s="538"/>
      <c r="K1049" s="443" t="s">
        <v>215</v>
      </c>
      <c r="L1049" s="442"/>
      <c r="M1049" s="432"/>
      <c r="N1049" s="431"/>
      <c r="O1049" s="430"/>
    </row>
    <row r="1050" spans="1:29" ht="18" customHeight="1" x14ac:dyDescent="0.2">
      <c r="A1050" s="541"/>
      <c r="B1050" s="540"/>
      <c r="C1050" s="439"/>
      <c r="D1050" s="539"/>
      <c r="E1050" s="513"/>
      <c r="F1050" s="2454"/>
      <c r="G1050" s="2066"/>
      <c r="H1050" s="2069"/>
      <c r="I1050" s="2081"/>
      <c r="J1050" s="538"/>
      <c r="K1050" s="443" t="s">
        <v>140</v>
      </c>
      <c r="L1050" s="442"/>
      <c r="M1050" s="432"/>
      <c r="N1050" s="431"/>
      <c r="O1050" s="430"/>
    </row>
    <row r="1051" spans="1:29" ht="18" customHeight="1" thickBot="1" x14ac:dyDescent="0.25">
      <c r="A1051" s="541"/>
      <c r="B1051" s="540"/>
      <c r="C1051" s="439"/>
      <c r="D1051" s="539"/>
      <c r="E1051" s="513"/>
      <c r="F1051" s="2454"/>
      <c r="G1051" s="2066"/>
      <c r="H1051" s="2069"/>
      <c r="I1051" s="2081"/>
      <c r="J1051" s="538"/>
      <c r="K1051" s="434" t="s">
        <v>214</v>
      </c>
      <c r="L1051" s="537"/>
      <c r="M1051" s="422"/>
      <c r="N1051" s="421"/>
      <c r="O1051" s="420"/>
    </row>
    <row r="1052" spans="1:29" ht="18" customHeight="1" thickBot="1" x14ac:dyDescent="0.25">
      <c r="A1052" s="536"/>
      <c r="B1052" s="535"/>
      <c r="C1052" s="427"/>
      <c r="D1052" s="534"/>
      <c r="E1052" s="505"/>
      <c r="F1052" s="2455"/>
      <c r="G1052" s="2067"/>
      <c r="H1052" s="2070"/>
      <c r="I1052" s="2082"/>
      <c r="J1052" s="533"/>
      <c r="K1052" s="532" t="s">
        <v>33</v>
      </c>
      <c r="L1052" s="502">
        <f>SUM(L1044:L1051)</f>
        <v>280</v>
      </c>
      <c r="M1052" s="531"/>
      <c r="N1052" s="530"/>
      <c r="O1052" s="499"/>
    </row>
    <row r="1053" spans="1:29" ht="18" customHeight="1" x14ac:dyDescent="0.2">
      <c r="A1053" s="2086" t="s">
        <v>78</v>
      </c>
      <c r="B1053" s="2089" t="s">
        <v>37</v>
      </c>
      <c r="C1053" s="2092" t="s">
        <v>37</v>
      </c>
      <c r="D1053" s="2095" t="s">
        <v>39</v>
      </c>
      <c r="E1053" s="2103"/>
      <c r="F1053" s="2101" t="s">
        <v>231</v>
      </c>
      <c r="G1053" s="2444" t="s">
        <v>230</v>
      </c>
      <c r="H1053" s="2068" t="s">
        <v>44</v>
      </c>
      <c r="I1053" s="2441" t="s">
        <v>229</v>
      </c>
      <c r="J1053" s="2439" t="s">
        <v>228</v>
      </c>
      <c r="K1053" s="527" t="s">
        <v>124</v>
      </c>
      <c r="L1053" s="526"/>
      <c r="M1053" s="525" t="s">
        <v>227</v>
      </c>
      <c r="N1053" s="524" t="s">
        <v>50</v>
      </c>
      <c r="O1053" s="523"/>
    </row>
    <row r="1054" spans="1:29" ht="18" customHeight="1" x14ac:dyDescent="0.2">
      <c r="A1054" s="2087"/>
      <c r="B1054" s="2090"/>
      <c r="C1054" s="2093"/>
      <c r="D1054" s="2096"/>
      <c r="E1054" s="2104"/>
      <c r="F1054" s="2102"/>
      <c r="G1054" s="2445"/>
      <c r="H1054" s="2069"/>
      <c r="I1054" s="2442"/>
      <c r="J1054" s="2440"/>
      <c r="K1054" s="522" t="s">
        <v>217</v>
      </c>
      <c r="L1054" s="519"/>
      <c r="M1054" s="518"/>
      <c r="N1054" s="517"/>
      <c r="O1054" s="516"/>
    </row>
    <row r="1055" spans="1:29" ht="18" customHeight="1" x14ac:dyDescent="0.2">
      <c r="A1055" s="2087"/>
      <c r="B1055" s="2090"/>
      <c r="C1055" s="2093"/>
      <c r="D1055" s="2096"/>
      <c r="E1055" s="2104"/>
      <c r="F1055" s="2102"/>
      <c r="G1055" s="2445"/>
      <c r="H1055" s="2069"/>
      <c r="I1055" s="2442"/>
      <c r="J1055" s="2440"/>
      <c r="K1055" s="520" t="s">
        <v>141</v>
      </c>
      <c r="L1055" s="521">
        <v>16.3</v>
      </c>
      <c r="M1055" s="518"/>
      <c r="N1055" s="517"/>
      <c r="O1055" s="516"/>
      <c r="AA1055" s="394"/>
    </row>
    <row r="1056" spans="1:29" ht="18" customHeight="1" x14ac:dyDescent="0.2">
      <c r="A1056" s="2087"/>
      <c r="B1056" s="2090"/>
      <c r="C1056" s="2093"/>
      <c r="D1056" s="2096"/>
      <c r="E1056" s="2104"/>
      <c r="F1056" s="2102"/>
      <c r="G1056" s="2445"/>
      <c r="H1056" s="2069"/>
      <c r="I1056" s="2442"/>
      <c r="J1056" s="2440"/>
      <c r="K1056" s="520" t="s">
        <v>216</v>
      </c>
      <c r="L1056" s="519"/>
      <c r="M1056" s="518"/>
      <c r="N1056" s="517"/>
      <c r="O1056" s="516"/>
    </row>
    <row r="1057" spans="1:33" ht="18" customHeight="1" x14ac:dyDescent="0.2">
      <c r="A1057" s="2087"/>
      <c r="B1057" s="2090"/>
      <c r="C1057" s="2093"/>
      <c r="D1057" s="2096"/>
      <c r="E1057" s="2104"/>
      <c r="F1057" s="2102"/>
      <c r="G1057" s="2445"/>
      <c r="H1057" s="2069"/>
      <c r="I1057" s="2442"/>
      <c r="J1057" s="2440"/>
      <c r="K1057" s="520" t="s">
        <v>161</v>
      </c>
      <c r="L1057" s="519">
        <v>34.5</v>
      </c>
      <c r="M1057" s="518"/>
      <c r="N1057" s="517"/>
      <c r="O1057" s="516"/>
      <c r="AA1057" s="444"/>
    </row>
    <row r="1058" spans="1:33" ht="18" customHeight="1" x14ac:dyDescent="0.2">
      <c r="A1058" s="2087"/>
      <c r="B1058" s="2090"/>
      <c r="C1058" s="2093"/>
      <c r="D1058" s="2096"/>
      <c r="E1058" s="2104"/>
      <c r="F1058" s="2102"/>
      <c r="G1058" s="2445"/>
      <c r="H1058" s="2069"/>
      <c r="I1058" s="2442"/>
      <c r="J1058" s="2440"/>
      <c r="K1058" s="520" t="s">
        <v>215</v>
      </c>
      <c r="L1058" s="519"/>
      <c r="M1058" s="518"/>
      <c r="N1058" s="517"/>
      <c r="O1058" s="516"/>
    </row>
    <row r="1059" spans="1:33" ht="18" customHeight="1" thickBot="1" x14ac:dyDescent="0.25">
      <c r="A1059" s="2087"/>
      <c r="B1059" s="2090"/>
      <c r="C1059" s="2093"/>
      <c r="D1059" s="2096"/>
      <c r="E1059" s="2104"/>
      <c r="F1059" s="2102"/>
      <c r="G1059" s="2445"/>
      <c r="H1059" s="2069"/>
      <c r="I1059" s="2442"/>
      <c r="J1059" s="2440"/>
      <c r="K1059" s="512" t="s">
        <v>140</v>
      </c>
      <c r="L1059" s="511"/>
      <c r="M1059" s="510"/>
      <c r="N1059" s="509"/>
      <c r="O1059" s="508"/>
    </row>
    <row r="1060" spans="1:33" ht="18" customHeight="1" thickBot="1" x14ac:dyDescent="0.25">
      <c r="A1060" s="2088"/>
      <c r="B1060" s="2091"/>
      <c r="C1060" s="2094"/>
      <c r="D1060" s="2097"/>
      <c r="E1060" s="2105"/>
      <c r="F1060" s="2164"/>
      <c r="G1060" s="2446"/>
      <c r="H1060" s="2070"/>
      <c r="I1060" s="2443"/>
      <c r="J1060" s="2215"/>
      <c r="K1060" s="503" t="s">
        <v>33</v>
      </c>
      <c r="L1060" s="502">
        <f>SUM(L1053:L1059)</f>
        <v>50.8</v>
      </c>
      <c r="M1060" s="501"/>
      <c r="N1060" s="500"/>
      <c r="O1060" s="499"/>
    </row>
    <row r="1061" spans="1:33" ht="18" customHeight="1" thickBot="1" x14ac:dyDescent="0.25">
      <c r="A1061" s="429" t="s">
        <v>78</v>
      </c>
      <c r="B1061" s="428" t="s">
        <v>37</v>
      </c>
      <c r="C1061" s="2346" t="s">
        <v>38</v>
      </c>
      <c r="D1061" s="2118"/>
      <c r="E1061" s="2118"/>
      <c r="F1061" s="2118"/>
      <c r="G1061" s="2118"/>
      <c r="H1061" s="2118"/>
      <c r="I1061" s="2118"/>
      <c r="J1061" s="498"/>
      <c r="K1061" s="497" t="s">
        <v>33</v>
      </c>
      <c r="L1061" s="496">
        <f>L1043*1</f>
        <v>330.8</v>
      </c>
      <c r="M1061" s="495"/>
      <c r="N1061" s="494"/>
      <c r="O1061" s="493"/>
    </row>
    <row r="1062" spans="1:33" ht="33" customHeight="1" thickBot="1" x14ac:dyDescent="0.25">
      <c r="A1062" s="411" t="s">
        <v>78</v>
      </c>
      <c r="B1062" s="418" t="s">
        <v>39</v>
      </c>
      <c r="C1062" s="492"/>
      <c r="D1062" s="2447" t="s">
        <v>226</v>
      </c>
      <c r="E1062" s="2447"/>
      <c r="F1062" s="2447"/>
      <c r="G1062" s="2447"/>
      <c r="H1062" s="2447"/>
      <c r="I1062" s="2447"/>
      <c r="J1062" s="2447"/>
      <c r="K1062" s="2447"/>
      <c r="L1062" s="2447"/>
      <c r="M1062" s="2447"/>
      <c r="N1062" s="2448"/>
      <c r="O1062" s="2449"/>
      <c r="AA1062" s="394"/>
      <c r="AB1062" s="394"/>
      <c r="AC1062" s="394"/>
      <c r="AD1062" s="394"/>
      <c r="AE1062" s="394"/>
      <c r="AF1062" s="394"/>
      <c r="AG1062" s="394"/>
    </row>
    <row r="1063" spans="1:33" ht="28.5" customHeight="1" thickBot="1" x14ac:dyDescent="0.25">
      <c r="A1063" s="411"/>
      <c r="B1063" s="491"/>
      <c r="C1063" s="2436"/>
      <c r="D1063" s="2437"/>
      <c r="E1063" s="2437"/>
      <c r="F1063" s="2437"/>
      <c r="G1063" s="2437"/>
      <c r="H1063" s="2437"/>
      <c r="I1063" s="2437"/>
      <c r="J1063" s="2437"/>
      <c r="K1063" s="2437"/>
      <c r="L1063" s="2438"/>
      <c r="M1063" s="490"/>
      <c r="N1063" s="489"/>
      <c r="O1063" s="488"/>
      <c r="AA1063" s="381"/>
      <c r="AB1063" s="381"/>
      <c r="AC1063" s="381"/>
    </row>
    <row r="1064" spans="1:33" ht="18" customHeight="1" thickBot="1" x14ac:dyDescent="0.25">
      <c r="A1064" s="2086" t="s">
        <v>78</v>
      </c>
      <c r="B1064" s="2089" t="s">
        <v>39</v>
      </c>
      <c r="C1064" s="457" t="s">
        <v>37</v>
      </c>
      <c r="D1064" s="487"/>
      <c r="E1064" s="486"/>
      <c r="F1064" s="485" t="s">
        <v>225</v>
      </c>
      <c r="G1064" s="2065" t="s">
        <v>221</v>
      </c>
      <c r="H1064" s="2068" t="s">
        <v>44</v>
      </c>
      <c r="I1064" s="2080" t="s">
        <v>43</v>
      </c>
      <c r="J1064" s="2108" t="s">
        <v>42</v>
      </c>
      <c r="K1064" s="484" t="s">
        <v>124</v>
      </c>
      <c r="L1064" s="470">
        <f t="shared" ref="L1064:L1071" si="7">L1073</f>
        <v>0</v>
      </c>
      <c r="M1064" s="483"/>
      <c r="N1064" s="450"/>
      <c r="O1064" s="449"/>
      <c r="AA1064" s="381"/>
      <c r="AB1064" s="381"/>
      <c r="AC1064" s="381"/>
    </row>
    <row r="1065" spans="1:33" ht="18" customHeight="1" thickBot="1" x14ac:dyDescent="0.25">
      <c r="A1065" s="2087"/>
      <c r="B1065" s="2090"/>
      <c r="C1065" s="439"/>
      <c r="D1065" s="475"/>
      <c r="E1065" s="474"/>
      <c r="F1065" s="477"/>
      <c r="G1065" s="2066"/>
      <c r="H1065" s="2069"/>
      <c r="I1065" s="2081"/>
      <c r="J1065" s="2109"/>
      <c r="K1065" s="482" t="s">
        <v>217</v>
      </c>
      <c r="L1065" s="470">
        <f t="shared" si="7"/>
        <v>0</v>
      </c>
      <c r="M1065" s="481" t="s">
        <v>224</v>
      </c>
      <c r="N1065" s="480" t="s">
        <v>50</v>
      </c>
      <c r="O1065" s="479"/>
    </row>
    <row r="1066" spans="1:33" ht="18" customHeight="1" thickBot="1" x14ac:dyDescent="0.25">
      <c r="A1066" s="2087"/>
      <c r="B1066" s="2090"/>
      <c r="C1066" s="439"/>
      <c r="D1066" s="475"/>
      <c r="E1066" s="474"/>
      <c r="F1066" s="477"/>
      <c r="G1066" s="2066"/>
      <c r="H1066" s="2069"/>
      <c r="I1066" s="2081"/>
      <c r="J1066" s="2109"/>
      <c r="K1066" s="476" t="s">
        <v>141</v>
      </c>
      <c r="L1066" s="470">
        <f t="shared" si="7"/>
        <v>0</v>
      </c>
      <c r="M1066" s="469"/>
      <c r="N1066" s="431"/>
      <c r="O1066" s="430"/>
    </row>
    <row r="1067" spans="1:33" ht="18" customHeight="1" thickBot="1" x14ac:dyDescent="0.25">
      <c r="A1067" s="2087"/>
      <c r="B1067" s="2090"/>
      <c r="C1067" s="439"/>
      <c r="D1067" s="475"/>
      <c r="E1067" s="474"/>
      <c r="F1067" s="477"/>
      <c r="G1067" s="2066"/>
      <c r="H1067" s="2069"/>
      <c r="I1067" s="2081"/>
      <c r="J1067" s="472"/>
      <c r="K1067" s="476" t="s">
        <v>216</v>
      </c>
      <c r="L1067" s="470">
        <f t="shared" si="7"/>
        <v>0</v>
      </c>
      <c r="M1067" s="469"/>
      <c r="N1067" s="431"/>
      <c r="O1067" s="430"/>
    </row>
    <row r="1068" spans="1:33" ht="18" customHeight="1" thickBot="1" x14ac:dyDescent="0.25">
      <c r="A1068" s="2087"/>
      <c r="B1068" s="2090"/>
      <c r="C1068" s="439"/>
      <c r="D1068" s="475"/>
      <c r="E1068" s="474"/>
      <c r="F1068" s="477"/>
      <c r="G1068" s="2066"/>
      <c r="H1068" s="2069"/>
      <c r="I1068" s="2081"/>
      <c r="J1068" s="472"/>
      <c r="K1068" s="476" t="s">
        <v>161</v>
      </c>
      <c r="L1068" s="478">
        <f t="shared" si="7"/>
        <v>0</v>
      </c>
      <c r="M1068" s="469"/>
      <c r="N1068" s="431"/>
      <c r="O1068" s="430"/>
    </row>
    <row r="1069" spans="1:33" ht="18" customHeight="1" thickBot="1" x14ac:dyDescent="0.25">
      <c r="A1069" s="2087"/>
      <c r="B1069" s="2090"/>
      <c r="C1069" s="439"/>
      <c r="D1069" s="475"/>
      <c r="E1069" s="474"/>
      <c r="F1069" s="477"/>
      <c r="G1069" s="2066"/>
      <c r="H1069" s="2069"/>
      <c r="I1069" s="2081"/>
      <c r="J1069" s="472"/>
      <c r="K1069" s="476" t="s">
        <v>215</v>
      </c>
      <c r="L1069" s="470">
        <f t="shared" si="7"/>
        <v>0</v>
      </c>
      <c r="M1069" s="469"/>
      <c r="N1069" s="431"/>
      <c r="O1069" s="430"/>
    </row>
    <row r="1070" spans="1:33" ht="18" customHeight="1" thickBot="1" x14ac:dyDescent="0.25">
      <c r="A1070" s="2087"/>
      <c r="B1070" s="2090"/>
      <c r="C1070" s="439"/>
      <c r="D1070" s="475"/>
      <c r="E1070" s="474"/>
      <c r="F1070" s="477"/>
      <c r="G1070" s="2066"/>
      <c r="H1070" s="2069"/>
      <c r="I1070" s="2081"/>
      <c r="J1070" s="472"/>
      <c r="K1070" s="476" t="s">
        <v>140</v>
      </c>
      <c r="L1070" s="470">
        <f t="shared" si="7"/>
        <v>0</v>
      </c>
      <c r="M1070" s="469"/>
      <c r="N1070" s="431"/>
      <c r="O1070" s="430"/>
    </row>
    <row r="1071" spans="1:33" ht="18" customHeight="1" thickBot="1" x14ac:dyDescent="0.25">
      <c r="A1071" s="2087"/>
      <c r="B1071" s="2090"/>
      <c r="C1071" s="439"/>
      <c r="D1071" s="475"/>
      <c r="E1071" s="474"/>
      <c r="F1071" s="473"/>
      <c r="G1071" s="2066"/>
      <c r="H1071" s="2069"/>
      <c r="I1071" s="2081"/>
      <c r="J1071" s="472"/>
      <c r="K1071" s="471" t="s">
        <v>214</v>
      </c>
      <c r="L1071" s="470">
        <f t="shared" si="7"/>
        <v>0</v>
      </c>
      <c r="M1071" s="469"/>
      <c r="N1071" s="431"/>
      <c r="O1071" s="430"/>
    </row>
    <row r="1072" spans="1:33" ht="18" customHeight="1" thickBot="1" x14ac:dyDescent="0.25">
      <c r="A1072" s="2088"/>
      <c r="B1072" s="2091"/>
      <c r="C1072" s="427"/>
      <c r="D1072" s="468"/>
      <c r="E1072" s="467"/>
      <c r="F1072" s="466"/>
      <c r="G1072" s="2067"/>
      <c r="H1072" s="2070"/>
      <c r="I1072" s="2082"/>
      <c r="J1072" s="465"/>
      <c r="K1072" s="464" t="s">
        <v>33</v>
      </c>
      <c r="L1072" s="463">
        <f>SUM(L1064:L1071)</f>
        <v>0</v>
      </c>
      <c r="M1072" s="462"/>
      <c r="N1072" s="461"/>
      <c r="O1072" s="460"/>
    </row>
    <row r="1073" spans="1:29" ht="18" customHeight="1" x14ac:dyDescent="0.2">
      <c r="A1073" s="2086" t="s">
        <v>78</v>
      </c>
      <c r="B1073" s="2089" t="s">
        <v>39</v>
      </c>
      <c r="C1073" s="457" t="s">
        <v>37</v>
      </c>
      <c r="D1073" s="2450" t="s">
        <v>37</v>
      </c>
      <c r="E1073" s="2098" t="s">
        <v>223</v>
      </c>
      <c r="F1073" s="2074" t="s">
        <v>222</v>
      </c>
      <c r="G1073" s="2065" t="s">
        <v>221</v>
      </c>
      <c r="H1073" s="2068" t="s">
        <v>44</v>
      </c>
      <c r="I1073" s="2080" t="s">
        <v>220</v>
      </c>
      <c r="J1073" s="2108" t="s">
        <v>219</v>
      </c>
      <c r="K1073" s="453" t="s">
        <v>124</v>
      </c>
      <c r="L1073" s="452">
        <v>0</v>
      </c>
      <c r="M1073" s="451" t="s">
        <v>218</v>
      </c>
      <c r="N1073" s="450" t="s">
        <v>50</v>
      </c>
      <c r="O1073" s="449"/>
    </row>
    <row r="1074" spans="1:29" ht="18" customHeight="1" x14ac:dyDescent="0.2">
      <c r="A1074" s="2087"/>
      <c r="B1074" s="2090"/>
      <c r="C1074" s="439"/>
      <c r="D1074" s="2451"/>
      <c r="E1074" s="2099"/>
      <c r="F1074" s="2075"/>
      <c r="G1074" s="2066"/>
      <c r="H1074" s="2069"/>
      <c r="I1074" s="2081"/>
      <c r="J1074" s="2109"/>
      <c r="K1074" s="448" t="s">
        <v>217</v>
      </c>
      <c r="L1074" s="447">
        <v>0</v>
      </c>
      <c r="M1074" s="432"/>
      <c r="N1074" s="431"/>
      <c r="O1074" s="430"/>
    </row>
    <row r="1075" spans="1:29" ht="18" customHeight="1" x14ac:dyDescent="0.2">
      <c r="A1075" s="2087"/>
      <c r="B1075" s="2090"/>
      <c r="C1075" s="439"/>
      <c r="D1075" s="2451"/>
      <c r="E1075" s="2099"/>
      <c r="F1075" s="2075"/>
      <c r="G1075" s="2066"/>
      <c r="H1075" s="2069"/>
      <c r="I1075" s="2081"/>
      <c r="J1075" s="2109"/>
      <c r="K1075" s="446" t="s">
        <v>141</v>
      </c>
      <c r="L1075" s="442">
        <v>0</v>
      </c>
      <c r="M1075" s="432"/>
      <c r="N1075" s="431"/>
      <c r="O1075" s="430"/>
      <c r="AA1075" s="444"/>
      <c r="AB1075" s="444"/>
    </row>
    <row r="1076" spans="1:29" ht="18" customHeight="1" x14ac:dyDescent="0.2">
      <c r="A1076" s="2087"/>
      <c r="B1076" s="2090"/>
      <c r="C1076" s="439"/>
      <c r="D1076" s="2451"/>
      <c r="E1076" s="2099"/>
      <c r="F1076" s="2075"/>
      <c r="G1076" s="2066"/>
      <c r="H1076" s="2069"/>
      <c r="I1076" s="2081"/>
      <c r="J1076" s="2109"/>
      <c r="K1076" s="443" t="s">
        <v>216</v>
      </c>
      <c r="L1076" s="442">
        <v>0</v>
      </c>
      <c r="M1076" s="432"/>
      <c r="N1076" s="431"/>
      <c r="O1076" s="430"/>
      <c r="AA1076" s="444"/>
      <c r="AB1076" s="444"/>
    </row>
    <row r="1077" spans="1:29" ht="18" customHeight="1" x14ac:dyDescent="0.2">
      <c r="A1077" s="2087"/>
      <c r="B1077" s="2090"/>
      <c r="C1077" s="439"/>
      <c r="D1077" s="2451"/>
      <c r="E1077" s="2099"/>
      <c r="F1077" s="2075"/>
      <c r="G1077" s="2066"/>
      <c r="H1077" s="2069"/>
      <c r="I1077" s="2081"/>
      <c r="J1077" s="2109"/>
      <c r="K1077" s="443" t="s">
        <v>161</v>
      </c>
      <c r="L1077" s="445">
        <v>0</v>
      </c>
      <c r="M1077" s="432"/>
      <c r="N1077" s="431"/>
      <c r="O1077" s="430"/>
      <c r="AA1077" s="394"/>
      <c r="AB1077" s="444"/>
    </row>
    <row r="1078" spans="1:29" ht="18" customHeight="1" x14ac:dyDescent="0.2">
      <c r="A1078" s="2087"/>
      <c r="B1078" s="2090"/>
      <c r="C1078" s="439"/>
      <c r="D1078" s="2451"/>
      <c r="E1078" s="2099"/>
      <c r="F1078" s="2075"/>
      <c r="G1078" s="2066"/>
      <c r="H1078" s="2069"/>
      <c r="I1078" s="2081"/>
      <c r="J1078" s="2109"/>
      <c r="K1078" s="443" t="s">
        <v>215</v>
      </c>
      <c r="L1078" s="442">
        <v>0</v>
      </c>
      <c r="M1078" s="432"/>
      <c r="N1078" s="431"/>
      <c r="O1078" s="430"/>
    </row>
    <row r="1079" spans="1:29" ht="18" customHeight="1" x14ac:dyDescent="0.2">
      <c r="A1079" s="2087"/>
      <c r="B1079" s="2090"/>
      <c r="C1079" s="439"/>
      <c r="D1079" s="2451"/>
      <c r="E1079" s="2099"/>
      <c r="F1079" s="2075"/>
      <c r="G1079" s="2066"/>
      <c r="H1079" s="2069"/>
      <c r="I1079" s="2081"/>
      <c r="J1079" s="2109"/>
      <c r="K1079" s="443" t="s">
        <v>140</v>
      </c>
      <c r="L1079" s="442">
        <v>0</v>
      </c>
      <c r="M1079" s="432"/>
      <c r="N1079" s="431"/>
      <c r="O1079" s="430"/>
    </row>
    <row r="1080" spans="1:29" ht="18" customHeight="1" thickBot="1" x14ac:dyDescent="0.25">
      <c r="A1080" s="2087"/>
      <c r="B1080" s="2090"/>
      <c r="C1080" s="439"/>
      <c r="D1080" s="2451"/>
      <c r="E1080" s="2099"/>
      <c r="F1080" s="2075"/>
      <c r="G1080" s="2066"/>
      <c r="H1080" s="2069"/>
      <c r="I1080" s="2081"/>
      <c r="J1080" s="2109"/>
      <c r="K1080" s="434" t="s">
        <v>214</v>
      </c>
      <c r="L1080" s="433">
        <v>0</v>
      </c>
      <c r="M1080" s="432"/>
      <c r="N1080" s="431"/>
      <c r="O1080" s="430"/>
    </row>
    <row r="1081" spans="1:29" ht="18" customHeight="1" thickBot="1" x14ac:dyDescent="0.25">
      <c r="A1081" s="2088"/>
      <c r="B1081" s="2091"/>
      <c r="C1081" s="427"/>
      <c r="D1081" s="2452"/>
      <c r="E1081" s="2100"/>
      <c r="F1081" s="2076"/>
      <c r="G1081" s="2067"/>
      <c r="H1081" s="2070"/>
      <c r="I1081" s="2082"/>
      <c r="J1081" s="2079"/>
      <c r="K1081" s="424" t="s">
        <v>33</v>
      </c>
      <c r="L1081" s="423">
        <f>SUM(L1073:L1080)</f>
        <v>0</v>
      </c>
      <c r="M1081" s="422"/>
      <c r="N1081" s="421"/>
      <c r="O1081" s="420"/>
    </row>
    <row r="1082" spans="1:29" ht="17.25" customHeight="1" thickBot="1" x14ac:dyDescent="0.25">
      <c r="A1082" s="419" t="s">
        <v>78</v>
      </c>
      <c r="B1082" s="418" t="s">
        <v>39</v>
      </c>
      <c r="C1082" s="2346" t="s">
        <v>38</v>
      </c>
      <c r="D1082" s="2118"/>
      <c r="E1082" s="2118"/>
      <c r="F1082" s="2118"/>
      <c r="G1082" s="2118"/>
      <c r="H1082" s="2118"/>
      <c r="I1082" s="2118"/>
      <c r="J1082" s="416"/>
      <c r="K1082" s="415" t="s">
        <v>33</v>
      </c>
      <c r="L1082" s="414">
        <f>L1072*1</f>
        <v>0</v>
      </c>
      <c r="M1082" s="413"/>
      <c r="N1082" s="413"/>
      <c r="O1082" s="412"/>
    </row>
    <row r="1083" spans="1:29" ht="20.45" customHeight="1" thickBot="1" x14ac:dyDescent="0.25">
      <c r="A1083" s="411" t="s">
        <v>78</v>
      </c>
      <c r="B1083" s="411"/>
      <c r="C1083" s="2417" t="s">
        <v>36</v>
      </c>
      <c r="D1083" s="2329"/>
      <c r="E1083" s="2329"/>
      <c r="F1083" s="2329"/>
      <c r="G1083" s="2329"/>
      <c r="H1083" s="2329"/>
      <c r="I1083" s="2329"/>
      <c r="J1083" s="409"/>
      <c r="K1083" s="408" t="s">
        <v>33</v>
      </c>
      <c r="L1083" s="407">
        <f>L1061+L1082</f>
        <v>330.8</v>
      </c>
      <c r="M1083" s="406"/>
      <c r="N1083" s="406"/>
      <c r="O1083" s="405"/>
    </row>
    <row r="1084" spans="1:29" ht="18" hidden="1" customHeight="1" thickBot="1" x14ac:dyDescent="0.25">
      <c r="A1084" s="404"/>
      <c r="B1084" s="404"/>
      <c r="C1084" s="2418" t="s">
        <v>35</v>
      </c>
      <c r="D1084" s="2418"/>
      <c r="E1084" s="2418"/>
      <c r="F1084" s="2418"/>
      <c r="G1084" s="2418"/>
      <c r="H1084" s="2418"/>
      <c r="I1084" s="2419"/>
      <c r="J1084" s="403"/>
      <c r="K1084" s="402" t="s">
        <v>33</v>
      </c>
      <c r="L1084" s="401" t="e">
        <f>L1085-#REF!</f>
        <v>#REF!</v>
      </c>
      <c r="M1084" s="400"/>
      <c r="N1084" s="400"/>
      <c r="O1084" s="399"/>
    </row>
    <row r="1085" spans="1:29" ht="15.75" customHeight="1" thickBot="1" x14ac:dyDescent="0.25">
      <c r="A1085" s="2364" t="s">
        <v>213</v>
      </c>
      <c r="B1085" s="2365"/>
      <c r="C1085" s="2365"/>
      <c r="D1085" s="2365"/>
      <c r="E1085" s="2365"/>
      <c r="F1085" s="2365"/>
      <c r="G1085" s="2365"/>
      <c r="H1085" s="2365"/>
      <c r="I1085" s="2365"/>
      <c r="J1085" s="2366"/>
      <c r="K1085" s="398" t="s">
        <v>33</v>
      </c>
      <c r="L1085" s="397">
        <f>L100+L217+L368+L488+L612+L791+L824+L943+L1030+L1083</f>
        <v>37835.599999999999</v>
      </c>
      <c r="M1085" s="396"/>
      <c r="N1085" s="396"/>
      <c r="O1085" s="395"/>
      <c r="AC1085" s="394"/>
    </row>
    <row r="1086" spans="1:29" ht="149.25" customHeight="1" x14ac:dyDescent="0.2">
      <c r="A1086" s="31" t="s">
        <v>32</v>
      </c>
      <c r="B1086" s="31"/>
      <c r="C1086" s="31"/>
      <c r="D1086" s="31"/>
      <c r="E1086" s="31"/>
      <c r="F1086" s="31"/>
      <c r="G1086" s="31"/>
      <c r="H1086" s="32"/>
      <c r="I1086" s="31"/>
      <c r="J1086" s="31"/>
      <c r="K1086" s="31"/>
      <c r="L1086" s="31"/>
      <c r="M1086" s="31"/>
      <c r="N1086" s="30"/>
      <c r="O1086" s="29"/>
    </row>
    <row r="1087" spans="1:29" ht="21.75" customHeight="1" x14ac:dyDescent="0.2">
      <c r="A1087" s="2362" t="s">
        <v>31</v>
      </c>
      <c r="B1087" s="2362"/>
      <c r="C1087" s="2362"/>
      <c r="D1087" s="2362"/>
      <c r="E1087" s="2362"/>
      <c r="F1087" s="2362"/>
      <c r="G1087" s="2362"/>
      <c r="H1087" s="2362"/>
      <c r="I1087" s="2362"/>
      <c r="J1087" s="2362"/>
      <c r="K1087" s="2362"/>
      <c r="L1087" s="2362"/>
      <c r="M1087" s="385"/>
    </row>
    <row r="1088" spans="1:29" ht="24.75" customHeight="1" thickBot="1" x14ac:dyDescent="0.25">
      <c r="A1088" s="393"/>
      <c r="B1088" s="391"/>
      <c r="C1088" s="391"/>
      <c r="D1088" s="391"/>
      <c r="E1088" s="391"/>
      <c r="F1088" s="391"/>
      <c r="G1088" s="392"/>
      <c r="H1088" s="391"/>
      <c r="I1088" s="391"/>
      <c r="J1088" s="391"/>
      <c r="K1088" s="390"/>
      <c r="L1088" s="389" t="s">
        <v>30</v>
      </c>
    </row>
    <row r="1089" spans="1:27" ht="33.75" customHeight="1" thickBot="1" x14ac:dyDescent="0.25">
      <c r="A1089" s="388"/>
      <c r="B1089" s="387"/>
      <c r="C1089" s="2363" t="s">
        <v>29</v>
      </c>
      <c r="D1089" s="2363"/>
      <c r="E1089" s="2363"/>
      <c r="F1089" s="2363"/>
      <c r="G1089" s="2363"/>
      <c r="H1089" s="2363"/>
      <c r="I1089" s="2363"/>
      <c r="J1089" s="2363"/>
      <c r="K1089" s="2363"/>
      <c r="L1089" s="386" t="s">
        <v>28</v>
      </c>
      <c r="M1089" s="385"/>
      <c r="Y1089" s="384"/>
    </row>
    <row r="1090" spans="1:27" x14ac:dyDescent="0.2">
      <c r="A1090" s="2414" t="s">
        <v>27</v>
      </c>
      <c r="B1090" s="2415"/>
      <c r="C1090" s="2415"/>
      <c r="D1090" s="2415"/>
      <c r="E1090" s="2415"/>
      <c r="F1090" s="2415"/>
      <c r="G1090" s="2415"/>
      <c r="H1090" s="2415"/>
      <c r="I1090" s="2415"/>
      <c r="J1090" s="2415"/>
      <c r="K1090" s="2416"/>
      <c r="L1090" s="383">
        <f>L1091+L1095+L1102+L1104+L1105+L1106</f>
        <v>37590.6</v>
      </c>
      <c r="M1090" s="365"/>
      <c r="N1090" s="373"/>
      <c r="O1090" s="382"/>
    </row>
    <row r="1091" spans="1:27" ht="15" customHeight="1" x14ac:dyDescent="0.2">
      <c r="A1091" s="2350" t="s">
        <v>26</v>
      </c>
      <c r="B1091" s="2351"/>
      <c r="C1091" s="2351"/>
      <c r="D1091" s="2351"/>
      <c r="E1091" s="2351"/>
      <c r="F1091" s="2351"/>
      <c r="G1091" s="2351"/>
      <c r="H1091" s="2351"/>
      <c r="I1091" s="2351"/>
      <c r="J1091" s="2351"/>
      <c r="K1091" s="2361"/>
      <c r="L1091" s="370">
        <f>L1092+L1093+L1094</f>
        <v>2412</v>
      </c>
      <c r="N1091" s="373"/>
    </row>
    <row r="1092" spans="1:27" ht="15" customHeight="1" x14ac:dyDescent="0.2">
      <c r="A1092" s="1979" t="s">
        <v>25</v>
      </c>
      <c r="B1092" s="1980"/>
      <c r="C1092" s="1980"/>
      <c r="D1092" s="1980"/>
      <c r="E1092" s="1980"/>
      <c r="F1092" s="1980"/>
      <c r="G1092" s="1980"/>
      <c r="H1092" s="1980"/>
      <c r="I1092" s="1980"/>
      <c r="J1092" s="1980"/>
      <c r="K1092" s="1981"/>
      <c r="L1092" s="370">
        <f>L14+L66+L105+L172+L223+L242+L346+L373+L493+L559+L597+L617+L644+L668+L796+L810+L829+L948+L1035+L1064</f>
        <v>2412</v>
      </c>
      <c r="AA1092" s="376"/>
    </row>
    <row r="1093" spans="1:27" ht="15" customHeight="1" x14ac:dyDescent="0.2">
      <c r="A1093" s="2350" t="s">
        <v>24</v>
      </c>
      <c r="B1093" s="2351"/>
      <c r="C1093" s="2351"/>
      <c r="D1093" s="2351"/>
      <c r="E1093" s="2352"/>
      <c r="F1093" s="2352"/>
      <c r="G1093" s="2352"/>
      <c r="H1093" s="2352"/>
      <c r="I1093" s="2352"/>
      <c r="J1093" s="2352"/>
      <c r="K1093" s="2353"/>
      <c r="L1093" s="380"/>
      <c r="AA1093" s="381"/>
    </row>
    <row r="1094" spans="1:27" ht="28.5" customHeight="1" x14ac:dyDescent="0.2">
      <c r="A1094" s="2350" t="s">
        <v>23</v>
      </c>
      <c r="B1094" s="2351"/>
      <c r="C1094" s="2351"/>
      <c r="D1094" s="2351"/>
      <c r="E1094" s="2351"/>
      <c r="F1094" s="2351"/>
      <c r="G1094" s="2351"/>
      <c r="H1094" s="2351"/>
      <c r="I1094" s="2351"/>
      <c r="J1094" s="2351"/>
      <c r="K1094" s="2361"/>
      <c r="L1094" s="370">
        <f>L1036+L949+L830+L811+L797+L669+L645+L618+L598+L560+L494+L374+L347+L243+L224+L173+L106+L67+L15</f>
        <v>0</v>
      </c>
      <c r="M1094" s="379"/>
    </row>
    <row r="1095" spans="1:27" ht="37.5" customHeight="1" x14ac:dyDescent="0.2">
      <c r="A1095" s="1979" t="s">
        <v>22</v>
      </c>
      <c r="B1095" s="1980"/>
      <c r="C1095" s="1980"/>
      <c r="D1095" s="1980"/>
      <c r="E1095" s="1980"/>
      <c r="F1095" s="1980"/>
      <c r="G1095" s="1980"/>
      <c r="H1095" s="1980"/>
      <c r="I1095" s="1980"/>
      <c r="J1095" s="1980"/>
      <c r="K1095" s="1981"/>
      <c r="L1095" s="370">
        <f>L1096+L1097+L1098+L1099+L1100+L1101</f>
        <v>5029.3999999999996</v>
      </c>
      <c r="O1095" s="373"/>
    </row>
    <row r="1096" spans="1:27" ht="15" customHeight="1" x14ac:dyDescent="0.2">
      <c r="A1096" s="2350" t="s">
        <v>21</v>
      </c>
      <c r="B1096" s="2351"/>
      <c r="C1096" s="2351"/>
      <c r="D1096" s="2351"/>
      <c r="E1096" s="2352"/>
      <c r="F1096" s="2352"/>
      <c r="G1096" s="2352"/>
      <c r="H1096" s="2352"/>
      <c r="I1096" s="2352"/>
      <c r="J1096" s="2352"/>
      <c r="K1096" s="2353"/>
      <c r="L1096" s="370">
        <f>L1070+L1041+L954+L834+L815+L801+L649+L623+L602+L564+L498+L351+L247+L228+L110+L71+L19</f>
        <v>0</v>
      </c>
    </row>
    <row r="1097" spans="1:27" ht="15" customHeight="1" x14ac:dyDescent="0.2">
      <c r="A1097" s="2350" t="s">
        <v>20</v>
      </c>
      <c r="B1097" s="2351"/>
      <c r="C1097" s="2351"/>
      <c r="D1097" s="2351"/>
      <c r="E1097" s="2352"/>
      <c r="F1097" s="2352"/>
      <c r="G1097" s="2352"/>
      <c r="H1097" s="2352"/>
      <c r="I1097" s="2352"/>
      <c r="J1097" s="2352"/>
      <c r="K1097" s="2353"/>
      <c r="L1097" s="380"/>
    </row>
    <row r="1098" spans="1:27" ht="15" customHeight="1" x14ac:dyDescent="0.2">
      <c r="A1098" s="2350" t="s">
        <v>19</v>
      </c>
      <c r="B1098" s="2351"/>
      <c r="C1098" s="2351"/>
      <c r="D1098" s="2351"/>
      <c r="E1098" s="2352"/>
      <c r="F1098" s="2352"/>
      <c r="G1098" s="2352"/>
      <c r="H1098" s="2352"/>
      <c r="I1098" s="2352"/>
      <c r="J1098" s="2352"/>
      <c r="K1098" s="2353"/>
      <c r="L1098" s="380"/>
    </row>
    <row r="1099" spans="1:27" ht="15" customHeight="1" x14ac:dyDescent="0.2">
      <c r="A1099" s="2350" t="s">
        <v>212</v>
      </c>
      <c r="B1099" s="2351"/>
      <c r="C1099" s="2351"/>
      <c r="D1099" s="2351"/>
      <c r="E1099" s="2351"/>
      <c r="F1099" s="2351"/>
      <c r="G1099" s="2351"/>
      <c r="H1099" s="2351"/>
      <c r="I1099" s="2351"/>
      <c r="J1099" s="2351"/>
      <c r="K1099" s="2361"/>
      <c r="L1099" s="380"/>
      <c r="Y1099" s="376"/>
      <c r="Z1099" s="376"/>
    </row>
    <row r="1100" spans="1:27" ht="18.75" customHeight="1" x14ac:dyDescent="0.2">
      <c r="A1100" s="2350" t="s">
        <v>17</v>
      </c>
      <c r="B1100" s="2351"/>
      <c r="C1100" s="2351"/>
      <c r="D1100" s="2351"/>
      <c r="E1100" s="2352"/>
      <c r="F1100" s="2352"/>
      <c r="G1100" s="2352"/>
      <c r="H1100" s="2352"/>
      <c r="I1100" s="2352"/>
      <c r="J1100" s="2352"/>
      <c r="K1100" s="2353"/>
      <c r="L1100" s="380"/>
      <c r="Y1100" s="376"/>
      <c r="Z1100" s="376"/>
    </row>
    <row r="1101" spans="1:27" ht="14.25" customHeight="1" x14ac:dyDescent="0.2">
      <c r="A1101" s="2354" t="s">
        <v>16</v>
      </c>
      <c r="B1101" s="2355"/>
      <c r="C1101" s="2355"/>
      <c r="D1101" s="2355"/>
      <c r="E1101" s="2352"/>
      <c r="F1101" s="2352"/>
      <c r="G1101" s="2352"/>
      <c r="H1101" s="2352"/>
      <c r="I1101" s="2352"/>
      <c r="J1101" s="2352"/>
      <c r="K1101" s="2353"/>
      <c r="L1101" s="370">
        <f>L20+L177+L378+L835+L953+L1040+L673+L1069</f>
        <v>5029.3999999999996</v>
      </c>
      <c r="M1101" s="373"/>
      <c r="N1101" s="373"/>
      <c r="Y1101" s="376"/>
      <c r="Z1101" s="376"/>
    </row>
    <row r="1102" spans="1:27" ht="15" customHeight="1" x14ac:dyDescent="0.2">
      <c r="A1102" s="2350" t="s">
        <v>15</v>
      </c>
      <c r="B1102" s="2352"/>
      <c r="C1102" s="2352"/>
      <c r="D1102" s="2352"/>
      <c r="E1102" s="2352"/>
      <c r="F1102" s="2352"/>
      <c r="G1102" s="2352"/>
      <c r="H1102" s="2352"/>
      <c r="I1102" s="2352"/>
      <c r="J1102" s="2352"/>
      <c r="K1102" s="2353"/>
      <c r="L1102" s="380"/>
      <c r="M1102" s="373"/>
      <c r="N1102" s="373"/>
      <c r="Y1102" s="376"/>
      <c r="Z1102" s="376"/>
    </row>
    <row r="1103" spans="1:27" ht="15" x14ac:dyDescent="0.2">
      <c r="A1103" s="2350" t="s">
        <v>14</v>
      </c>
      <c r="B1103" s="2351"/>
      <c r="C1103" s="2351"/>
      <c r="D1103" s="2351"/>
      <c r="E1103" s="2351"/>
      <c r="F1103" s="2351"/>
      <c r="G1103" s="2351"/>
      <c r="H1103" s="2351"/>
      <c r="I1103" s="2351"/>
      <c r="J1103" s="2351"/>
      <c r="K1103" s="2361"/>
      <c r="L1103" s="380"/>
      <c r="M1103" s="373"/>
      <c r="N1103" s="373"/>
      <c r="Y1103" s="376"/>
      <c r="Z1103" s="376"/>
    </row>
    <row r="1104" spans="1:27" ht="15" customHeight="1" x14ac:dyDescent="0.2">
      <c r="A1104" s="1976" t="s">
        <v>13</v>
      </c>
      <c r="B1104" s="1977"/>
      <c r="C1104" s="1977"/>
      <c r="D1104" s="1977"/>
      <c r="E1104" s="1977"/>
      <c r="F1104" s="1977"/>
      <c r="G1104" s="1977"/>
      <c r="H1104" s="1977"/>
      <c r="I1104" s="1977"/>
      <c r="J1104" s="1977"/>
      <c r="K1104" s="1978"/>
      <c r="L1104" s="370">
        <f>L18+L70+L109+L176+L227+L246+L350+L377+L497+L563+L601+L621+L648+L672+L800+L814+L833+L952+L1039+L1068</f>
        <v>13798.199999999999</v>
      </c>
      <c r="M1104" s="378"/>
      <c r="O1104" s="377"/>
      <c r="Y1104" s="376"/>
      <c r="Z1104" s="376"/>
    </row>
    <row r="1105" spans="1:25" ht="15" customHeight="1" x14ac:dyDescent="0.2">
      <c r="A1105" s="2356" t="s">
        <v>12</v>
      </c>
      <c r="B1105" s="2357"/>
      <c r="C1105" s="2357"/>
      <c r="D1105" s="2357"/>
      <c r="E1105" s="2357"/>
      <c r="F1105" s="2357"/>
      <c r="G1105" s="2357"/>
      <c r="H1105" s="2357"/>
      <c r="I1105" s="2357"/>
      <c r="J1105" s="2357"/>
      <c r="K1105" s="2358"/>
      <c r="L1105" s="370">
        <f>L1038+L951+L832+L813+L799+L671+L647+L620+L600+L562+L496+L376+L349+L245+L226+L175+L108+L69+L17</f>
        <v>6000</v>
      </c>
      <c r="M1105" s="379"/>
      <c r="O1105" s="377"/>
      <c r="Y1105" s="376"/>
    </row>
    <row r="1106" spans="1:25" ht="15" customHeight="1" x14ac:dyDescent="0.2">
      <c r="A1106" s="2350" t="s">
        <v>11</v>
      </c>
      <c r="B1106" s="2351"/>
      <c r="C1106" s="2351"/>
      <c r="D1106" s="2351"/>
      <c r="E1106" s="2352"/>
      <c r="F1106" s="2352"/>
      <c r="G1106" s="2352"/>
      <c r="H1106" s="2352"/>
      <c r="I1106" s="2352"/>
      <c r="J1106" s="2352"/>
      <c r="K1106" s="2353"/>
      <c r="L1106" s="375">
        <f>L1107+L1108</f>
        <v>10350.999999999998</v>
      </c>
      <c r="M1106" s="378"/>
      <c r="O1106" s="377"/>
      <c r="Y1106" s="376"/>
    </row>
    <row r="1107" spans="1:25" ht="20.25" customHeight="1" x14ac:dyDescent="0.2">
      <c r="A1107" s="2350" t="s">
        <v>211</v>
      </c>
      <c r="B1107" s="2351"/>
      <c r="C1107" s="2351"/>
      <c r="D1107" s="2351"/>
      <c r="E1107" s="2352"/>
      <c r="F1107" s="2352"/>
      <c r="G1107" s="2352"/>
      <c r="H1107" s="2352"/>
      <c r="I1107" s="2352"/>
      <c r="J1107" s="2352"/>
      <c r="K1107" s="2353"/>
      <c r="L1107" s="375">
        <f>L16+L68+L107+L174+L225+L244+L348+L375+L495+L561+L599+L619+L646+L670+L798+L812+L831+L950+L1037+L1066</f>
        <v>10350.999999999998</v>
      </c>
      <c r="M1107" s="373"/>
    </row>
    <row r="1108" spans="1:25" ht="16.5" customHeight="1" thickBot="1" x14ac:dyDescent="0.25">
      <c r="A1108" s="2350" t="s">
        <v>9</v>
      </c>
      <c r="B1108" s="2351"/>
      <c r="C1108" s="2351"/>
      <c r="D1108" s="2351"/>
      <c r="E1108" s="2351"/>
      <c r="F1108" s="2351"/>
      <c r="G1108" s="2351"/>
      <c r="H1108" s="2351"/>
      <c r="I1108" s="2351"/>
      <c r="J1108" s="2351"/>
      <c r="K1108" s="2361"/>
      <c r="L1108" s="374"/>
      <c r="M1108" s="373"/>
    </row>
    <row r="1109" spans="1:25" ht="15" customHeight="1" thickBot="1" x14ac:dyDescent="0.25">
      <c r="A1109" s="2367" t="s">
        <v>8</v>
      </c>
      <c r="B1109" s="2368"/>
      <c r="C1109" s="2368"/>
      <c r="D1109" s="2368"/>
      <c r="E1109" s="2368"/>
      <c r="F1109" s="2368"/>
      <c r="G1109" s="2368"/>
      <c r="H1109" s="2368"/>
      <c r="I1109" s="2368"/>
      <c r="J1109" s="2368"/>
      <c r="K1109" s="2369"/>
      <c r="L1109" s="372">
        <f>L1110+L1111</f>
        <v>245</v>
      </c>
    </row>
    <row r="1110" spans="1:25" ht="15" customHeight="1" x14ac:dyDescent="0.2">
      <c r="A1110" s="2370" t="s">
        <v>210</v>
      </c>
      <c r="B1110" s="2371"/>
      <c r="C1110" s="2371"/>
      <c r="D1110" s="2371"/>
      <c r="E1110" s="2372"/>
      <c r="F1110" s="2372"/>
      <c r="G1110" s="2372"/>
      <c r="H1110" s="2372"/>
      <c r="I1110" s="2372"/>
      <c r="J1110" s="2372"/>
      <c r="K1110" s="2373"/>
      <c r="L1110" s="371">
        <f>L248</f>
        <v>245</v>
      </c>
    </row>
    <row r="1111" spans="1:25" ht="15.75" customHeight="1" x14ac:dyDescent="0.2">
      <c r="A1111" s="2041" t="s">
        <v>6</v>
      </c>
      <c r="B1111" s="2042"/>
      <c r="C1111" s="2042"/>
      <c r="D1111" s="2042"/>
      <c r="E1111" s="2042"/>
      <c r="F1111" s="2042"/>
      <c r="G1111" s="2042"/>
      <c r="H1111" s="2042"/>
      <c r="I1111" s="2042"/>
      <c r="J1111" s="2042"/>
      <c r="K1111" s="2043"/>
      <c r="L1111" s="370">
        <v>0</v>
      </c>
      <c r="M1111" s="367"/>
    </row>
    <row r="1112" spans="1:25" ht="15" x14ac:dyDescent="0.2">
      <c r="A1112" s="1811" t="s">
        <v>5</v>
      </c>
      <c r="B1112" s="1812"/>
      <c r="C1112" s="1812"/>
      <c r="D1112" s="1812"/>
      <c r="E1112" s="1812"/>
      <c r="F1112" s="1812"/>
      <c r="G1112" s="1812"/>
      <c r="H1112" s="1812"/>
      <c r="I1112" s="1812"/>
      <c r="J1112" s="1812"/>
      <c r="K1112" s="1813"/>
      <c r="L1112" s="370"/>
      <c r="M1112" s="367"/>
    </row>
    <row r="1113" spans="1:25" ht="15" x14ac:dyDescent="0.2">
      <c r="A1113" s="1814" t="s">
        <v>4</v>
      </c>
      <c r="B1113" s="1815"/>
      <c r="C1113" s="1815"/>
      <c r="D1113" s="1815"/>
      <c r="E1113" s="1815"/>
      <c r="F1113" s="1815"/>
      <c r="G1113" s="1815"/>
      <c r="H1113" s="1815"/>
      <c r="I1113" s="1815"/>
      <c r="J1113" s="1815"/>
      <c r="K1113" s="1816"/>
      <c r="L1113" s="369"/>
      <c r="M1113" s="367"/>
    </row>
    <row r="1114" spans="1:25" ht="15.75" thickBot="1" x14ac:dyDescent="0.25">
      <c r="A1114" s="1817" t="s">
        <v>3</v>
      </c>
      <c r="B1114" s="1818"/>
      <c r="C1114" s="1818"/>
      <c r="D1114" s="1818"/>
      <c r="E1114" s="1818"/>
      <c r="F1114" s="1818"/>
      <c r="G1114" s="1818"/>
      <c r="H1114" s="1818"/>
      <c r="I1114" s="1818"/>
      <c r="J1114" s="1818"/>
      <c r="K1114" s="1819"/>
      <c r="L1114" s="368"/>
      <c r="M1114" s="367"/>
    </row>
    <row r="1115" spans="1:25" ht="15" customHeight="1" thickBot="1" x14ac:dyDescent="0.25">
      <c r="A1115" s="2044" t="s">
        <v>2</v>
      </c>
      <c r="B1115" s="2045"/>
      <c r="C1115" s="2045"/>
      <c r="D1115" s="2045"/>
      <c r="E1115" s="2045"/>
      <c r="F1115" s="2045"/>
      <c r="G1115" s="2045"/>
      <c r="H1115" s="2045"/>
      <c r="I1115" s="2045"/>
      <c r="J1115" s="2045"/>
      <c r="K1115" s="2046"/>
      <c r="L1115" s="366">
        <f>L1090+L1109</f>
        <v>37835.599999999999</v>
      </c>
      <c r="M1115" s="365"/>
      <c r="O1115" s="365"/>
    </row>
    <row r="1116" spans="1:25" ht="15" customHeight="1" x14ac:dyDescent="0.2">
      <c r="A1116" s="2047" t="s">
        <v>1</v>
      </c>
      <c r="B1116" s="2048"/>
      <c r="C1116" s="2048"/>
      <c r="D1116" s="2048"/>
      <c r="E1116" s="2048"/>
      <c r="F1116" s="2048"/>
      <c r="G1116" s="2048"/>
      <c r="H1116" s="2048"/>
      <c r="I1116" s="2048"/>
      <c r="J1116" s="2048"/>
      <c r="K1116" s="2049"/>
      <c r="L1116" s="364">
        <f>L54+L141+L155+L281+L295+L302+L309+L364+L504+L518+L519+L525+L532+L539+L546+L553+L577+L584+L591+L662+L752+L759+L766+L773+L780+L787+L882+L890+L1026+L922+L1077</f>
        <v>6532.4</v>
      </c>
    </row>
    <row r="1117" spans="1:25" ht="15.75" customHeight="1" thickBot="1" x14ac:dyDescent="0.25">
      <c r="A1117" s="2050" t="s">
        <v>0</v>
      </c>
      <c r="B1117" s="2051"/>
      <c r="C1117" s="2051"/>
      <c r="D1117" s="2051"/>
      <c r="E1117" s="2051"/>
      <c r="F1117" s="2051"/>
      <c r="G1117" s="2051"/>
      <c r="H1117" s="2051"/>
      <c r="I1117" s="2051"/>
      <c r="J1117" s="2051"/>
      <c r="K1117" s="2052"/>
      <c r="L1117" s="363">
        <v>12249.2</v>
      </c>
    </row>
  </sheetData>
  <mergeCells count="1031">
    <mergeCell ref="D445:D451"/>
    <mergeCell ref="I373:I379"/>
    <mergeCell ref="G399:G404"/>
    <mergeCell ref="M1:M2"/>
    <mergeCell ref="C459:C465"/>
    <mergeCell ref="B466:B472"/>
    <mergeCell ref="C466:C472"/>
    <mergeCell ref="D466:D472"/>
    <mergeCell ref="B507:B513"/>
    <mergeCell ref="B500:B506"/>
    <mergeCell ref="B559:B565"/>
    <mergeCell ref="E587:E593"/>
    <mergeCell ref="G617:G624"/>
    <mergeCell ref="F604:F610"/>
    <mergeCell ref="G587:G593"/>
    <mergeCell ref="B452:B458"/>
    <mergeCell ref="I393:I398"/>
    <mergeCell ref="I466:I472"/>
    <mergeCell ref="G466:G472"/>
    <mergeCell ref="G353:G359"/>
    <mergeCell ref="J466:J472"/>
    <mergeCell ref="I473:I479"/>
    <mergeCell ref="F445:F451"/>
    <mergeCell ref="G445:G451"/>
    <mergeCell ref="H445:H450"/>
    <mergeCell ref="I445:I451"/>
    <mergeCell ref="G480:G486"/>
    <mergeCell ref="H480:H486"/>
    <mergeCell ref="I480:I486"/>
    <mergeCell ref="E480:E486"/>
    <mergeCell ref="J480:J486"/>
    <mergeCell ref="B459:B465"/>
    <mergeCell ref="J353:J355"/>
    <mergeCell ref="H353:H359"/>
    <mergeCell ref="B445:B451"/>
    <mergeCell ref="B439:B444"/>
    <mergeCell ref="B975:B980"/>
    <mergeCell ref="I975:I980"/>
    <mergeCell ref="I985:I989"/>
    <mergeCell ref="F957:F965"/>
    <mergeCell ref="H957:H965"/>
    <mergeCell ref="C926:C933"/>
    <mergeCell ref="D926:D933"/>
    <mergeCell ref="C990:C994"/>
    <mergeCell ref="F990:F994"/>
    <mergeCell ref="I926:I933"/>
    <mergeCell ref="I521:I527"/>
    <mergeCell ref="I762:I768"/>
    <mergeCell ref="I769:I775"/>
    <mergeCell ref="E542:E548"/>
    <mergeCell ref="A480:A486"/>
    <mergeCell ref="B480:B486"/>
    <mergeCell ref="C480:C486"/>
    <mergeCell ref="D480:D486"/>
    <mergeCell ref="F480:F486"/>
    <mergeCell ref="B651:B657"/>
    <mergeCell ref="C651:C657"/>
    <mergeCell ref="B542:B548"/>
    <mergeCell ref="C488:I488"/>
    <mergeCell ref="E514:E520"/>
    <mergeCell ref="G514:G520"/>
    <mergeCell ref="F514:F520"/>
    <mergeCell ref="H535:H541"/>
    <mergeCell ref="H542:H548"/>
    <mergeCell ref="H514:H520"/>
    <mergeCell ref="B597:B603"/>
    <mergeCell ref="B604:B610"/>
    <mergeCell ref="E507:E513"/>
    <mergeCell ref="A459:A465"/>
    <mergeCell ref="F439:F444"/>
    <mergeCell ref="H439:H443"/>
    <mergeCell ref="C985:C989"/>
    <mergeCell ref="F473:F479"/>
    <mergeCell ref="A966:A974"/>
    <mergeCell ref="A985:A989"/>
    <mergeCell ref="A975:A980"/>
    <mergeCell ref="G305:G311"/>
    <mergeCell ref="G312:G318"/>
    <mergeCell ref="E918:E925"/>
    <mergeCell ref="D918:D925"/>
    <mergeCell ref="C918:C925"/>
    <mergeCell ref="H926:H933"/>
    <mergeCell ref="H918:H925"/>
    <mergeCell ref="G319:G326"/>
    <mergeCell ref="A319:A326"/>
    <mergeCell ref="F319:F326"/>
    <mergeCell ref="E319:E326"/>
    <mergeCell ref="E327:E334"/>
    <mergeCell ref="G327:G334"/>
    <mergeCell ref="G335:G342"/>
    <mergeCell ref="H335:H342"/>
    <mergeCell ref="G346:G352"/>
    <mergeCell ref="B966:B974"/>
    <mergeCell ref="C966:C974"/>
    <mergeCell ref="F975:F980"/>
    <mergeCell ref="G975:G984"/>
    <mergeCell ref="G966:G974"/>
    <mergeCell ref="C975:C980"/>
    <mergeCell ref="F360:F366"/>
    <mergeCell ref="B493:B499"/>
    <mergeCell ref="A926:A933"/>
    <mergeCell ref="A473:A479"/>
    <mergeCell ref="B473:B479"/>
    <mergeCell ref="C473:C479"/>
    <mergeCell ref="D473:D479"/>
    <mergeCell ref="E473:E479"/>
    <mergeCell ref="A633:A640"/>
    <mergeCell ref="B633:B640"/>
    <mergeCell ref="E633:E640"/>
    <mergeCell ref="B710:B716"/>
    <mergeCell ref="G452:G458"/>
    <mergeCell ref="F452:F458"/>
    <mergeCell ref="D194:D201"/>
    <mergeCell ref="C194:C201"/>
    <mergeCell ref="D187:D193"/>
    <mergeCell ref="F236:F241"/>
    <mergeCell ref="B217:I217"/>
    <mergeCell ref="B223:B229"/>
    <mergeCell ref="B202:B208"/>
    <mergeCell ref="C187:C193"/>
    <mergeCell ref="I425:I431"/>
    <mergeCell ref="G360:G366"/>
    <mergeCell ref="G373:G379"/>
    <mergeCell ref="G439:G444"/>
    <mergeCell ref="F432:F438"/>
    <mergeCell ref="H425:H431"/>
    <mergeCell ref="I412:I417"/>
    <mergeCell ref="I418:I424"/>
    <mergeCell ref="G405:G411"/>
    <mergeCell ref="H412:H417"/>
    <mergeCell ref="H263:H269"/>
    <mergeCell ref="G291:G297"/>
    <mergeCell ref="C327:C334"/>
    <mergeCell ref="F327:F334"/>
    <mergeCell ref="H327:H334"/>
    <mergeCell ref="I327:I334"/>
    <mergeCell ref="A202:A208"/>
    <mergeCell ref="C202:C208"/>
    <mergeCell ref="D202:D208"/>
    <mergeCell ref="A335:A342"/>
    <mergeCell ref="B335:B342"/>
    <mergeCell ref="C335:C342"/>
    <mergeCell ref="D335:D342"/>
    <mergeCell ref="E312:E318"/>
    <mergeCell ref="F312:F318"/>
    <mergeCell ref="E263:E269"/>
    <mergeCell ref="C216:I216"/>
    <mergeCell ref="H236:H241"/>
    <mergeCell ref="I236:I241"/>
    <mergeCell ref="I284:I290"/>
    <mergeCell ref="I291:I297"/>
    <mergeCell ref="H256:H262"/>
    <mergeCell ref="G298:G304"/>
    <mergeCell ref="E291:E297"/>
    <mergeCell ref="B305:B311"/>
    <mergeCell ref="F223:F229"/>
    <mergeCell ref="F230:F235"/>
    <mergeCell ref="A209:A215"/>
    <mergeCell ref="F305:F311"/>
    <mergeCell ref="F284:F290"/>
    <mergeCell ref="I305:I311"/>
    <mergeCell ref="B172:B179"/>
    <mergeCell ref="B118:B123"/>
    <mergeCell ref="B112:B117"/>
    <mergeCell ref="A194:A201"/>
    <mergeCell ref="B242:B249"/>
    <mergeCell ref="B236:B241"/>
    <mergeCell ref="B250:B255"/>
    <mergeCell ref="D92:D97"/>
    <mergeCell ref="F92:F98"/>
    <mergeCell ref="E92:E98"/>
    <mergeCell ref="I105:I111"/>
    <mergeCell ref="B137:B143"/>
    <mergeCell ref="B144:B150"/>
    <mergeCell ref="F137:F143"/>
    <mergeCell ref="F144:F150"/>
    <mergeCell ref="I92:I98"/>
    <mergeCell ref="F105:F111"/>
    <mergeCell ref="H105:H111"/>
    <mergeCell ref="H144:H150"/>
    <mergeCell ref="G118:G123"/>
    <mergeCell ref="F118:F123"/>
    <mergeCell ref="B151:B157"/>
    <mergeCell ref="I144:I150"/>
    <mergeCell ref="B105:B111"/>
    <mergeCell ref="C104:L104"/>
    <mergeCell ref="E118:E123"/>
    <mergeCell ref="B985:B989"/>
    <mergeCell ref="J66:J68"/>
    <mergeCell ref="E137:E143"/>
    <mergeCell ref="B158:B164"/>
    <mergeCell ref="J151:J157"/>
    <mergeCell ref="F165:F171"/>
    <mergeCell ref="F158:F164"/>
    <mergeCell ref="B165:B171"/>
    <mergeCell ref="G158:G164"/>
    <mergeCell ref="G165:G171"/>
    <mergeCell ref="B209:B215"/>
    <mergeCell ref="C209:C215"/>
    <mergeCell ref="J194:J201"/>
    <mergeCell ref="J223:J225"/>
    <mergeCell ref="I242:I249"/>
    <mergeCell ref="B187:B193"/>
    <mergeCell ref="G230:G235"/>
    <mergeCell ref="B194:B201"/>
    <mergeCell ref="B230:B235"/>
    <mergeCell ref="E202:E208"/>
    <mergeCell ref="E79:E84"/>
    <mergeCell ref="G79:G84"/>
    <mergeCell ref="F79:F84"/>
    <mergeCell ref="J105:J107"/>
    <mergeCell ref="H305:H311"/>
    <mergeCell ref="J242:J249"/>
    <mergeCell ref="J187:J193"/>
    <mergeCell ref="H223:H229"/>
    <mergeCell ref="H230:H235"/>
    <mergeCell ref="I194:I201"/>
    <mergeCell ref="B521:B527"/>
    <mergeCell ref="J1022:J1028"/>
    <mergeCell ref="G995:G1003"/>
    <mergeCell ref="G1004:G1012"/>
    <mergeCell ref="G1013:G1021"/>
    <mergeCell ref="A1004:A1012"/>
    <mergeCell ref="B1004:B1012"/>
    <mergeCell ref="A995:A1003"/>
    <mergeCell ref="B995:B1003"/>
    <mergeCell ref="C995:C1003"/>
    <mergeCell ref="F995:F1003"/>
    <mergeCell ref="B1053:B1060"/>
    <mergeCell ref="H995:H1003"/>
    <mergeCell ref="H1004:H1012"/>
    <mergeCell ref="H1013:H1021"/>
    <mergeCell ref="F1035:F1041"/>
    <mergeCell ref="A1022:A1028"/>
    <mergeCell ref="B1035:B1043"/>
    <mergeCell ref="C1022:C1028"/>
    <mergeCell ref="F1022:F1028"/>
    <mergeCell ref="B1022:B1028"/>
    <mergeCell ref="C1004:C1012"/>
    <mergeCell ref="A1013:A1021"/>
    <mergeCell ref="F1004:F1012"/>
    <mergeCell ref="E1022:E1028"/>
    <mergeCell ref="G1022:G1028"/>
    <mergeCell ref="B1073:B1081"/>
    <mergeCell ref="F1053:F1060"/>
    <mergeCell ref="E1053:E1060"/>
    <mergeCell ref="D1053:D1060"/>
    <mergeCell ref="C1053:C1060"/>
    <mergeCell ref="A1064:A1072"/>
    <mergeCell ref="B1064:B1072"/>
    <mergeCell ref="E1073:E1081"/>
    <mergeCell ref="D1073:D1081"/>
    <mergeCell ref="I1073:I1081"/>
    <mergeCell ref="H1073:H1081"/>
    <mergeCell ref="C1061:I1061"/>
    <mergeCell ref="F1044:F1052"/>
    <mergeCell ref="G1035:G1043"/>
    <mergeCell ref="G1044:G1052"/>
    <mergeCell ref="C1029:I1029"/>
    <mergeCell ref="A1035:A1043"/>
    <mergeCell ref="I1044:I1052"/>
    <mergeCell ref="D1033:O1033"/>
    <mergeCell ref="C1034:L1034"/>
    <mergeCell ref="C587:C593"/>
    <mergeCell ref="D587:D593"/>
    <mergeCell ref="D580:D586"/>
    <mergeCell ref="C617:C624"/>
    <mergeCell ref="B614:F614"/>
    <mergeCell ref="B549:B555"/>
    <mergeCell ref="G633:G640"/>
    <mergeCell ref="J535:J541"/>
    <mergeCell ref="J544:J548"/>
    <mergeCell ref="I597:I603"/>
    <mergeCell ref="G573:G579"/>
    <mergeCell ref="G580:G586"/>
    <mergeCell ref="H985:H989"/>
    <mergeCell ref="C886:C893"/>
    <mergeCell ref="I990:I994"/>
    <mergeCell ref="H990:H994"/>
    <mergeCell ref="F985:F987"/>
    <mergeCell ref="F735:F738"/>
    <mergeCell ref="H735:H741"/>
    <mergeCell ref="I755:I761"/>
    <mergeCell ref="C633:C640"/>
    <mergeCell ref="B990:B994"/>
    <mergeCell ref="B668:B674"/>
    <mergeCell ref="H633:H640"/>
    <mergeCell ref="I633:I640"/>
    <mergeCell ref="F633:F640"/>
    <mergeCell ref="I966:I974"/>
    <mergeCell ref="G990:G994"/>
    <mergeCell ref="D948:F956"/>
    <mergeCell ref="H975:H984"/>
    <mergeCell ref="H966:H974"/>
    <mergeCell ref="E981:E984"/>
    <mergeCell ref="D597:F603"/>
    <mergeCell ref="H625:H632"/>
    <mergeCell ref="G625:G632"/>
    <mergeCell ref="D829:F836"/>
    <mergeCell ref="G682:G688"/>
    <mergeCell ref="F723:F725"/>
    <mergeCell ref="H703:H709"/>
    <mergeCell ref="F625:F632"/>
    <mergeCell ref="D748:D754"/>
    <mergeCell ref="D755:D761"/>
    <mergeCell ref="F817:F822"/>
    <mergeCell ref="D644:F650"/>
    <mergeCell ref="A1098:K1098"/>
    <mergeCell ref="A1090:K1090"/>
    <mergeCell ref="A1091:K1091"/>
    <mergeCell ref="A1092:K1092"/>
    <mergeCell ref="A1093:K1093"/>
    <mergeCell ref="A1095:K1095"/>
    <mergeCell ref="A1096:K1096"/>
    <mergeCell ref="C1083:I1083"/>
    <mergeCell ref="C1084:I1084"/>
    <mergeCell ref="J755:J761"/>
    <mergeCell ref="J597:J599"/>
    <mergeCell ref="H1022:H1028"/>
    <mergeCell ref="C1030:I1030"/>
    <mergeCell ref="B1031:O1031"/>
    <mergeCell ref="J1073:J1081"/>
    <mergeCell ref="F1073:F1081"/>
    <mergeCell ref="G1073:G1081"/>
    <mergeCell ref="H1035:H1043"/>
    <mergeCell ref="H1044:H1052"/>
    <mergeCell ref="I1035:I1043"/>
    <mergeCell ref="M496:M497"/>
    <mergeCell ref="D886:D893"/>
    <mergeCell ref="F886:F893"/>
    <mergeCell ref="I625:I632"/>
    <mergeCell ref="I651:I657"/>
    <mergeCell ref="I710:I716"/>
    <mergeCell ref="J327:J334"/>
    <mergeCell ref="I319:I326"/>
    <mergeCell ref="J335:J342"/>
    <mergeCell ref="H360:H366"/>
    <mergeCell ref="I360:I366"/>
    <mergeCell ref="C343:I343"/>
    <mergeCell ref="C319:C326"/>
    <mergeCell ref="H319:H326"/>
    <mergeCell ref="E335:E342"/>
    <mergeCell ref="F335:F342"/>
    <mergeCell ref="J360:J362"/>
    <mergeCell ref="J521:J527"/>
    <mergeCell ref="J587:J589"/>
    <mergeCell ref="D783:D789"/>
    <mergeCell ref="D769:D775"/>
    <mergeCell ref="H748:H754"/>
    <mergeCell ref="F755:F761"/>
    <mergeCell ref="H682:H688"/>
    <mergeCell ref="I748:I754"/>
    <mergeCell ref="G717:G722"/>
    <mergeCell ref="J528:J534"/>
    <mergeCell ref="I689:I695"/>
    <mergeCell ref="I559:I565"/>
    <mergeCell ref="I493:I499"/>
    <mergeCell ref="I723:I728"/>
    <mergeCell ref="G703:G709"/>
    <mergeCell ref="I128:I129"/>
    <mergeCell ref="G137:G143"/>
    <mergeCell ref="G144:G150"/>
    <mergeCell ref="G151:G157"/>
    <mergeCell ref="J284:J290"/>
    <mergeCell ref="J291:J297"/>
    <mergeCell ref="H346:H352"/>
    <mergeCell ref="J298:J304"/>
    <mergeCell ref="J305:J311"/>
    <mergeCell ref="J319:J326"/>
    <mergeCell ref="H312:H318"/>
    <mergeCell ref="I312:I318"/>
    <mergeCell ref="I298:I304"/>
    <mergeCell ref="I256:I262"/>
    <mergeCell ref="I250:I255"/>
    <mergeCell ref="H250:H255"/>
    <mergeCell ref="I263:I269"/>
    <mergeCell ref="I270:I276"/>
    <mergeCell ref="H277:H283"/>
    <mergeCell ref="H284:H290"/>
    <mergeCell ref="H291:H297"/>
    <mergeCell ref="H298:H304"/>
    <mergeCell ref="H270:H276"/>
    <mergeCell ref="J312:J318"/>
    <mergeCell ref="J137:J139"/>
    <mergeCell ref="J144:J146"/>
    <mergeCell ref="I335:I342"/>
    <mergeCell ref="J202:J208"/>
    <mergeCell ref="B312:B318"/>
    <mergeCell ref="C312:C318"/>
    <mergeCell ref="J209:J215"/>
    <mergeCell ref="G263:G269"/>
    <mergeCell ref="A466:A472"/>
    <mergeCell ref="A445:A451"/>
    <mergeCell ref="G187:G193"/>
    <mergeCell ref="F180:F185"/>
    <mergeCell ref="F202:F208"/>
    <mergeCell ref="I230:I235"/>
    <mergeCell ref="E180:E186"/>
    <mergeCell ref="E187:E193"/>
    <mergeCell ref="G202:G208"/>
    <mergeCell ref="G209:G215"/>
    <mergeCell ref="G194:G201"/>
    <mergeCell ref="H194:H201"/>
    <mergeCell ref="J266:J269"/>
    <mergeCell ref="G256:G262"/>
    <mergeCell ref="F250:F255"/>
    <mergeCell ref="I223:I229"/>
    <mergeCell ref="G223:G229"/>
    <mergeCell ref="H187:H193"/>
    <mergeCell ref="F194:F201"/>
    <mergeCell ref="F270:F276"/>
    <mergeCell ref="F209:F215"/>
    <mergeCell ref="E209:E215"/>
    <mergeCell ref="A312:A318"/>
    <mergeCell ref="D209:D215"/>
    <mergeCell ref="A452:A458"/>
    <mergeCell ref="A327:A334"/>
    <mergeCell ref="B327:B334"/>
    <mergeCell ref="A990:A994"/>
    <mergeCell ref="I703:I709"/>
    <mergeCell ref="H689:H695"/>
    <mergeCell ref="I604:I610"/>
    <mergeCell ref="J617:J620"/>
    <mergeCell ref="I644:I650"/>
    <mergeCell ref="J644:J646"/>
    <mergeCell ref="H644:H650"/>
    <mergeCell ref="B703:B709"/>
    <mergeCell ref="B723:B728"/>
    <mergeCell ref="C445:C451"/>
    <mergeCell ref="B346:B352"/>
    <mergeCell ref="B425:B431"/>
    <mergeCell ref="E452:E458"/>
    <mergeCell ref="E459:E465"/>
    <mergeCell ref="E466:E472"/>
    <mergeCell ref="C452:C458"/>
    <mergeCell ref="D452:D458"/>
    <mergeCell ref="B432:B438"/>
    <mergeCell ref="B412:B417"/>
    <mergeCell ref="G985:G989"/>
    <mergeCell ref="I957:I965"/>
    <mergeCell ref="H723:H728"/>
    <mergeCell ref="F689:F692"/>
    <mergeCell ref="C665:I665"/>
    <mergeCell ref="H668:H674"/>
    <mergeCell ref="I742:I747"/>
    <mergeCell ref="I735:I741"/>
    <mergeCell ref="I668:I674"/>
    <mergeCell ref="I733:I734"/>
    <mergeCell ref="F966:F974"/>
    <mergeCell ref="F926:F933"/>
    <mergeCell ref="A1099:K1099"/>
    <mergeCell ref="A1087:L1087"/>
    <mergeCell ref="C1089:K1089"/>
    <mergeCell ref="B1013:B1021"/>
    <mergeCell ref="C1013:C1021"/>
    <mergeCell ref="A1097:K1097"/>
    <mergeCell ref="A1085:J1085"/>
    <mergeCell ref="A1094:K1094"/>
    <mergeCell ref="C1082:I1082"/>
    <mergeCell ref="I1064:I1072"/>
    <mergeCell ref="A1108:K1108"/>
    <mergeCell ref="A1109:K1109"/>
    <mergeCell ref="A1116:K1116"/>
    <mergeCell ref="A1113:K1113"/>
    <mergeCell ref="A1114:K1114"/>
    <mergeCell ref="A1103:K1103"/>
    <mergeCell ref="A1112:K1112"/>
    <mergeCell ref="A1111:K1111"/>
    <mergeCell ref="A1115:K1115"/>
    <mergeCell ref="A1110:K1110"/>
    <mergeCell ref="J1064:J1066"/>
    <mergeCell ref="J1035:J1037"/>
    <mergeCell ref="C1063:L1063"/>
    <mergeCell ref="G1064:G1072"/>
    <mergeCell ref="H1064:H1072"/>
    <mergeCell ref="A1053:A1060"/>
    <mergeCell ref="H1053:H1060"/>
    <mergeCell ref="J1053:J1060"/>
    <mergeCell ref="I1053:I1060"/>
    <mergeCell ref="G1053:G1060"/>
    <mergeCell ref="D1062:O1062"/>
    <mergeCell ref="A1073:A1081"/>
    <mergeCell ref="A1117:K1117"/>
    <mergeCell ref="A1100:K1100"/>
    <mergeCell ref="A1101:K1101"/>
    <mergeCell ref="A1102:K1102"/>
    <mergeCell ref="A1104:K1104"/>
    <mergeCell ref="A1105:K1105"/>
    <mergeCell ref="A1106:K1106"/>
    <mergeCell ref="A1107:K1107"/>
    <mergeCell ref="A92:A97"/>
    <mergeCell ref="B92:B97"/>
    <mergeCell ref="H124:H129"/>
    <mergeCell ref="H180:H186"/>
    <mergeCell ref="I180:I186"/>
    <mergeCell ref="G172:G179"/>
    <mergeCell ref="G180:G186"/>
    <mergeCell ref="F172:F179"/>
    <mergeCell ref="E151:E157"/>
    <mergeCell ref="H151:H157"/>
    <mergeCell ref="B130:B136"/>
    <mergeCell ref="H130:H136"/>
    <mergeCell ref="G130:G136"/>
    <mergeCell ref="F112:F117"/>
    <mergeCell ref="H112:H117"/>
    <mergeCell ref="B124:B129"/>
    <mergeCell ref="E124:E129"/>
    <mergeCell ref="G124:G129"/>
    <mergeCell ref="F124:F129"/>
    <mergeCell ref="H459:H464"/>
    <mergeCell ref="H597:H603"/>
    <mergeCell ref="I566:I572"/>
    <mergeCell ref="F587:F593"/>
    <mergeCell ref="F580:F586"/>
    <mergeCell ref="A85:A91"/>
    <mergeCell ref="B85:B91"/>
    <mergeCell ref="C85:C91"/>
    <mergeCell ref="E85:E91"/>
    <mergeCell ref="D85:D91"/>
    <mergeCell ref="H85:H91"/>
    <mergeCell ref="G85:G91"/>
    <mergeCell ref="F130:F136"/>
    <mergeCell ref="H473:H479"/>
    <mergeCell ref="D559:F565"/>
    <mergeCell ref="G521:G527"/>
    <mergeCell ref="G528:G534"/>
    <mergeCell ref="E445:E451"/>
    <mergeCell ref="I500:I506"/>
    <mergeCell ref="F493:F499"/>
    <mergeCell ref="G493:G499"/>
    <mergeCell ref="H500:H506"/>
    <mergeCell ref="G459:G465"/>
    <mergeCell ref="G500:G506"/>
    <mergeCell ref="I439:I444"/>
    <mergeCell ref="F459:F465"/>
    <mergeCell ref="F466:F472"/>
    <mergeCell ref="H493:H499"/>
    <mergeCell ref="F521:F527"/>
    <mergeCell ref="F507:F513"/>
    <mergeCell ref="I452:I458"/>
    <mergeCell ref="E528:E534"/>
    <mergeCell ref="E535:E541"/>
    <mergeCell ref="C487:I487"/>
    <mergeCell ref="I459:I465"/>
    <mergeCell ref="D459:D465"/>
    <mergeCell ref="B387:B392"/>
    <mergeCell ref="A948:A956"/>
    <mergeCell ref="E298:E304"/>
    <mergeCell ref="B573:B579"/>
    <mergeCell ref="B675:B681"/>
    <mergeCell ref="B528:B534"/>
    <mergeCell ref="B535:B541"/>
    <mergeCell ref="B405:B411"/>
    <mergeCell ref="B319:B326"/>
    <mergeCell ref="A957:A965"/>
    <mergeCell ref="B957:B965"/>
    <mergeCell ref="C957:C965"/>
    <mergeCell ref="C943:I943"/>
    <mergeCell ref="I871:I877"/>
    <mergeCell ref="I894:I901"/>
    <mergeCell ref="A871:A877"/>
    <mergeCell ref="A894:A901"/>
    <mergeCell ref="B902:B909"/>
    <mergeCell ref="B878:B885"/>
    <mergeCell ref="B418:B424"/>
    <mergeCell ref="B399:B404"/>
    <mergeCell ref="H432:H438"/>
    <mergeCell ref="H387:H392"/>
    <mergeCell ref="B373:B379"/>
    <mergeCell ref="B380:B386"/>
    <mergeCell ref="B689:B695"/>
    <mergeCell ref="B717:B722"/>
    <mergeCell ref="I507:I513"/>
    <mergeCell ref="I383:I386"/>
    <mergeCell ref="C611:I611"/>
    <mergeCell ref="C612:I612"/>
    <mergeCell ref="H573:H579"/>
    <mergeCell ref="H580:H586"/>
    <mergeCell ref="B79:B84"/>
    <mergeCell ref="I35:I41"/>
    <mergeCell ref="H617:H624"/>
    <mergeCell ref="D617:F624"/>
    <mergeCell ref="E580:E586"/>
    <mergeCell ref="H604:H610"/>
    <mergeCell ref="F291:F297"/>
    <mergeCell ref="G284:G290"/>
    <mergeCell ref="E284:E290"/>
    <mergeCell ref="I346:I352"/>
    <mergeCell ref="H587:H593"/>
    <mergeCell ref="I22:I28"/>
    <mergeCell ref="F22:F28"/>
    <mergeCell ref="I42:I49"/>
    <mergeCell ref="B66:B72"/>
    <mergeCell ref="F66:F72"/>
    <mergeCell ref="B73:B78"/>
    <mergeCell ref="E35:E41"/>
    <mergeCell ref="E42:E49"/>
    <mergeCell ref="F50:F57"/>
    <mergeCell ref="E58:E65"/>
    <mergeCell ref="I79:I84"/>
    <mergeCell ref="G92:G98"/>
    <mergeCell ref="H507:H513"/>
    <mergeCell ref="B291:B297"/>
    <mergeCell ref="D277:D283"/>
    <mergeCell ref="F277:F283"/>
    <mergeCell ref="I137:I143"/>
    <mergeCell ref="F412:F417"/>
    <mergeCell ref="G418:G424"/>
    <mergeCell ref="H418:H424"/>
    <mergeCell ref="I405:I411"/>
    <mergeCell ref="J29:J30"/>
    <mergeCell ref="H66:H72"/>
    <mergeCell ref="I66:I72"/>
    <mergeCell ref="G35:G41"/>
    <mergeCell ref="F42:F49"/>
    <mergeCell ref="H79:H84"/>
    <mergeCell ref="H73:H78"/>
    <mergeCell ref="I73:I78"/>
    <mergeCell ref="G66:G72"/>
    <mergeCell ref="G73:G78"/>
    <mergeCell ref="F29:F34"/>
    <mergeCell ref="H29:H34"/>
    <mergeCell ref="I29:I34"/>
    <mergeCell ref="G29:G34"/>
    <mergeCell ref="G42:G49"/>
    <mergeCell ref="H35:H41"/>
    <mergeCell ref="C92:C97"/>
    <mergeCell ref="J85:J87"/>
    <mergeCell ref="H42:H49"/>
    <mergeCell ref="C99:I99"/>
    <mergeCell ref="C100:I100"/>
    <mergeCell ref="F73:F78"/>
    <mergeCell ref="A4:O4"/>
    <mergeCell ref="A5:O5"/>
    <mergeCell ref="E7:E9"/>
    <mergeCell ref="N6:O6"/>
    <mergeCell ref="K7:K9"/>
    <mergeCell ref="J22:J24"/>
    <mergeCell ref="O8:O9"/>
    <mergeCell ref="I7:I9"/>
    <mergeCell ref="G14:G21"/>
    <mergeCell ref="G22:G28"/>
    <mergeCell ref="G7:G9"/>
    <mergeCell ref="L7:L9"/>
    <mergeCell ref="J7:J9"/>
    <mergeCell ref="M8:M9"/>
    <mergeCell ref="N8:N9"/>
    <mergeCell ref="M7:O7"/>
    <mergeCell ref="G50:G57"/>
    <mergeCell ref="F58:F65"/>
    <mergeCell ref="B14:B21"/>
    <mergeCell ref="F14:F21"/>
    <mergeCell ref="E73:E78"/>
    <mergeCell ref="F35:F41"/>
    <mergeCell ref="H14:H21"/>
    <mergeCell ref="I14:I21"/>
    <mergeCell ref="E22:E28"/>
    <mergeCell ref="E29:E34"/>
    <mergeCell ref="F85:F91"/>
    <mergeCell ref="J35:J37"/>
    <mergeCell ref="A3:Q3"/>
    <mergeCell ref="A7:A9"/>
    <mergeCell ref="B7:B9"/>
    <mergeCell ref="C7:C9"/>
    <mergeCell ref="D7:D9"/>
    <mergeCell ref="F7:F9"/>
    <mergeCell ref="H7:H9"/>
    <mergeCell ref="J748:J754"/>
    <mergeCell ref="I658:I664"/>
    <mergeCell ref="F717:F719"/>
    <mergeCell ref="F748:F754"/>
    <mergeCell ref="J783:J789"/>
    <mergeCell ref="F762:F768"/>
    <mergeCell ref="F769:F775"/>
    <mergeCell ref="G658:G664"/>
    <mergeCell ref="H696:H702"/>
    <mergeCell ref="I696:I702"/>
    <mergeCell ref="B256:B262"/>
    <mergeCell ref="B263:B269"/>
    <mergeCell ref="F263:F269"/>
    <mergeCell ref="B270:B276"/>
    <mergeCell ref="D270:D276"/>
    <mergeCell ref="E270:E276"/>
    <mergeCell ref="E277:E283"/>
    <mergeCell ref="G277:G283"/>
    <mergeCell ref="I514:I520"/>
    <mergeCell ref="I112:I117"/>
    <mergeCell ref="E112:E117"/>
    <mergeCell ref="G112:G117"/>
    <mergeCell ref="M16:M17"/>
    <mergeCell ref="H22:H28"/>
    <mergeCell ref="G105:G111"/>
    <mergeCell ref="E975:E980"/>
    <mergeCell ref="J742:J747"/>
    <mergeCell ref="G729:G734"/>
    <mergeCell ref="F710:F713"/>
    <mergeCell ref="H710:H716"/>
    <mergeCell ref="G710:G716"/>
    <mergeCell ref="H755:H761"/>
    <mergeCell ref="H717:H722"/>
    <mergeCell ref="I717:I722"/>
    <mergeCell ref="J926:J933"/>
    <mergeCell ref="E256:E262"/>
    <mergeCell ref="B180:B186"/>
    <mergeCell ref="E144:E150"/>
    <mergeCell ref="N619:N620"/>
    <mergeCell ref="O619:O620"/>
    <mergeCell ref="F742:F747"/>
    <mergeCell ref="I682:I688"/>
    <mergeCell ref="M654:M655"/>
    <mergeCell ref="M619:M620"/>
    <mergeCell ref="G675:G681"/>
    <mergeCell ref="B284:B290"/>
    <mergeCell ref="I172:I179"/>
    <mergeCell ref="H172:H179"/>
    <mergeCell ref="I277:I283"/>
    <mergeCell ref="H242:H249"/>
    <mergeCell ref="G270:G276"/>
    <mergeCell ref="I209:I215"/>
    <mergeCell ref="E194:E201"/>
    <mergeCell ref="F187:F193"/>
    <mergeCell ref="G242:G249"/>
    <mergeCell ref="J270:J276"/>
    <mergeCell ref="B277:B283"/>
    <mergeCell ref="E521:E527"/>
    <mergeCell ref="J399:J400"/>
    <mergeCell ref="J445:J451"/>
    <mergeCell ref="F298:F304"/>
    <mergeCell ref="C305:C311"/>
    <mergeCell ref="J373:J375"/>
    <mergeCell ref="F346:F352"/>
    <mergeCell ref="E305:E311"/>
    <mergeCell ref="G432:G438"/>
    <mergeCell ref="G412:G417"/>
    <mergeCell ref="J50:J56"/>
    <mergeCell ref="H50:H57"/>
    <mergeCell ref="J346:J348"/>
    <mergeCell ref="C367:I367"/>
    <mergeCell ref="G387:G392"/>
    <mergeCell ref="G393:G398"/>
    <mergeCell ref="F393:F398"/>
    <mergeCell ref="F373:F379"/>
    <mergeCell ref="H393:H397"/>
    <mergeCell ref="C368:I368"/>
    <mergeCell ref="J473:J479"/>
    <mergeCell ref="F256:F262"/>
    <mergeCell ref="I187:I193"/>
    <mergeCell ref="I85:I91"/>
    <mergeCell ref="H92:H98"/>
    <mergeCell ref="H405:H411"/>
    <mergeCell ref="I432:I438"/>
    <mergeCell ref="H118:H123"/>
    <mergeCell ref="I118:I123"/>
    <mergeCell ref="H137:H143"/>
    <mergeCell ref="H158:H164"/>
    <mergeCell ref="H165:H171"/>
    <mergeCell ref="I535:I541"/>
    <mergeCell ref="I542:I548"/>
    <mergeCell ref="G507:G513"/>
    <mergeCell ref="F353:F359"/>
    <mergeCell ref="F542:F548"/>
    <mergeCell ref="I391:I392"/>
    <mergeCell ref="I399:I404"/>
    <mergeCell ref="H399:H404"/>
    <mergeCell ref="H202:H208"/>
    <mergeCell ref="H209:H215"/>
    <mergeCell ref="I202:I208"/>
    <mergeCell ref="F242:F249"/>
    <mergeCell ref="G473:G479"/>
    <mergeCell ref="H466:H472"/>
    <mergeCell ref="F387:F392"/>
    <mergeCell ref="G236:G241"/>
    <mergeCell ref="G250:G255"/>
    <mergeCell ref="F528:F534"/>
    <mergeCell ref="F535:F541"/>
    <mergeCell ref="I353:I359"/>
    <mergeCell ref="G425:G431"/>
    <mergeCell ref="H373:H379"/>
    <mergeCell ref="G380:G386"/>
    <mergeCell ref="I528:I534"/>
    <mergeCell ref="H452:H458"/>
    <mergeCell ref="F500:F506"/>
    <mergeCell ref="J559:J562"/>
    <mergeCell ref="F380:F386"/>
    <mergeCell ref="H380:H386"/>
    <mergeCell ref="F399:F404"/>
    <mergeCell ref="F405:F411"/>
    <mergeCell ref="J580:J582"/>
    <mergeCell ref="G837:G844"/>
    <mergeCell ref="G857:G863"/>
    <mergeCell ref="F845:F850"/>
    <mergeCell ref="G926:G933"/>
    <mergeCell ref="H878:H885"/>
    <mergeCell ref="G902:G909"/>
    <mergeCell ref="G886:G893"/>
    <mergeCell ref="F910:F917"/>
    <mergeCell ref="G597:G603"/>
    <mergeCell ref="I829:I836"/>
    <mergeCell ref="J829:J832"/>
    <mergeCell ref="J796:J798"/>
    <mergeCell ref="I796:I802"/>
    <mergeCell ref="J762:J768"/>
    <mergeCell ref="J769:J775"/>
    <mergeCell ref="J776:J782"/>
    <mergeCell ref="G817:G822"/>
    <mergeCell ref="H796:H802"/>
    <mergeCell ref="G910:G917"/>
    <mergeCell ref="F918:F925"/>
    <mergeCell ref="G918:G925"/>
    <mergeCell ref="G535:G541"/>
    <mergeCell ref="G542:G548"/>
    <mergeCell ref="H521:H527"/>
    <mergeCell ref="H528:H534"/>
    <mergeCell ref="I845:I846"/>
    <mergeCell ref="E549:E555"/>
    <mergeCell ref="D549:D555"/>
    <mergeCell ref="G559:G565"/>
    <mergeCell ref="E573:E579"/>
    <mergeCell ref="H559:H565"/>
    <mergeCell ref="F573:F579"/>
    <mergeCell ref="J573:J575"/>
    <mergeCell ref="H549:H555"/>
    <mergeCell ref="G549:G555"/>
    <mergeCell ref="H566:H572"/>
    <mergeCell ref="J549:J555"/>
    <mergeCell ref="C556:I556"/>
    <mergeCell ref="G566:G572"/>
    <mergeCell ref="F549:F555"/>
    <mergeCell ref="F566:F572"/>
    <mergeCell ref="I549:I555"/>
    <mergeCell ref="E742:E747"/>
    <mergeCell ref="G742:G747"/>
    <mergeCell ref="H742:H747"/>
    <mergeCell ref="J658:J664"/>
    <mergeCell ref="H658:H664"/>
    <mergeCell ref="F658:F664"/>
    <mergeCell ref="J668:J670"/>
    <mergeCell ref="H729:H734"/>
    <mergeCell ref="H651:H657"/>
    <mergeCell ref="I617:I624"/>
    <mergeCell ref="I675:I681"/>
    <mergeCell ref="D810:F816"/>
    <mergeCell ref="D668:F674"/>
    <mergeCell ref="G748:G754"/>
    <mergeCell ref="G755:G761"/>
    <mergeCell ref="A918:A925"/>
    <mergeCell ref="B894:B901"/>
    <mergeCell ref="E748:E754"/>
    <mergeCell ref="J948:J950"/>
    <mergeCell ref="C942:I942"/>
    <mergeCell ref="H762:H768"/>
    <mergeCell ref="E762:E768"/>
    <mergeCell ref="I857:I863"/>
    <mergeCell ref="I948:I956"/>
    <mergeCell ref="F1013:F1021"/>
    <mergeCell ref="D878:D885"/>
    <mergeCell ref="F871:F877"/>
    <mergeCell ref="J810:J813"/>
    <mergeCell ref="I837:I844"/>
    <mergeCell ref="H829:H836"/>
    <mergeCell ref="H948:H956"/>
    <mergeCell ref="H871:H877"/>
    <mergeCell ref="H894:H901"/>
    <mergeCell ref="I864:I870"/>
    <mergeCell ref="I851:I856"/>
    <mergeCell ref="I849:I850"/>
    <mergeCell ref="J902:J909"/>
    <mergeCell ref="H837:H844"/>
    <mergeCell ref="I810:I816"/>
    <mergeCell ref="I803:I809"/>
    <mergeCell ref="C824:I824"/>
    <mergeCell ref="G810:G816"/>
    <mergeCell ref="F894:F901"/>
    <mergeCell ref="G894:G901"/>
    <mergeCell ref="J1013:J1015"/>
    <mergeCell ref="J995:J997"/>
    <mergeCell ref="J1004:J1006"/>
    <mergeCell ref="G762:G768"/>
    <mergeCell ref="C823:I823"/>
    <mergeCell ref="F803:F809"/>
    <mergeCell ref="H783:H789"/>
    <mergeCell ref="H769:H775"/>
    <mergeCell ref="D762:D768"/>
    <mergeCell ref="A625:A632"/>
    <mergeCell ref="B625:B632"/>
    <mergeCell ref="A644:A650"/>
    <mergeCell ref="B644:B650"/>
    <mergeCell ref="C644:C650"/>
    <mergeCell ref="C625:C632"/>
    <mergeCell ref="C762:C768"/>
    <mergeCell ref="B762:B768"/>
    <mergeCell ref="A762:A768"/>
    <mergeCell ref="C783:C789"/>
    <mergeCell ref="B769:B775"/>
    <mergeCell ref="A658:A664"/>
    <mergeCell ref="B658:B664"/>
    <mergeCell ref="C658:C664"/>
    <mergeCell ref="A769:A775"/>
    <mergeCell ref="B682:B688"/>
    <mergeCell ref="I817:I822"/>
    <mergeCell ref="F651:F657"/>
    <mergeCell ref="G651:G657"/>
    <mergeCell ref="G735:G741"/>
    <mergeCell ref="F682:F685"/>
    <mergeCell ref="B803:B809"/>
    <mergeCell ref="B817:B822"/>
    <mergeCell ref="E776:E782"/>
    <mergeCell ref="B796:B802"/>
    <mergeCell ref="G644:G650"/>
    <mergeCell ref="H817:H822"/>
    <mergeCell ref="E783:E789"/>
    <mergeCell ref="D796:F802"/>
    <mergeCell ref="B926:B933"/>
    <mergeCell ref="B918:B925"/>
    <mergeCell ref="G957:G965"/>
    <mergeCell ref="B948:B956"/>
    <mergeCell ref="G948:G956"/>
    <mergeCell ref="C878:C885"/>
    <mergeCell ref="D864:D870"/>
    <mergeCell ref="G769:G775"/>
    <mergeCell ref="G776:G782"/>
    <mergeCell ref="G783:G789"/>
    <mergeCell ref="H810:H816"/>
    <mergeCell ref="H776:H782"/>
    <mergeCell ref="G796:G802"/>
    <mergeCell ref="G803:G809"/>
    <mergeCell ref="H803:H808"/>
    <mergeCell ref="H864:H870"/>
    <mergeCell ref="F851:F856"/>
    <mergeCell ref="H902:H909"/>
    <mergeCell ref="E902:E909"/>
    <mergeCell ref="C910:C917"/>
    <mergeCell ref="B829:B836"/>
    <mergeCell ref="D902:D909"/>
    <mergeCell ref="E926:E933"/>
    <mergeCell ref="A886:A893"/>
    <mergeCell ref="A864:A870"/>
    <mergeCell ref="B864:B870"/>
    <mergeCell ref="B871:B877"/>
    <mergeCell ref="C864:C870"/>
    <mergeCell ref="D871:D877"/>
    <mergeCell ref="B910:B917"/>
    <mergeCell ref="D910:D917"/>
    <mergeCell ref="B810:B816"/>
    <mergeCell ref="A305:A311"/>
    <mergeCell ref="A783:A789"/>
    <mergeCell ref="C748:C754"/>
    <mergeCell ref="B748:B754"/>
    <mergeCell ref="A748:A754"/>
    <mergeCell ref="C756:C761"/>
    <mergeCell ref="B755:B761"/>
    <mergeCell ref="A755:A761"/>
    <mergeCell ref="A902:A909"/>
    <mergeCell ref="C594:I594"/>
    <mergeCell ref="G604:G610"/>
    <mergeCell ref="C641:I641"/>
    <mergeCell ref="G668:G674"/>
    <mergeCell ref="F703:F709"/>
    <mergeCell ref="F729:F731"/>
    <mergeCell ref="F696:F702"/>
    <mergeCell ref="F675:F681"/>
    <mergeCell ref="G689:G695"/>
    <mergeCell ref="G723:G728"/>
    <mergeCell ref="E658:E664"/>
    <mergeCell ref="B514:B520"/>
    <mergeCell ref="I776:I782"/>
    <mergeCell ref="I783:I789"/>
    <mergeCell ref="J894:J901"/>
    <mergeCell ref="I878:I885"/>
    <mergeCell ref="I886:I893"/>
    <mergeCell ref="J918:J925"/>
    <mergeCell ref="C894:C901"/>
    <mergeCell ref="J910:J917"/>
    <mergeCell ref="I902:I909"/>
    <mergeCell ref="H910:H917"/>
    <mergeCell ref="I910:I917"/>
    <mergeCell ref="A617:A624"/>
    <mergeCell ref="B617:B624"/>
    <mergeCell ref="C790:I790"/>
    <mergeCell ref="B566:B572"/>
    <mergeCell ref="B393:B398"/>
    <mergeCell ref="B735:B741"/>
    <mergeCell ref="B729:B734"/>
    <mergeCell ref="F776:F782"/>
    <mergeCell ref="F783:F789"/>
    <mergeCell ref="E755:E761"/>
    <mergeCell ref="E769:E775"/>
    <mergeCell ref="C791:I791"/>
    <mergeCell ref="H886:H893"/>
    <mergeCell ref="A910:A917"/>
    <mergeCell ref="H675:H681"/>
    <mergeCell ref="G696:G702"/>
    <mergeCell ref="C769:C775"/>
    <mergeCell ref="B783:B789"/>
    <mergeCell ref="B696:B702"/>
    <mergeCell ref="A651:A657"/>
    <mergeCell ref="D894:D901"/>
    <mergeCell ref="C871:C877"/>
    <mergeCell ref="A878:A885"/>
    <mergeCell ref="G829:G836"/>
    <mergeCell ref="F837:F844"/>
    <mergeCell ref="G851:G856"/>
    <mergeCell ref="G864:G870"/>
    <mergeCell ref="H851:H856"/>
    <mergeCell ref="H845:H850"/>
    <mergeCell ref="F934:F941"/>
    <mergeCell ref="J934:J941"/>
    <mergeCell ref="I934:I941"/>
    <mergeCell ref="H934:H941"/>
    <mergeCell ref="G934:G941"/>
    <mergeCell ref="A934:A941"/>
    <mergeCell ref="B934:B941"/>
    <mergeCell ref="C934:C941"/>
    <mergeCell ref="D934:D941"/>
    <mergeCell ref="E934:E941"/>
    <mergeCell ref="F864:F870"/>
    <mergeCell ref="E871:E877"/>
    <mergeCell ref="B886:B893"/>
    <mergeCell ref="E886:E893"/>
    <mergeCell ref="F857:F863"/>
    <mergeCell ref="H857:H863"/>
    <mergeCell ref="E864:E870"/>
    <mergeCell ref="E910:E917"/>
    <mergeCell ref="F902:F909"/>
    <mergeCell ref="E894:E901"/>
    <mergeCell ref="E878:E885"/>
    <mergeCell ref="F878:F884"/>
    <mergeCell ref="G878:G885"/>
    <mergeCell ref="G871:G877"/>
    <mergeCell ref="C902:C909"/>
    <mergeCell ref="I918:I925"/>
  </mergeCells>
  <pageMargins left="0.70866141732283472" right="0.70866141732283472" top="0.74803149606299213" bottom="0.74803149606299213" header="0.31496062992125984" footer="0.31496062992125984"/>
  <pageSetup paperSize="9" scale="60" firstPageNumber="8" fitToHeight="0" orientation="landscape" useFirstPageNumber="1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6BCB9-B29B-4575-869D-14D7A9254D19}">
  <sheetPr>
    <pageSetUpPr fitToPage="1"/>
  </sheetPr>
  <dimension ref="A1:U180"/>
  <sheetViews>
    <sheetView zoomScale="90" zoomScaleNormal="90" workbookViewId="0">
      <selection activeCell="M7" sqref="M7:M8"/>
    </sheetView>
  </sheetViews>
  <sheetFormatPr defaultRowHeight="12.75" x14ac:dyDescent="0.2"/>
  <cols>
    <col min="1" max="1" width="3.5703125" style="361" customWidth="1"/>
    <col min="2" max="2" width="2.5703125" style="361" customWidth="1"/>
    <col min="3" max="4" width="3.7109375" style="361" customWidth="1"/>
    <col min="5" max="5" width="2.5703125" style="361" customWidth="1"/>
    <col min="6" max="6" width="47.28515625" style="361" customWidth="1"/>
    <col min="7" max="7" width="5.7109375" style="361" customWidth="1"/>
    <col min="8" max="8" width="6.140625" style="361" customWidth="1"/>
    <col min="9" max="9" width="4.42578125" style="361" customWidth="1"/>
    <col min="10" max="10" width="31" style="361" customWidth="1"/>
    <col min="11" max="11" width="7.28515625" style="361" customWidth="1"/>
    <col min="12" max="12" width="12.85546875" style="361" customWidth="1"/>
    <col min="13" max="13" width="41.28515625" style="361" customWidth="1"/>
    <col min="14" max="14" width="11.7109375" style="361" customWidth="1"/>
    <col min="15" max="15" width="16.5703125" style="361" customWidth="1"/>
    <col min="16" max="21" width="9.140625" style="361"/>
    <col min="22" max="22" width="4.7109375" style="361" customWidth="1"/>
    <col min="23" max="16384" width="9.140625" style="361"/>
  </cols>
  <sheetData>
    <row r="1" spans="1:19" ht="66.75" customHeight="1" x14ac:dyDescent="0.2">
      <c r="M1" s="349" t="s">
        <v>711</v>
      </c>
      <c r="N1" s="349"/>
      <c r="O1" s="349"/>
      <c r="P1" s="349"/>
      <c r="Q1" s="349"/>
      <c r="R1" s="349"/>
      <c r="S1" s="349"/>
    </row>
    <row r="2" spans="1:19" ht="21" customHeight="1" x14ac:dyDescent="0.2">
      <c r="A2" s="2536" t="s">
        <v>190</v>
      </c>
      <c r="B2" s="2536"/>
      <c r="C2" s="2536"/>
      <c r="D2" s="2536"/>
      <c r="E2" s="2536"/>
      <c r="F2" s="2536"/>
      <c r="G2" s="2536"/>
      <c r="H2" s="2536"/>
      <c r="I2" s="2536"/>
      <c r="J2" s="2536"/>
      <c r="K2" s="2536"/>
      <c r="L2" s="2536"/>
      <c r="M2" s="2536"/>
      <c r="N2" s="2536"/>
      <c r="O2" s="2536"/>
      <c r="P2" s="349"/>
      <c r="Q2" s="349"/>
      <c r="R2" s="349"/>
      <c r="S2" s="349"/>
    </row>
    <row r="3" spans="1:19" ht="18" customHeight="1" x14ac:dyDescent="0.2">
      <c r="A3" s="2264" t="s">
        <v>710</v>
      </c>
      <c r="B3" s="2264"/>
      <c r="C3" s="2264"/>
      <c r="D3" s="2264"/>
      <c r="E3" s="2264"/>
      <c r="F3" s="2264"/>
      <c r="G3" s="2264"/>
      <c r="H3" s="2264"/>
      <c r="I3" s="2264"/>
      <c r="J3" s="2264"/>
      <c r="K3" s="2264"/>
      <c r="L3" s="2264"/>
      <c r="M3" s="2264"/>
      <c r="N3" s="2264"/>
      <c r="O3" s="2264"/>
      <c r="P3" s="349"/>
      <c r="Q3" s="349"/>
      <c r="R3" s="349"/>
      <c r="S3" s="349"/>
    </row>
    <row r="4" spans="1:19" ht="14.25" customHeight="1" x14ac:dyDescent="0.2">
      <c r="A4" s="2536" t="s">
        <v>709</v>
      </c>
      <c r="B4" s="2536"/>
      <c r="C4" s="2536"/>
      <c r="D4" s="2536"/>
      <c r="E4" s="2536"/>
      <c r="F4" s="2536"/>
      <c r="G4" s="2536"/>
      <c r="H4" s="2536"/>
      <c r="I4" s="2536"/>
      <c r="J4" s="2536"/>
      <c r="K4" s="2536"/>
      <c r="L4" s="2536"/>
      <c r="M4" s="2536"/>
      <c r="N4" s="2536"/>
      <c r="O4" s="2536"/>
      <c r="P4" s="349"/>
      <c r="Q4" s="349"/>
      <c r="R4" s="349"/>
      <c r="S4" s="349"/>
    </row>
    <row r="5" spans="1:19" ht="16.5" thickBot="1" x14ac:dyDescent="0.25">
      <c r="A5" s="1391"/>
      <c r="B5" s="1391"/>
      <c r="C5" s="1391"/>
      <c r="D5" s="1391"/>
      <c r="E5" s="1391"/>
      <c r="F5" s="1391"/>
      <c r="G5" s="1391"/>
      <c r="H5" s="1391"/>
      <c r="I5" s="1391"/>
      <c r="J5" s="1391"/>
      <c r="K5" s="1391"/>
      <c r="L5" s="1391"/>
      <c r="M5" s="1809"/>
      <c r="N5" s="1391"/>
      <c r="O5" s="1808" t="s">
        <v>30</v>
      </c>
    </row>
    <row r="6" spans="1:19" ht="25.5" customHeight="1" thickBot="1" x14ac:dyDescent="0.25">
      <c r="A6" s="2245" t="s">
        <v>187</v>
      </c>
      <c r="B6" s="2248" t="s">
        <v>186</v>
      </c>
      <c r="C6" s="2251" t="s">
        <v>182</v>
      </c>
      <c r="D6" s="2555" t="s">
        <v>184</v>
      </c>
      <c r="E6" s="2265" t="s">
        <v>185</v>
      </c>
      <c r="F6" s="2254" t="s">
        <v>183</v>
      </c>
      <c r="G6" s="2558" t="s">
        <v>182</v>
      </c>
      <c r="H6" s="2257" t="s">
        <v>181</v>
      </c>
      <c r="I6" s="2268" t="s">
        <v>180</v>
      </c>
      <c r="J6" s="2552" t="s">
        <v>179</v>
      </c>
      <c r="K6" s="2257" t="s">
        <v>178</v>
      </c>
      <c r="L6" s="2552" t="s">
        <v>177</v>
      </c>
      <c r="M6" s="1992" t="s">
        <v>176</v>
      </c>
      <c r="N6" s="1993"/>
      <c r="O6" s="1994"/>
    </row>
    <row r="7" spans="1:19" x14ac:dyDescent="0.2">
      <c r="A7" s="2246"/>
      <c r="B7" s="2249"/>
      <c r="C7" s="2252"/>
      <c r="D7" s="2556"/>
      <c r="E7" s="2266"/>
      <c r="F7" s="2255"/>
      <c r="G7" s="2559"/>
      <c r="H7" s="2258"/>
      <c r="I7" s="2269"/>
      <c r="J7" s="2553"/>
      <c r="K7" s="2258"/>
      <c r="L7" s="2553"/>
      <c r="M7" s="2276" t="s">
        <v>175</v>
      </c>
      <c r="N7" s="2278" t="s">
        <v>174</v>
      </c>
      <c r="O7" s="2561" t="s">
        <v>173</v>
      </c>
    </row>
    <row r="8" spans="1:19" ht="168" customHeight="1" thickBot="1" x14ac:dyDescent="0.25">
      <c r="A8" s="2247"/>
      <c r="B8" s="2250"/>
      <c r="C8" s="2253"/>
      <c r="D8" s="2557"/>
      <c r="E8" s="2267"/>
      <c r="F8" s="2256"/>
      <c r="G8" s="2560"/>
      <c r="H8" s="2259"/>
      <c r="I8" s="2270"/>
      <c r="J8" s="2553"/>
      <c r="K8" s="2259"/>
      <c r="L8" s="2554"/>
      <c r="M8" s="2277"/>
      <c r="N8" s="2279"/>
      <c r="O8" s="2562"/>
    </row>
    <row r="9" spans="1:19" ht="16.899999999999999" customHeight="1" thickBot="1" x14ac:dyDescent="0.25">
      <c r="A9" s="1197" t="s">
        <v>37</v>
      </c>
      <c r="B9" s="1807"/>
      <c r="C9" s="1193" t="s">
        <v>397</v>
      </c>
      <c r="D9" s="1193"/>
      <c r="E9" s="1805"/>
      <c r="F9" s="1806"/>
      <c r="G9" s="1806"/>
      <c r="H9" s="1805"/>
      <c r="I9" s="1805"/>
      <c r="J9" s="1805"/>
      <c r="K9" s="1805"/>
      <c r="L9" s="1804"/>
      <c r="M9" s="1803"/>
      <c r="N9" s="1803"/>
      <c r="O9" s="1802"/>
    </row>
    <row r="10" spans="1:19" ht="18" customHeight="1" thickBot="1" x14ac:dyDescent="0.25">
      <c r="A10" s="1801"/>
      <c r="B10" s="1800"/>
      <c r="C10" s="1798"/>
      <c r="D10" s="1798"/>
      <c r="E10" s="1798"/>
      <c r="F10" s="1799"/>
      <c r="G10" s="1799"/>
      <c r="H10" s="1798"/>
      <c r="I10" s="1798"/>
      <c r="J10" s="1798"/>
      <c r="K10" s="1798"/>
      <c r="L10" s="1797"/>
      <c r="M10" s="1794" t="s">
        <v>708</v>
      </c>
      <c r="N10" s="1793" t="s">
        <v>66</v>
      </c>
      <c r="O10" s="1792">
        <v>76.25</v>
      </c>
    </row>
    <row r="11" spans="1:19" ht="28.5" customHeight="1" thickBot="1" x14ac:dyDescent="0.25">
      <c r="A11" s="2526" t="s">
        <v>37</v>
      </c>
      <c r="B11" s="2523" t="s">
        <v>37</v>
      </c>
      <c r="C11" s="1686" t="s">
        <v>707</v>
      </c>
      <c r="D11" s="1098"/>
      <c r="E11" s="1098"/>
      <c r="F11" s="1098"/>
      <c r="G11" s="1098"/>
      <c r="H11" s="1098"/>
      <c r="I11" s="1098"/>
      <c r="J11" s="1098"/>
      <c r="K11" s="1098"/>
      <c r="L11" s="1098"/>
      <c r="M11" s="1796"/>
      <c r="N11" s="1796"/>
      <c r="O11" s="1795"/>
    </row>
    <row r="12" spans="1:19" ht="21" customHeight="1" thickBot="1" x14ac:dyDescent="0.25">
      <c r="A12" s="2527"/>
      <c r="B12" s="2524"/>
      <c r="C12" s="2543"/>
      <c r="D12" s="2544"/>
      <c r="E12" s="2544"/>
      <c r="F12" s="2544"/>
      <c r="G12" s="2544"/>
      <c r="H12" s="2544"/>
      <c r="I12" s="2544"/>
      <c r="J12" s="2544"/>
      <c r="K12" s="2544"/>
      <c r="L12" s="2545"/>
      <c r="M12" s="1794" t="s">
        <v>706</v>
      </c>
      <c r="N12" s="1793" t="s">
        <v>119</v>
      </c>
      <c r="O12" s="1792">
        <v>1</v>
      </c>
    </row>
    <row r="13" spans="1:19" ht="27.6" customHeight="1" thickBot="1" x14ac:dyDescent="0.25">
      <c r="A13" s="2528"/>
      <c r="B13" s="2525"/>
      <c r="C13" s="2546"/>
      <c r="D13" s="2547"/>
      <c r="E13" s="2547"/>
      <c r="F13" s="2547"/>
      <c r="G13" s="2547"/>
      <c r="H13" s="2547"/>
      <c r="I13" s="2547"/>
      <c r="J13" s="2547"/>
      <c r="K13" s="2547"/>
      <c r="L13" s="2548"/>
      <c r="M13" s="1791" t="s">
        <v>705</v>
      </c>
      <c r="N13" s="1790" t="s">
        <v>119</v>
      </c>
      <c r="O13" s="1687">
        <v>1</v>
      </c>
    </row>
    <row r="14" spans="1:19" ht="30.75" customHeight="1" x14ac:dyDescent="0.2">
      <c r="A14" s="2513" t="s">
        <v>37</v>
      </c>
      <c r="B14" s="2529" t="s">
        <v>37</v>
      </c>
      <c r="C14" s="2531" t="s">
        <v>37</v>
      </c>
      <c r="D14" s="2316" t="s">
        <v>702</v>
      </c>
      <c r="E14" s="2601"/>
      <c r="F14" s="2602"/>
      <c r="G14" s="2059" t="s">
        <v>163</v>
      </c>
      <c r="H14" s="2311" t="s">
        <v>44</v>
      </c>
      <c r="I14" s="2170" t="s">
        <v>53</v>
      </c>
      <c r="J14" s="1680" t="s">
        <v>42</v>
      </c>
      <c r="K14" s="1600" t="s">
        <v>124</v>
      </c>
      <c r="L14" s="1789">
        <v>0</v>
      </c>
      <c r="M14" s="1636" t="s">
        <v>704</v>
      </c>
      <c r="N14" s="1730" t="s">
        <v>119</v>
      </c>
      <c r="O14" s="1623"/>
    </row>
    <row r="15" spans="1:19" ht="16.149999999999999" customHeight="1" x14ac:dyDescent="0.2">
      <c r="A15" s="2514"/>
      <c r="B15" s="2484"/>
      <c r="C15" s="2532"/>
      <c r="D15" s="2319"/>
      <c r="E15" s="2603"/>
      <c r="F15" s="2604"/>
      <c r="G15" s="2060"/>
      <c r="H15" s="2312"/>
      <c r="I15" s="2171"/>
      <c r="J15" s="2588" t="s">
        <v>52</v>
      </c>
      <c r="K15" s="925"/>
      <c r="L15" s="1482"/>
      <c r="M15" s="1788" t="s">
        <v>703</v>
      </c>
      <c r="N15" s="1727" t="s">
        <v>622</v>
      </c>
      <c r="O15" s="1654"/>
    </row>
    <row r="16" spans="1:19" ht="26.25" customHeight="1" thickBot="1" x14ac:dyDescent="0.25">
      <c r="A16" s="2515"/>
      <c r="B16" s="2530"/>
      <c r="C16" s="2533"/>
      <c r="D16" s="2605"/>
      <c r="E16" s="2606"/>
      <c r="F16" s="2607"/>
      <c r="G16" s="2060"/>
      <c r="H16" s="2312"/>
      <c r="I16" s="2171"/>
      <c r="J16" s="2589"/>
      <c r="K16" s="1091" t="s">
        <v>33</v>
      </c>
      <c r="L16" s="1724">
        <f>SUM(L14:L15)</f>
        <v>0</v>
      </c>
      <c r="M16" s="1787"/>
      <c r="N16" s="1655"/>
      <c r="O16" s="1545"/>
    </row>
    <row r="17" spans="1:20" ht="24.75" customHeight="1" x14ac:dyDescent="0.2">
      <c r="A17" s="1469" t="s">
        <v>37</v>
      </c>
      <c r="B17" s="1082" t="s">
        <v>37</v>
      </c>
      <c r="C17" s="1786" t="s">
        <v>37</v>
      </c>
      <c r="D17" s="2534" t="s">
        <v>37</v>
      </c>
      <c r="E17" s="1459"/>
      <c r="F17" s="1785" t="s">
        <v>702</v>
      </c>
      <c r="G17" s="2060"/>
      <c r="H17" s="2312"/>
      <c r="I17" s="2171"/>
      <c r="J17" s="2589"/>
      <c r="K17" s="928" t="s">
        <v>124</v>
      </c>
      <c r="L17" s="1456">
        <v>0</v>
      </c>
      <c r="M17" s="1781"/>
      <c r="N17" s="1780"/>
      <c r="O17" s="1601"/>
    </row>
    <row r="18" spans="1:20" ht="18.75" customHeight="1" thickBot="1" x14ac:dyDescent="0.25">
      <c r="A18" s="1469"/>
      <c r="B18" s="1082"/>
      <c r="C18" s="1784"/>
      <c r="D18" s="2535"/>
      <c r="E18" s="1451"/>
      <c r="F18" s="1783"/>
      <c r="G18" s="2061"/>
      <c r="H18" s="2313"/>
      <c r="I18" s="2172"/>
      <c r="J18" s="2590"/>
      <c r="K18" s="1464" t="s">
        <v>33</v>
      </c>
      <c r="L18" s="1782">
        <f>SUM(L17)</f>
        <v>0</v>
      </c>
      <c r="M18" s="1781"/>
      <c r="N18" s="1780"/>
      <c r="O18" s="1601"/>
    </row>
    <row r="19" spans="1:20" ht="27.75" customHeight="1" x14ac:dyDescent="0.2">
      <c r="A19" s="2513" t="s">
        <v>37</v>
      </c>
      <c r="B19" s="2529" t="s">
        <v>37</v>
      </c>
      <c r="C19" s="2574" t="s">
        <v>39</v>
      </c>
      <c r="D19" s="2601" t="s">
        <v>701</v>
      </c>
      <c r="E19" s="2601"/>
      <c r="F19" s="2602"/>
      <c r="G19" s="2065" t="s">
        <v>147</v>
      </c>
      <c r="H19" s="2577" t="s">
        <v>44</v>
      </c>
      <c r="I19" s="1747" t="s">
        <v>53</v>
      </c>
      <c r="J19" s="1680" t="s">
        <v>42</v>
      </c>
      <c r="K19" s="1600" t="s">
        <v>124</v>
      </c>
      <c r="L19" s="1731">
        <f>L22+L23+L24+L25+L26</f>
        <v>175.2</v>
      </c>
      <c r="M19" s="1779" t="s">
        <v>700</v>
      </c>
      <c r="N19" s="1778" t="s">
        <v>119</v>
      </c>
      <c r="O19" s="1777">
        <v>1</v>
      </c>
    </row>
    <row r="20" spans="1:20" ht="18" customHeight="1" x14ac:dyDescent="0.2">
      <c r="A20" s="2514"/>
      <c r="B20" s="2484"/>
      <c r="C20" s="2575"/>
      <c r="D20" s="2603"/>
      <c r="E20" s="2603"/>
      <c r="F20" s="2604"/>
      <c r="G20" s="2066"/>
      <c r="H20" s="2578"/>
      <c r="I20" s="1768"/>
      <c r="J20" s="2588" t="s">
        <v>52</v>
      </c>
      <c r="K20" s="1595"/>
      <c r="L20" s="1729"/>
      <c r="M20" s="1728"/>
      <c r="N20" s="1727"/>
      <c r="O20" s="1776"/>
    </row>
    <row r="21" spans="1:20" ht="24.6" customHeight="1" thickBot="1" x14ac:dyDescent="0.25">
      <c r="A21" s="2515"/>
      <c r="B21" s="2530"/>
      <c r="C21" s="2576"/>
      <c r="D21" s="2606"/>
      <c r="E21" s="2606"/>
      <c r="F21" s="2607"/>
      <c r="G21" s="2067"/>
      <c r="H21" s="2578"/>
      <c r="I21" s="1768"/>
      <c r="J21" s="2638"/>
      <c r="K21" s="1775" t="s">
        <v>33</v>
      </c>
      <c r="L21" s="1774">
        <f>SUM(L19:L20)</f>
        <v>175.2</v>
      </c>
      <c r="M21" s="1773"/>
      <c r="N21" s="1772"/>
      <c r="O21" s="1771"/>
      <c r="R21" s="394"/>
    </row>
    <row r="22" spans="1:20" ht="33.75" customHeight="1" x14ac:dyDescent="0.2">
      <c r="A22" s="2526" t="s">
        <v>37</v>
      </c>
      <c r="B22" s="2483" t="s">
        <v>37</v>
      </c>
      <c r="C22" s="1770" t="s">
        <v>39</v>
      </c>
      <c r="D22" s="2572" t="s">
        <v>37</v>
      </c>
      <c r="E22" s="1769"/>
      <c r="F22" s="2564" t="s">
        <v>699</v>
      </c>
      <c r="G22" s="2065" t="s">
        <v>147</v>
      </c>
      <c r="H22" s="2578"/>
      <c r="I22" s="1768"/>
      <c r="J22" s="1210"/>
      <c r="K22" s="928" t="s">
        <v>124</v>
      </c>
      <c r="L22" s="1767">
        <v>62</v>
      </c>
      <c r="M22" s="1538" t="s">
        <v>698</v>
      </c>
      <c r="N22" s="1766" t="s">
        <v>119</v>
      </c>
      <c r="O22" s="1765">
        <v>3</v>
      </c>
      <c r="P22" s="394"/>
      <c r="R22" s="394"/>
    </row>
    <row r="23" spans="1:20" ht="24" customHeight="1" thickBot="1" x14ac:dyDescent="0.25">
      <c r="A23" s="2528"/>
      <c r="B23" s="2485"/>
      <c r="C23" s="1764"/>
      <c r="D23" s="2573"/>
      <c r="E23" s="1737"/>
      <c r="F23" s="2565"/>
      <c r="G23" s="2066"/>
      <c r="H23" s="2579"/>
      <c r="I23" s="1736"/>
      <c r="J23" s="1204"/>
      <c r="K23" s="1763" t="s">
        <v>124</v>
      </c>
      <c r="L23" s="1762">
        <v>0</v>
      </c>
      <c r="M23" s="1761"/>
      <c r="N23" s="1760" t="s">
        <v>119</v>
      </c>
      <c r="O23" s="1759"/>
      <c r="P23" s="394"/>
      <c r="Q23" s="695"/>
      <c r="R23" s="394"/>
    </row>
    <row r="24" spans="1:20" ht="38.25" customHeight="1" thickBot="1" x14ac:dyDescent="0.25">
      <c r="A24" s="1741" t="s">
        <v>37</v>
      </c>
      <c r="B24" s="1740" t="s">
        <v>37</v>
      </c>
      <c r="C24" s="1739" t="s">
        <v>39</v>
      </c>
      <c r="D24" s="1758" t="s">
        <v>39</v>
      </c>
      <c r="E24" s="1757"/>
      <c r="F24" s="1649" t="s">
        <v>697</v>
      </c>
      <c r="G24" s="2067"/>
      <c r="H24" s="2577" t="s">
        <v>44</v>
      </c>
      <c r="I24" s="1756"/>
      <c r="J24" s="1755"/>
      <c r="K24" s="1578" t="s">
        <v>124</v>
      </c>
      <c r="L24" s="1754">
        <v>29</v>
      </c>
      <c r="M24" s="1753" t="s">
        <v>696</v>
      </c>
      <c r="N24" s="1752" t="s">
        <v>119</v>
      </c>
      <c r="O24" s="1751">
        <v>3</v>
      </c>
      <c r="P24" s="394"/>
      <c r="R24" s="394"/>
      <c r="T24" s="394"/>
    </row>
    <row r="25" spans="1:20" ht="28.5" customHeight="1" thickBot="1" x14ac:dyDescent="0.25">
      <c r="A25" s="1750" t="s">
        <v>37</v>
      </c>
      <c r="B25" s="1749" t="s">
        <v>37</v>
      </c>
      <c r="C25" s="1748" t="s">
        <v>39</v>
      </c>
      <c r="D25" s="1738" t="s">
        <v>109</v>
      </c>
      <c r="E25" s="1632"/>
      <c r="F25" s="1619" t="s">
        <v>695</v>
      </c>
      <c r="G25" s="2065" t="s">
        <v>147</v>
      </c>
      <c r="H25" s="2578"/>
      <c r="I25" s="1747"/>
      <c r="J25" s="1746"/>
      <c r="K25" s="928" t="s">
        <v>124</v>
      </c>
      <c r="L25" s="1745">
        <v>30</v>
      </c>
      <c r="M25" s="1744" t="s">
        <v>694</v>
      </c>
      <c r="N25" s="1743" t="s">
        <v>693</v>
      </c>
      <c r="O25" s="1742">
        <v>2</v>
      </c>
    </row>
    <row r="26" spans="1:20" ht="40.5" customHeight="1" thickBot="1" x14ac:dyDescent="0.25">
      <c r="A26" s="1741" t="s">
        <v>37</v>
      </c>
      <c r="B26" s="1740" t="s">
        <v>37</v>
      </c>
      <c r="C26" s="1739" t="s">
        <v>39</v>
      </c>
      <c r="D26" s="1738" t="s">
        <v>107</v>
      </c>
      <c r="E26" s="1737"/>
      <c r="F26" s="1649" t="s">
        <v>692</v>
      </c>
      <c r="G26" s="2066"/>
      <c r="H26" s="2579"/>
      <c r="I26" s="1736"/>
      <c r="J26" s="1662"/>
      <c r="K26" s="1578" t="s">
        <v>124</v>
      </c>
      <c r="L26" s="1735">
        <v>54.2</v>
      </c>
      <c r="M26" s="1734" t="s">
        <v>227</v>
      </c>
      <c r="N26" s="1733" t="s">
        <v>119</v>
      </c>
      <c r="O26" s="1732">
        <v>1</v>
      </c>
      <c r="P26" s="1579"/>
      <c r="Q26" s="1579"/>
      <c r="R26" s="394"/>
    </row>
    <row r="27" spans="1:20" ht="24" customHeight="1" x14ac:dyDescent="0.2">
      <c r="A27" s="2513" t="s">
        <v>37</v>
      </c>
      <c r="B27" s="2529" t="s">
        <v>37</v>
      </c>
      <c r="C27" s="2574" t="s">
        <v>109</v>
      </c>
      <c r="D27" s="2316" t="s">
        <v>691</v>
      </c>
      <c r="E27" s="2601"/>
      <c r="F27" s="2602"/>
      <c r="G27" s="2065" t="s">
        <v>689</v>
      </c>
      <c r="H27" s="2577" t="s">
        <v>44</v>
      </c>
      <c r="I27" s="2393" t="s">
        <v>53</v>
      </c>
      <c r="J27" s="1680" t="s">
        <v>42</v>
      </c>
      <c r="K27" s="1600" t="s">
        <v>124</v>
      </c>
      <c r="L27" s="1731">
        <f>L31+L32+L33</f>
        <v>104.69999999999999</v>
      </c>
      <c r="M27" s="1636"/>
      <c r="N27" s="1730"/>
      <c r="O27" s="1623"/>
      <c r="R27" s="394"/>
    </row>
    <row r="28" spans="1:20" ht="18" customHeight="1" x14ac:dyDescent="0.2">
      <c r="A28" s="2514"/>
      <c r="B28" s="2484"/>
      <c r="C28" s="2575"/>
      <c r="D28" s="2319"/>
      <c r="E28" s="2603"/>
      <c r="F28" s="2604"/>
      <c r="G28" s="2066"/>
      <c r="H28" s="2578"/>
      <c r="I28" s="2394"/>
      <c r="J28" s="2588" t="s">
        <v>52</v>
      </c>
      <c r="K28" s="1595"/>
      <c r="L28" s="1729"/>
      <c r="M28" s="1728"/>
      <c r="N28" s="1727"/>
      <c r="O28" s="1654"/>
    </row>
    <row r="29" spans="1:20" ht="12" customHeight="1" x14ac:dyDescent="0.2">
      <c r="A29" s="2514"/>
      <c r="B29" s="2484"/>
      <c r="C29" s="2575"/>
      <c r="D29" s="2319"/>
      <c r="E29" s="2603"/>
      <c r="F29" s="2604"/>
      <c r="G29" s="2066"/>
      <c r="H29" s="2578"/>
      <c r="I29" s="2394"/>
      <c r="J29" s="2589"/>
      <c r="K29" s="1595"/>
      <c r="L29" s="1726"/>
      <c r="M29" s="1656"/>
      <c r="N29" s="1725"/>
      <c r="O29" s="1658"/>
    </row>
    <row r="30" spans="1:20" ht="22.5" customHeight="1" thickBot="1" x14ac:dyDescent="0.25">
      <c r="A30" s="2515"/>
      <c r="B30" s="2530"/>
      <c r="C30" s="2576"/>
      <c r="D30" s="2605"/>
      <c r="E30" s="2606"/>
      <c r="F30" s="2607"/>
      <c r="G30" s="2067"/>
      <c r="H30" s="2579"/>
      <c r="I30" s="2395"/>
      <c r="J30" s="2590"/>
      <c r="K30" s="1091" t="s">
        <v>33</v>
      </c>
      <c r="L30" s="1724">
        <f>SUM(L27:L29)</f>
        <v>104.69999999999999</v>
      </c>
      <c r="M30" s="1723"/>
      <c r="N30" s="1722"/>
      <c r="O30" s="1541"/>
    </row>
    <row r="31" spans="1:20" ht="28.5" customHeight="1" thickBot="1" x14ac:dyDescent="0.25">
      <c r="A31" s="1712" t="s">
        <v>37</v>
      </c>
      <c r="B31" s="1079" t="s">
        <v>37</v>
      </c>
      <c r="C31" s="1721" t="s">
        <v>109</v>
      </c>
      <c r="D31" s="1720" t="s">
        <v>37</v>
      </c>
      <c r="E31" s="1077"/>
      <c r="F31" s="1719" t="s">
        <v>690</v>
      </c>
      <c r="G31" s="2611" t="s">
        <v>689</v>
      </c>
      <c r="H31" s="2578" t="s">
        <v>44</v>
      </c>
      <c r="I31" s="2394"/>
      <c r="J31" s="1715"/>
      <c r="K31" s="1540" t="s">
        <v>124</v>
      </c>
      <c r="L31" s="1714">
        <v>44.8</v>
      </c>
      <c r="M31" s="1718" t="s">
        <v>688</v>
      </c>
      <c r="N31" s="1717" t="s">
        <v>622</v>
      </c>
      <c r="O31" s="1716">
        <v>100</v>
      </c>
      <c r="R31" s="394"/>
    </row>
    <row r="32" spans="1:20" ht="42.75" customHeight="1" thickBot="1" x14ac:dyDescent="0.25">
      <c r="A32" s="1712" t="s">
        <v>37</v>
      </c>
      <c r="B32" s="1079" t="s">
        <v>37</v>
      </c>
      <c r="C32" s="1711" t="s">
        <v>109</v>
      </c>
      <c r="D32" s="1633" t="s">
        <v>39</v>
      </c>
      <c r="E32" s="1077"/>
      <c r="F32" s="1649" t="s">
        <v>687</v>
      </c>
      <c r="G32" s="2611"/>
      <c r="H32" s="2578"/>
      <c r="I32" s="2394"/>
      <c r="J32" s="1715"/>
      <c r="K32" s="928" t="s">
        <v>124</v>
      </c>
      <c r="L32" s="1714">
        <v>0</v>
      </c>
      <c r="M32" s="1546" t="s">
        <v>686</v>
      </c>
      <c r="N32" s="1713" t="s">
        <v>119</v>
      </c>
      <c r="O32" s="1658">
        <v>2</v>
      </c>
      <c r="R32" s="394"/>
    </row>
    <row r="33" spans="1:18" ht="24.75" customHeight="1" thickBot="1" x14ac:dyDescent="0.25">
      <c r="A33" s="1712" t="s">
        <v>37</v>
      </c>
      <c r="B33" s="1079" t="s">
        <v>37</v>
      </c>
      <c r="C33" s="1711" t="s">
        <v>109</v>
      </c>
      <c r="D33" s="1633" t="s">
        <v>109</v>
      </c>
      <c r="E33" s="1077"/>
      <c r="F33" s="1450" t="s">
        <v>685</v>
      </c>
      <c r="G33" s="2612"/>
      <c r="H33" s="2579"/>
      <c r="I33" s="2395"/>
      <c r="J33" s="1662"/>
      <c r="K33" s="928" t="s">
        <v>124</v>
      </c>
      <c r="L33" s="1535">
        <v>59.9</v>
      </c>
      <c r="M33" s="1710" t="s">
        <v>684</v>
      </c>
      <c r="N33" s="1709" t="s">
        <v>119</v>
      </c>
      <c r="O33" s="1645">
        <v>2</v>
      </c>
      <c r="R33" s="394"/>
    </row>
    <row r="34" spans="1:18" ht="13.5" customHeight="1" thickBot="1" x14ac:dyDescent="0.25">
      <c r="A34" s="1202" t="s">
        <v>37</v>
      </c>
      <c r="B34" s="1708" t="s">
        <v>37</v>
      </c>
      <c r="C34" s="2631" t="s">
        <v>38</v>
      </c>
      <c r="D34" s="2632"/>
      <c r="E34" s="2632"/>
      <c r="F34" s="2632"/>
      <c r="G34" s="2632"/>
      <c r="H34" s="2632"/>
      <c r="I34" s="2632"/>
      <c r="J34" s="2633"/>
      <c r="K34" s="1707" t="s">
        <v>33</v>
      </c>
      <c r="L34" s="1706">
        <f>L16+L21+L30</f>
        <v>279.89999999999998</v>
      </c>
      <c r="M34" s="1705"/>
      <c r="N34" s="1704"/>
      <c r="O34" s="1703"/>
    </row>
    <row r="35" spans="1:18" ht="13.5" customHeight="1" thickBot="1" x14ac:dyDescent="0.25">
      <c r="A35" s="1202" t="s">
        <v>37</v>
      </c>
      <c r="B35" s="901"/>
      <c r="C35" s="2628" t="s">
        <v>36</v>
      </c>
      <c r="D35" s="2629"/>
      <c r="E35" s="2629"/>
      <c r="F35" s="2629"/>
      <c r="G35" s="2629"/>
      <c r="H35" s="2629"/>
      <c r="I35" s="2629"/>
      <c r="J35" s="2630"/>
      <c r="K35" s="899" t="s">
        <v>33</v>
      </c>
      <c r="L35" s="1702">
        <f>L16+L21+L30</f>
        <v>279.89999999999998</v>
      </c>
      <c r="M35" s="1701"/>
      <c r="N35" s="1700"/>
      <c r="O35" s="1699"/>
    </row>
    <row r="36" spans="1:18" ht="27" customHeight="1" thickBot="1" x14ac:dyDescent="0.25">
      <c r="A36" s="2526" t="s">
        <v>39</v>
      </c>
      <c r="B36" s="1698"/>
      <c r="C36" s="1697" t="s">
        <v>683</v>
      </c>
      <c r="D36" s="1696"/>
      <c r="E36" s="1696"/>
      <c r="F36" s="1696"/>
      <c r="G36" s="1696"/>
      <c r="H36" s="1696"/>
      <c r="I36" s="1696"/>
      <c r="J36" s="1696"/>
      <c r="K36" s="1696"/>
      <c r="L36" s="1696"/>
      <c r="M36" s="1696"/>
      <c r="N36" s="1696"/>
      <c r="O36" s="1695"/>
    </row>
    <row r="37" spans="1:18" ht="18" customHeight="1" thickBot="1" x14ac:dyDescent="0.25">
      <c r="A37" s="2527"/>
      <c r="B37" s="2523"/>
      <c r="C37" s="2543"/>
      <c r="D37" s="2544"/>
      <c r="E37" s="2544"/>
      <c r="F37" s="2544"/>
      <c r="G37" s="2544"/>
      <c r="H37" s="2544"/>
      <c r="I37" s="2544"/>
      <c r="J37" s="2544"/>
      <c r="K37" s="2544"/>
      <c r="L37" s="2545"/>
      <c r="M37" s="1694" t="s">
        <v>682</v>
      </c>
      <c r="N37" s="1693" t="s">
        <v>648</v>
      </c>
      <c r="O37" s="1692">
        <v>1</v>
      </c>
    </row>
    <row r="38" spans="1:18" ht="22.5" customHeight="1" thickBot="1" x14ac:dyDescent="0.25">
      <c r="A38" s="2527"/>
      <c r="B38" s="2524"/>
      <c r="C38" s="2598"/>
      <c r="D38" s="2599"/>
      <c r="E38" s="2599"/>
      <c r="F38" s="2599"/>
      <c r="G38" s="2599"/>
      <c r="H38" s="2599"/>
      <c r="I38" s="2599"/>
      <c r="J38" s="2599"/>
      <c r="K38" s="2599"/>
      <c r="L38" s="2600"/>
      <c r="M38" s="1689" t="s">
        <v>628</v>
      </c>
      <c r="N38" s="1691" t="s">
        <v>622</v>
      </c>
      <c r="O38" s="1690"/>
    </row>
    <row r="39" spans="1:18" ht="28.5" customHeight="1" thickBot="1" x14ac:dyDescent="0.25">
      <c r="A39" s="2527"/>
      <c r="B39" s="2524"/>
      <c r="C39" s="2598"/>
      <c r="D39" s="2599"/>
      <c r="E39" s="2599"/>
      <c r="F39" s="2599"/>
      <c r="G39" s="2599"/>
      <c r="H39" s="2599"/>
      <c r="I39" s="2599"/>
      <c r="J39" s="2599"/>
      <c r="K39" s="2599"/>
      <c r="L39" s="2600"/>
      <c r="M39" s="1689" t="s">
        <v>681</v>
      </c>
      <c r="N39" s="1691" t="s">
        <v>119</v>
      </c>
      <c r="O39" s="1690"/>
    </row>
    <row r="40" spans="1:18" ht="37.5" customHeight="1" thickBot="1" x14ac:dyDescent="0.25">
      <c r="A40" s="2527"/>
      <c r="B40" s="2524"/>
      <c r="C40" s="2598"/>
      <c r="D40" s="2599"/>
      <c r="E40" s="2599"/>
      <c r="F40" s="2599"/>
      <c r="G40" s="2599"/>
      <c r="H40" s="2599"/>
      <c r="I40" s="2599"/>
      <c r="J40" s="2599"/>
      <c r="K40" s="2599"/>
      <c r="L40" s="2600"/>
      <c r="M40" s="1689" t="s">
        <v>680</v>
      </c>
      <c r="N40" s="1691" t="s">
        <v>119</v>
      </c>
      <c r="O40" s="1690"/>
    </row>
    <row r="41" spans="1:18" ht="24.75" customHeight="1" thickBot="1" x14ac:dyDescent="0.25">
      <c r="A41" s="2528"/>
      <c r="B41" s="2525"/>
      <c r="C41" s="2546"/>
      <c r="D41" s="2547"/>
      <c r="E41" s="2547"/>
      <c r="F41" s="2547"/>
      <c r="G41" s="2547"/>
      <c r="H41" s="2547"/>
      <c r="I41" s="2547"/>
      <c r="J41" s="2547"/>
      <c r="K41" s="2547"/>
      <c r="L41" s="2548"/>
      <c r="M41" s="1689" t="s">
        <v>679</v>
      </c>
      <c r="N41" s="1688" t="s">
        <v>648</v>
      </c>
      <c r="O41" s="1687">
        <v>52</v>
      </c>
    </row>
    <row r="42" spans="1:18" ht="25.5" customHeight="1" thickBot="1" x14ac:dyDescent="0.25">
      <c r="A42" s="1244" t="s">
        <v>39</v>
      </c>
      <c r="B42" s="1521" t="s">
        <v>37</v>
      </c>
      <c r="C42" s="1686" t="s">
        <v>329</v>
      </c>
      <c r="D42" s="1098"/>
      <c r="E42" s="1098"/>
      <c r="F42" s="1098"/>
      <c r="G42" s="1098"/>
      <c r="H42" s="1098"/>
      <c r="I42" s="1098"/>
      <c r="J42" s="1098"/>
      <c r="K42" s="1098"/>
      <c r="L42" s="1098"/>
      <c r="M42" s="1098"/>
      <c r="N42" s="1098"/>
      <c r="O42" s="1685"/>
    </row>
    <row r="43" spans="1:18" ht="29.25" customHeight="1" thickBot="1" x14ac:dyDescent="0.25">
      <c r="A43" s="1244"/>
      <c r="B43" s="1521"/>
      <c r="C43" s="2608"/>
      <c r="D43" s="2609"/>
      <c r="E43" s="2609"/>
      <c r="F43" s="2609"/>
      <c r="G43" s="2609"/>
      <c r="H43" s="2609"/>
      <c r="I43" s="2609"/>
      <c r="J43" s="2609"/>
      <c r="K43" s="2609"/>
      <c r="L43" s="2610"/>
      <c r="M43" s="1684" t="s">
        <v>678</v>
      </c>
      <c r="N43" s="1683" t="s">
        <v>677</v>
      </c>
      <c r="O43" s="1682"/>
    </row>
    <row r="44" spans="1:18" ht="30.6" customHeight="1" x14ac:dyDescent="0.2">
      <c r="A44" s="2513" t="s">
        <v>39</v>
      </c>
      <c r="B44" s="2529" t="s">
        <v>37</v>
      </c>
      <c r="C44" s="2574" t="s">
        <v>37</v>
      </c>
      <c r="D44" s="2316" t="s">
        <v>676</v>
      </c>
      <c r="E44" s="2601"/>
      <c r="F44" s="2602"/>
      <c r="G44" s="2065" t="s">
        <v>539</v>
      </c>
      <c r="H44" s="2580" t="s">
        <v>44</v>
      </c>
      <c r="I44" s="2393" t="s">
        <v>53</v>
      </c>
      <c r="J44" s="1680" t="s">
        <v>42</v>
      </c>
      <c r="K44" s="1679" t="s">
        <v>124</v>
      </c>
      <c r="L44" s="1678">
        <f>L49+L50+L51+L52+L53+L54</f>
        <v>56.7</v>
      </c>
      <c r="M44" s="1563"/>
      <c r="N44" s="1677"/>
      <c r="O44" s="1676"/>
    </row>
    <row r="45" spans="1:18" ht="31.15" customHeight="1" x14ac:dyDescent="0.2">
      <c r="A45" s="2514"/>
      <c r="B45" s="2484"/>
      <c r="C45" s="2575"/>
      <c r="D45" s="2319"/>
      <c r="E45" s="2603"/>
      <c r="F45" s="2604"/>
      <c r="G45" s="2066"/>
      <c r="H45" s="2578"/>
      <c r="I45" s="2394"/>
      <c r="J45" s="1675" t="s">
        <v>52</v>
      </c>
      <c r="K45" s="1667"/>
      <c r="L45" s="936"/>
      <c r="M45" s="1674"/>
      <c r="N45" s="1673"/>
      <c r="O45" s="1670"/>
    </row>
    <row r="46" spans="1:18" x14ac:dyDescent="0.2">
      <c r="A46" s="2514"/>
      <c r="B46" s="2484"/>
      <c r="C46" s="2575"/>
      <c r="D46" s="2319"/>
      <c r="E46" s="2603"/>
      <c r="F46" s="2604"/>
      <c r="G46" s="2066"/>
      <c r="H46" s="2578"/>
      <c r="I46" s="2394"/>
      <c r="J46" s="1668"/>
      <c r="K46" s="1667"/>
      <c r="L46" s="936"/>
      <c r="M46" s="1672"/>
      <c r="N46" s="1671"/>
      <c r="O46" s="1670"/>
    </row>
    <row r="47" spans="1:18" x14ac:dyDescent="0.2">
      <c r="A47" s="2514"/>
      <c r="B47" s="2484"/>
      <c r="C47" s="2575"/>
      <c r="D47" s="2319"/>
      <c r="E47" s="2603"/>
      <c r="F47" s="2604"/>
      <c r="G47" s="2066"/>
      <c r="H47" s="2578"/>
      <c r="I47" s="2394"/>
      <c r="J47" s="1668"/>
      <c r="K47" s="1667"/>
      <c r="L47" s="1666"/>
      <c r="M47" s="1554"/>
      <c r="N47" s="1665"/>
      <c r="O47" s="1664"/>
    </row>
    <row r="48" spans="1:18" ht="13.5" thickBot="1" x14ac:dyDescent="0.25">
      <c r="A48" s="2515"/>
      <c r="B48" s="2530"/>
      <c r="C48" s="2576"/>
      <c r="D48" s="2605"/>
      <c r="E48" s="2606"/>
      <c r="F48" s="2607"/>
      <c r="G48" s="2067"/>
      <c r="H48" s="2581"/>
      <c r="I48" s="2394"/>
      <c r="J48" s="1662"/>
      <c r="K48" s="1661" t="s">
        <v>33</v>
      </c>
      <c r="L48" s="1233">
        <f>L44*1</f>
        <v>56.7</v>
      </c>
      <c r="M48" s="1660"/>
      <c r="N48" s="1659"/>
      <c r="O48" s="1658"/>
    </row>
    <row r="49" spans="1:18" ht="30" customHeight="1" thickBot="1" x14ac:dyDescent="0.25">
      <c r="A49" s="1089" t="s">
        <v>39</v>
      </c>
      <c r="B49" s="1217" t="s">
        <v>37</v>
      </c>
      <c r="C49" s="1634" t="s">
        <v>37</v>
      </c>
      <c r="D49" s="1633" t="s">
        <v>37</v>
      </c>
      <c r="E49" s="1640"/>
      <c r="F49" s="1639" t="s">
        <v>675</v>
      </c>
      <c r="G49" s="2065" t="s">
        <v>539</v>
      </c>
      <c r="H49" s="2577" t="s">
        <v>44</v>
      </c>
      <c r="I49" s="2394"/>
      <c r="J49" s="2393"/>
      <c r="K49" s="1638" t="s">
        <v>124</v>
      </c>
      <c r="L49" s="1657">
        <v>15</v>
      </c>
      <c r="M49" s="1656" t="s">
        <v>674</v>
      </c>
      <c r="N49" s="1655" t="s">
        <v>648</v>
      </c>
      <c r="O49" s="1654">
        <v>2</v>
      </c>
    </row>
    <row r="50" spans="1:18" ht="26.25" customHeight="1" thickBot="1" x14ac:dyDescent="0.25">
      <c r="A50" s="1089" t="s">
        <v>39</v>
      </c>
      <c r="B50" s="1217" t="s">
        <v>37</v>
      </c>
      <c r="C50" s="1634" t="s">
        <v>37</v>
      </c>
      <c r="D50" s="1633" t="s">
        <v>39</v>
      </c>
      <c r="E50" s="1640"/>
      <c r="F50" s="1649" t="s">
        <v>673</v>
      </c>
      <c r="G50" s="2066"/>
      <c r="H50" s="2578"/>
      <c r="I50" s="2394"/>
      <c r="J50" s="2394"/>
      <c r="K50" s="1653" t="s">
        <v>124</v>
      </c>
      <c r="L50" s="1652">
        <v>5</v>
      </c>
      <c r="M50" s="1651" t="s">
        <v>672</v>
      </c>
      <c r="N50" s="1650" t="s">
        <v>648</v>
      </c>
      <c r="O50" s="1641">
        <v>4</v>
      </c>
    </row>
    <row r="51" spans="1:18" ht="41.25" customHeight="1" thickBot="1" x14ac:dyDescent="0.25">
      <c r="A51" s="1089" t="s">
        <v>39</v>
      </c>
      <c r="B51" s="1217" t="s">
        <v>37</v>
      </c>
      <c r="C51" s="1634" t="s">
        <v>37</v>
      </c>
      <c r="D51" s="1633" t="s">
        <v>109</v>
      </c>
      <c r="E51" s="1640"/>
      <c r="F51" s="1649" t="s">
        <v>671</v>
      </c>
      <c r="G51" s="2067"/>
      <c r="H51" s="2578"/>
      <c r="I51" s="2394"/>
      <c r="J51" s="2394"/>
      <c r="K51" s="1630" t="s">
        <v>124</v>
      </c>
      <c r="L51" s="1648">
        <v>7</v>
      </c>
      <c r="M51" s="1647" t="s">
        <v>670</v>
      </c>
      <c r="N51" s="1646" t="s">
        <v>648</v>
      </c>
      <c r="O51" s="1645">
        <v>4</v>
      </c>
    </row>
    <row r="52" spans="1:18" ht="33" customHeight="1" thickBot="1" x14ac:dyDescent="0.25">
      <c r="A52" s="1089" t="s">
        <v>39</v>
      </c>
      <c r="B52" s="1217" t="s">
        <v>37</v>
      </c>
      <c r="C52" s="1634" t="s">
        <v>37</v>
      </c>
      <c r="D52" s="1633" t="s">
        <v>107</v>
      </c>
      <c r="E52" s="1640"/>
      <c r="F52" s="1639" t="s">
        <v>669</v>
      </c>
      <c r="G52" s="2065" t="s">
        <v>539</v>
      </c>
      <c r="H52" s="2578"/>
      <c r="I52" s="2394"/>
      <c r="J52" s="2394"/>
      <c r="K52" s="1644" t="s">
        <v>124</v>
      </c>
      <c r="L52" s="1643">
        <v>4</v>
      </c>
      <c r="M52" s="1642" t="s">
        <v>668</v>
      </c>
      <c r="N52" s="1602" t="s">
        <v>648</v>
      </c>
      <c r="O52" s="1641">
        <v>1</v>
      </c>
    </row>
    <row r="53" spans="1:18" ht="32.25" customHeight="1" thickBot="1" x14ac:dyDescent="0.25">
      <c r="A53" s="1089" t="s">
        <v>39</v>
      </c>
      <c r="B53" s="1217" t="s">
        <v>37</v>
      </c>
      <c r="C53" s="1634" t="s">
        <v>37</v>
      </c>
      <c r="D53" s="1633" t="s">
        <v>102</v>
      </c>
      <c r="E53" s="1640"/>
      <c r="F53" s="1639" t="s">
        <v>667</v>
      </c>
      <c r="G53" s="2066"/>
      <c r="H53" s="2578"/>
      <c r="I53" s="2394"/>
      <c r="J53" s="2394"/>
      <c r="K53" s="1638" t="s">
        <v>124</v>
      </c>
      <c r="L53" s="1637">
        <v>25.7</v>
      </c>
      <c r="M53" s="1636" t="s">
        <v>666</v>
      </c>
      <c r="N53" s="1635" t="s">
        <v>648</v>
      </c>
      <c r="O53" s="1623">
        <v>1</v>
      </c>
      <c r="P53" s="394"/>
      <c r="R53" s="394"/>
    </row>
    <row r="54" spans="1:18" ht="33.75" customHeight="1" thickBot="1" x14ac:dyDescent="0.25">
      <c r="A54" s="1089" t="s">
        <v>39</v>
      </c>
      <c r="B54" s="1217" t="s">
        <v>37</v>
      </c>
      <c r="C54" s="1634" t="s">
        <v>37</v>
      </c>
      <c r="D54" s="1633" t="s">
        <v>96</v>
      </c>
      <c r="E54" s="1632"/>
      <c r="F54" s="1631" t="s">
        <v>665</v>
      </c>
      <c r="G54" s="2066"/>
      <c r="H54" s="2579"/>
      <c r="I54" s="2395"/>
      <c r="J54" s="2395"/>
      <c r="K54" s="1630" t="s">
        <v>124</v>
      </c>
      <c r="L54" s="1629">
        <v>0</v>
      </c>
      <c r="M54" s="1628" t="s">
        <v>664</v>
      </c>
      <c r="N54" s="1627" t="s">
        <v>648</v>
      </c>
      <c r="O54" s="1626">
        <v>1</v>
      </c>
      <c r="P54" s="394"/>
      <c r="R54" s="394"/>
    </row>
    <row r="55" spans="1:18" ht="24" customHeight="1" x14ac:dyDescent="0.2">
      <c r="A55" s="2513" t="s">
        <v>39</v>
      </c>
      <c r="B55" s="2529" t="s">
        <v>37</v>
      </c>
      <c r="C55" s="2566" t="s">
        <v>39</v>
      </c>
      <c r="D55" s="2316" t="s">
        <v>662</v>
      </c>
      <c r="E55" s="2601"/>
      <c r="F55" s="2602"/>
      <c r="G55" s="2059" t="s">
        <v>522</v>
      </c>
      <c r="H55" s="2311" t="s">
        <v>44</v>
      </c>
      <c r="I55" s="2170" t="s">
        <v>53</v>
      </c>
      <c r="J55" s="2616" t="s">
        <v>52</v>
      </c>
      <c r="K55" s="1625" t="s">
        <v>124</v>
      </c>
      <c r="L55" s="1611">
        <v>0</v>
      </c>
      <c r="M55" s="1624" t="s">
        <v>663</v>
      </c>
      <c r="N55" s="1609" t="s">
        <v>119</v>
      </c>
      <c r="O55" s="1623">
        <v>0</v>
      </c>
    </row>
    <row r="56" spans="1:18" ht="26.25" customHeight="1" thickBot="1" x14ac:dyDescent="0.25">
      <c r="A56" s="2515"/>
      <c r="B56" s="2530"/>
      <c r="C56" s="2568"/>
      <c r="D56" s="2605"/>
      <c r="E56" s="2606"/>
      <c r="F56" s="2607"/>
      <c r="G56" s="2060"/>
      <c r="H56" s="2312"/>
      <c r="I56" s="2171"/>
      <c r="J56" s="2589"/>
      <c r="K56" s="1091" t="s">
        <v>33</v>
      </c>
      <c r="L56" s="1586">
        <f>SUM(L55)</f>
        <v>0</v>
      </c>
      <c r="M56" s="1622"/>
      <c r="N56" s="1621"/>
      <c r="O56" s="1620"/>
    </row>
    <row r="57" spans="1:18" ht="26.25" customHeight="1" x14ac:dyDescent="0.2">
      <c r="A57" s="2513" t="s">
        <v>39</v>
      </c>
      <c r="B57" s="2529" t="s">
        <v>37</v>
      </c>
      <c r="C57" s="2566" t="s">
        <v>39</v>
      </c>
      <c r="D57" s="1460" t="s">
        <v>37</v>
      </c>
      <c r="E57" s="1495"/>
      <c r="F57" s="1619" t="s">
        <v>662</v>
      </c>
      <c r="G57" s="2060"/>
      <c r="H57" s="2312"/>
      <c r="I57" s="2171"/>
      <c r="J57" s="2589"/>
      <c r="K57" s="1618" t="s">
        <v>124</v>
      </c>
      <c r="L57" s="1456">
        <v>0</v>
      </c>
      <c r="M57" s="1617"/>
      <c r="N57" s="1616"/>
      <c r="O57" s="1615"/>
    </row>
    <row r="58" spans="1:18" ht="16.5" customHeight="1" thickBot="1" x14ac:dyDescent="0.25">
      <c r="A58" s="2515"/>
      <c r="B58" s="2530"/>
      <c r="C58" s="2568"/>
      <c r="D58" s="1225"/>
      <c r="E58" s="1495"/>
      <c r="F58" s="1501"/>
      <c r="G58" s="2061"/>
      <c r="H58" s="2313"/>
      <c r="I58" s="2172"/>
      <c r="J58" s="2590"/>
      <c r="K58" s="1448" t="s">
        <v>33</v>
      </c>
      <c r="L58" s="1499">
        <f>SUM(L57)</f>
        <v>0</v>
      </c>
      <c r="M58" s="1614"/>
      <c r="N58" s="1613"/>
      <c r="O58" s="1612"/>
    </row>
    <row r="59" spans="1:18" ht="25.5" customHeight="1" x14ac:dyDescent="0.2">
      <c r="A59" s="2513" t="s">
        <v>39</v>
      </c>
      <c r="B59" s="2529" t="s">
        <v>37</v>
      </c>
      <c r="C59" s="2585" t="s">
        <v>109</v>
      </c>
      <c r="D59" s="2316" t="s">
        <v>659</v>
      </c>
      <c r="E59" s="2601"/>
      <c r="F59" s="2602"/>
      <c r="G59" s="2059" t="s">
        <v>661</v>
      </c>
      <c r="H59" s="2311" t="s">
        <v>44</v>
      </c>
      <c r="I59" s="2170" t="s">
        <v>53</v>
      </c>
      <c r="J59" s="2616" t="s">
        <v>52</v>
      </c>
      <c r="K59" s="1600" t="s">
        <v>124</v>
      </c>
      <c r="L59" s="1611">
        <v>0</v>
      </c>
      <c r="M59" s="1610" t="s">
        <v>660</v>
      </c>
      <c r="N59" s="1609" t="s">
        <v>119</v>
      </c>
      <c r="O59" s="1608">
        <v>0</v>
      </c>
    </row>
    <row r="60" spans="1:18" ht="25.5" customHeight="1" thickBot="1" x14ac:dyDescent="0.25">
      <c r="A60" s="2515"/>
      <c r="B60" s="2530"/>
      <c r="C60" s="2586"/>
      <c r="D60" s="2605"/>
      <c r="E60" s="2606"/>
      <c r="F60" s="2607"/>
      <c r="G60" s="2060"/>
      <c r="H60" s="2312"/>
      <c r="I60" s="2171"/>
      <c r="J60" s="2636"/>
      <c r="K60" s="1091" t="s">
        <v>33</v>
      </c>
      <c r="L60" s="1586">
        <f>SUM(L59:L59)</f>
        <v>0</v>
      </c>
      <c r="M60" s="1607"/>
      <c r="N60" s="1606"/>
      <c r="O60" s="1545"/>
    </row>
    <row r="61" spans="1:18" ht="25.5" customHeight="1" x14ac:dyDescent="0.2">
      <c r="A61" s="2513" t="s">
        <v>39</v>
      </c>
      <c r="B61" s="2529" t="s">
        <v>37</v>
      </c>
      <c r="C61" s="2585" t="s">
        <v>109</v>
      </c>
      <c r="D61" s="1460" t="s">
        <v>37</v>
      </c>
      <c r="E61" s="1459"/>
      <c r="F61" s="1458" t="s">
        <v>659</v>
      </c>
      <c r="G61" s="2060"/>
      <c r="H61" s="2312"/>
      <c r="I61" s="2171"/>
      <c r="J61" s="2636"/>
      <c r="K61" s="1605" t="s">
        <v>124</v>
      </c>
      <c r="L61" s="1456">
        <v>0</v>
      </c>
      <c r="M61" s="1603"/>
      <c r="N61" s="1602"/>
      <c r="O61" s="1601"/>
    </row>
    <row r="62" spans="1:18" ht="25.5" customHeight="1" thickBot="1" x14ac:dyDescent="0.25">
      <c r="A62" s="2515"/>
      <c r="B62" s="2530"/>
      <c r="C62" s="2586"/>
      <c r="D62" s="913"/>
      <c r="E62" s="1451"/>
      <c r="F62" s="1604"/>
      <c r="G62" s="2061"/>
      <c r="H62" s="2313"/>
      <c r="I62" s="2172"/>
      <c r="J62" s="2637"/>
      <c r="K62" s="1448" t="s">
        <v>33</v>
      </c>
      <c r="L62" s="1499">
        <f>SUM(L61)</f>
        <v>0</v>
      </c>
      <c r="M62" s="1603"/>
      <c r="N62" s="1602"/>
      <c r="O62" s="1601"/>
    </row>
    <row r="63" spans="1:18" ht="36.75" customHeight="1" x14ac:dyDescent="0.2">
      <c r="A63" s="2526" t="s">
        <v>39</v>
      </c>
      <c r="B63" s="2483" t="s">
        <v>37</v>
      </c>
      <c r="C63" s="1088" t="s">
        <v>107</v>
      </c>
      <c r="D63" s="2601" t="s">
        <v>658</v>
      </c>
      <c r="E63" s="2601"/>
      <c r="F63" s="2602"/>
      <c r="G63" s="2059" t="s">
        <v>641</v>
      </c>
      <c r="H63" s="2311" t="s">
        <v>44</v>
      </c>
      <c r="I63" s="2634" t="s">
        <v>53</v>
      </c>
      <c r="J63" s="2616" t="s">
        <v>52</v>
      </c>
      <c r="K63" s="1600" t="s">
        <v>124</v>
      </c>
      <c r="L63" s="1599">
        <f>L67+L70+L74+L78+L80+L83+L86+L89</f>
        <v>47.7</v>
      </c>
      <c r="M63" s="1598"/>
      <c r="N63" s="1597"/>
      <c r="O63" s="1596"/>
    </row>
    <row r="64" spans="1:18" x14ac:dyDescent="0.2">
      <c r="A64" s="2527"/>
      <c r="B64" s="2484"/>
      <c r="C64" s="1081"/>
      <c r="D64" s="2603"/>
      <c r="E64" s="2603"/>
      <c r="F64" s="2604"/>
      <c r="G64" s="2060"/>
      <c r="H64" s="2312"/>
      <c r="I64" s="2635"/>
      <c r="J64" s="2636"/>
      <c r="K64" s="1595" t="s">
        <v>141</v>
      </c>
      <c r="L64" s="1594">
        <f>L68+L71+L73+L77+L81+L84+L87+L90</f>
        <v>368</v>
      </c>
      <c r="M64" s="1593"/>
      <c r="N64" s="1589"/>
      <c r="O64" s="1588"/>
      <c r="P64" s="394"/>
    </row>
    <row r="65" spans="1:21" x14ac:dyDescent="0.2">
      <c r="A65" s="2527"/>
      <c r="B65" s="2484"/>
      <c r="C65" s="1081"/>
      <c r="D65" s="2603"/>
      <c r="E65" s="2603"/>
      <c r="F65" s="2604"/>
      <c r="G65" s="2060"/>
      <c r="H65" s="2312"/>
      <c r="I65" s="2635"/>
      <c r="J65" s="2636"/>
      <c r="K65" s="1592" t="s">
        <v>140</v>
      </c>
      <c r="L65" s="1591">
        <f>L75</f>
        <v>5.8</v>
      </c>
      <c r="M65" s="1590"/>
      <c r="N65" s="1589"/>
      <c r="O65" s="1588"/>
    </row>
    <row r="66" spans="1:21" ht="13.5" thickBot="1" x14ac:dyDescent="0.25">
      <c r="A66" s="2528"/>
      <c r="B66" s="2485"/>
      <c r="C66" s="1587"/>
      <c r="D66" s="2606"/>
      <c r="E66" s="2606"/>
      <c r="F66" s="2607"/>
      <c r="G66" s="2061"/>
      <c r="H66" s="2313"/>
      <c r="I66" s="2635"/>
      <c r="J66" s="2636"/>
      <c r="K66" s="1091" t="s">
        <v>33</v>
      </c>
      <c r="L66" s="1586">
        <f>SUM(L63:L65)</f>
        <v>421.5</v>
      </c>
      <c r="M66" s="1585"/>
      <c r="N66" s="1584"/>
      <c r="O66" s="1583"/>
    </row>
    <row r="67" spans="1:21" ht="27" customHeight="1" thickBot="1" x14ac:dyDescent="0.25">
      <c r="A67" s="2526" t="s">
        <v>39</v>
      </c>
      <c r="B67" s="2483" t="s">
        <v>37</v>
      </c>
      <c r="C67" s="2531" t="s">
        <v>107</v>
      </c>
      <c r="D67" s="2569" t="s">
        <v>37</v>
      </c>
      <c r="E67" s="2537"/>
      <c r="F67" s="2549" t="s">
        <v>657</v>
      </c>
      <c r="G67" s="2428" t="s">
        <v>641</v>
      </c>
      <c r="H67" s="2311" t="s">
        <v>44</v>
      </c>
      <c r="I67" s="2636"/>
      <c r="J67" s="2636"/>
      <c r="K67" s="1578" t="s">
        <v>124</v>
      </c>
      <c r="L67" s="1539">
        <v>0</v>
      </c>
      <c r="M67" s="1582"/>
      <c r="N67" s="1581"/>
      <c r="O67" s="1580"/>
      <c r="P67" s="1579"/>
      <c r="Q67" s="394"/>
      <c r="U67" s="394"/>
    </row>
    <row r="68" spans="1:21" ht="27" customHeight="1" thickBot="1" x14ac:dyDescent="0.25">
      <c r="A68" s="2527"/>
      <c r="B68" s="2484"/>
      <c r="C68" s="2532"/>
      <c r="D68" s="2570"/>
      <c r="E68" s="2538"/>
      <c r="F68" s="2550"/>
      <c r="G68" s="2429"/>
      <c r="H68" s="2312"/>
      <c r="I68" s="2636"/>
      <c r="J68" s="2636"/>
      <c r="K68" s="1578" t="s">
        <v>141</v>
      </c>
      <c r="L68" s="1539"/>
      <c r="M68" s="1554"/>
      <c r="N68" s="1553"/>
      <c r="O68" s="1552"/>
    </row>
    <row r="69" spans="1:21" ht="27" customHeight="1" thickBot="1" x14ac:dyDescent="0.25">
      <c r="A69" s="2528"/>
      <c r="B69" s="2485"/>
      <c r="C69" s="2587"/>
      <c r="D69" s="2571"/>
      <c r="E69" s="2539"/>
      <c r="F69" s="2551"/>
      <c r="G69" s="2430"/>
      <c r="H69" s="2312"/>
      <c r="I69" s="2636"/>
      <c r="J69" s="2636"/>
      <c r="K69" s="1577" t="s">
        <v>33</v>
      </c>
      <c r="L69" s="1544">
        <f>SUM(L67:L68)</f>
        <v>0</v>
      </c>
      <c r="M69" s="1554"/>
      <c r="N69" s="1553"/>
      <c r="O69" s="1552"/>
    </row>
    <row r="70" spans="1:21" ht="27.75" customHeight="1" thickBot="1" x14ac:dyDescent="0.25">
      <c r="A70" s="2526" t="s">
        <v>39</v>
      </c>
      <c r="B70" s="2483" t="s">
        <v>37</v>
      </c>
      <c r="C70" s="2531" t="s">
        <v>107</v>
      </c>
      <c r="D70" s="2569" t="s">
        <v>39</v>
      </c>
      <c r="E70" s="2537"/>
      <c r="F70" s="2582" t="s">
        <v>656</v>
      </c>
      <c r="G70" s="2428" t="s">
        <v>641</v>
      </c>
      <c r="H70" s="2311" t="s">
        <v>44</v>
      </c>
      <c r="I70" s="2636"/>
      <c r="J70" s="2636"/>
      <c r="K70" s="928" t="s">
        <v>124</v>
      </c>
      <c r="L70" s="1539">
        <v>0</v>
      </c>
      <c r="M70" s="1554"/>
      <c r="N70" s="1553"/>
      <c r="O70" s="1552"/>
      <c r="Q70" s="394"/>
      <c r="R70" s="394"/>
    </row>
    <row r="71" spans="1:21" ht="21" customHeight="1" thickBot="1" x14ac:dyDescent="0.25">
      <c r="A71" s="2527"/>
      <c r="B71" s="2484"/>
      <c r="C71" s="2532"/>
      <c r="D71" s="2570"/>
      <c r="E71" s="2538"/>
      <c r="F71" s="2583"/>
      <c r="G71" s="2429"/>
      <c r="H71" s="2312"/>
      <c r="I71" s="2636"/>
      <c r="J71" s="2636"/>
      <c r="K71" s="925" t="s">
        <v>141</v>
      </c>
      <c r="L71" s="1539">
        <v>340</v>
      </c>
      <c r="M71" s="1554" t="s">
        <v>655</v>
      </c>
      <c r="N71" s="1553" t="s">
        <v>648</v>
      </c>
      <c r="O71" s="1560">
        <v>3</v>
      </c>
    </row>
    <row r="72" spans="1:21" ht="21" customHeight="1" thickBot="1" x14ac:dyDescent="0.25">
      <c r="A72" s="2528"/>
      <c r="B72" s="2485"/>
      <c r="C72" s="2587"/>
      <c r="D72" s="2571"/>
      <c r="E72" s="2539"/>
      <c r="F72" s="2584"/>
      <c r="G72" s="2430"/>
      <c r="H72" s="2313"/>
      <c r="I72" s="2636"/>
      <c r="J72" s="2636"/>
      <c r="K72" s="1464" t="s">
        <v>33</v>
      </c>
      <c r="L72" s="1544">
        <f>SUM(L70:L71)</f>
        <v>340</v>
      </c>
      <c r="M72" s="1554"/>
      <c r="N72" s="1553"/>
      <c r="O72" s="1552"/>
    </row>
    <row r="73" spans="1:21" ht="24.75" customHeight="1" thickBot="1" x14ac:dyDescent="0.25">
      <c r="A73" s="2526" t="s">
        <v>39</v>
      </c>
      <c r="B73" s="2483" t="s">
        <v>37</v>
      </c>
      <c r="C73" s="2531" t="s">
        <v>107</v>
      </c>
      <c r="D73" s="2569" t="s">
        <v>109</v>
      </c>
      <c r="E73" s="2537"/>
      <c r="F73" s="2582" t="s">
        <v>654</v>
      </c>
      <c r="G73" s="2428" t="s">
        <v>641</v>
      </c>
      <c r="H73" s="2311" t="s">
        <v>44</v>
      </c>
      <c r="I73" s="2636"/>
      <c r="J73" s="2636"/>
      <c r="K73" s="928" t="s">
        <v>141</v>
      </c>
      <c r="L73" s="1539">
        <v>12</v>
      </c>
      <c r="M73" s="1576" t="s">
        <v>653</v>
      </c>
      <c r="N73" s="1575" t="s">
        <v>648</v>
      </c>
      <c r="O73" s="1574">
        <v>6</v>
      </c>
    </row>
    <row r="74" spans="1:21" ht="13.5" customHeight="1" thickBot="1" x14ac:dyDescent="0.25">
      <c r="A74" s="2527"/>
      <c r="B74" s="2484"/>
      <c r="C74" s="2532"/>
      <c r="D74" s="2570"/>
      <c r="E74" s="2538"/>
      <c r="F74" s="2583"/>
      <c r="G74" s="2429"/>
      <c r="H74" s="2312"/>
      <c r="I74" s="2636"/>
      <c r="J74" s="2636"/>
      <c r="K74" s="925" t="s">
        <v>124</v>
      </c>
      <c r="L74" s="1539"/>
      <c r="M74" s="1554"/>
      <c r="N74" s="1561"/>
      <c r="O74" s="1552"/>
    </row>
    <row r="75" spans="1:21" ht="13.5" customHeight="1" thickBot="1" x14ac:dyDescent="0.25">
      <c r="A75" s="2527"/>
      <c r="B75" s="2484"/>
      <c r="C75" s="2532"/>
      <c r="D75" s="2570"/>
      <c r="E75" s="2538"/>
      <c r="F75" s="2583"/>
      <c r="G75" s="2429"/>
      <c r="H75" s="2312"/>
      <c r="I75" s="2636"/>
      <c r="J75" s="2636"/>
      <c r="K75" s="1573" t="s">
        <v>140</v>
      </c>
      <c r="L75" s="1572">
        <v>5.8</v>
      </c>
      <c r="M75" s="1569"/>
      <c r="N75" s="1568"/>
      <c r="O75" s="1567"/>
      <c r="R75" s="394"/>
    </row>
    <row r="76" spans="1:21" ht="16.5" customHeight="1" thickBot="1" x14ac:dyDescent="0.25">
      <c r="A76" s="2527"/>
      <c r="B76" s="2484"/>
      <c r="C76" s="2532"/>
      <c r="D76" s="2570"/>
      <c r="E76" s="2538"/>
      <c r="F76" s="2583"/>
      <c r="G76" s="2429"/>
      <c r="H76" s="2312"/>
      <c r="I76" s="2636"/>
      <c r="J76" s="2636"/>
      <c r="K76" s="1571" t="s">
        <v>33</v>
      </c>
      <c r="L76" s="1570">
        <f>SUM(L73:L75)</f>
        <v>17.8</v>
      </c>
      <c r="M76" s="1569"/>
      <c r="N76" s="1568"/>
      <c r="O76" s="1567"/>
    </row>
    <row r="77" spans="1:21" ht="24.75" customHeight="1" thickBot="1" x14ac:dyDescent="0.25">
      <c r="A77" s="2526" t="s">
        <v>39</v>
      </c>
      <c r="B77" s="2483" t="s">
        <v>37</v>
      </c>
      <c r="C77" s="2531" t="s">
        <v>107</v>
      </c>
      <c r="D77" s="2569" t="s">
        <v>107</v>
      </c>
      <c r="E77" s="2537"/>
      <c r="F77" s="2582" t="s">
        <v>652</v>
      </c>
      <c r="G77" s="2428" t="s">
        <v>641</v>
      </c>
      <c r="H77" s="2311" t="s">
        <v>44</v>
      </c>
      <c r="I77" s="2636"/>
      <c r="J77" s="2636"/>
      <c r="K77" s="928" t="s">
        <v>141</v>
      </c>
      <c r="L77" s="1550">
        <v>5</v>
      </c>
      <c r="M77" s="1566" t="s">
        <v>651</v>
      </c>
      <c r="N77" s="1565" t="s">
        <v>648</v>
      </c>
      <c r="O77" s="1564">
        <v>15</v>
      </c>
    </row>
    <row r="78" spans="1:21" ht="19.5" customHeight="1" thickBot="1" x14ac:dyDescent="0.25">
      <c r="A78" s="2527"/>
      <c r="B78" s="2484"/>
      <c r="C78" s="2532"/>
      <c r="D78" s="2570"/>
      <c r="E78" s="2538"/>
      <c r="F78" s="2583"/>
      <c r="G78" s="2429"/>
      <c r="H78" s="2312"/>
      <c r="I78" s="2636"/>
      <c r="J78" s="2636"/>
      <c r="K78" s="925" t="s">
        <v>124</v>
      </c>
      <c r="L78" s="1539"/>
      <c r="M78" s="1554"/>
      <c r="N78" s="1561"/>
      <c r="O78" s="1552"/>
    </row>
    <row r="79" spans="1:21" ht="14.25" customHeight="1" thickBot="1" x14ac:dyDescent="0.25">
      <c r="A79" s="2528"/>
      <c r="B79" s="2485"/>
      <c r="C79" s="2587"/>
      <c r="D79" s="2571"/>
      <c r="E79" s="2539"/>
      <c r="F79" s="2584"/>
      <c r="G79" s="2430"/>
      <c r="H79" s="2313"/>
      <c r="I79" s="2636"/>
      <c r="J79" s="2636"/>
      <c r="K79" s="1464" t="s">
        <v>33</v>
      </c>
      <c r="L79" s="1544">
        <f>SUM(L77:L78)</f>
        <v>5</v>
      </c>
      <c r="M79" s="1559"/>
      <c r="N79" s="1558"/>
      <c r="O79" s="1557"/>
    </row>
    <row r="80" spans="1:21" ht="26.25" customHeight="1" thickBot="1" x14ac:dyDescent="0.25">
      <c r="A80" s="2526" t="s">
        <v>39</v>
      </c>
      <c r="B80" s="2483" t="s">
        <v>37</v>
      </c>
      <c r="C80" s="2531" t="s">
        <v>107</v>
      </c>
      <c r="D80" s="2569" t="s">
        <v>102</v>
      </c>
      <c r="E80" s="2537"/>
      <c r="F80" s="2549" t="s">
        <v>650</v>
      </c>
      <c r="G80" s="2428" t="s">
        <v>641</v>
      </c>
      <c r="H80" s="2311" t="s">
        <v>44</v>
      </c>
      <c r="I80" s="2636"/>
      <c r="J80" s="2636"/>
      <c r="K80" s="928" t="s">
        <v>124</v>
      </c>
      <c r="L80" s="1550"/>
      <c r="M80" s="1563"/>
      <c r="N80" s="1555"/>
      <c r="O80" s="1562"/>
    </row>
    <row r="81" spans="1:18" ht="24.75" customHeight="1" thickBot="1" x14ac:dyDescent="0.25">
      <c r="A81" s="2527"/>
      <c r="B81" s="2484"/>
      <c r="C81" s="2532"/>
      <c r="D81" s="2570"/>
      <c r="E81" s="2538"/>
      <c r="F81" s="2550"/>
      <c r="G81" s="2429"/>
      <c r="H81" s="2312"/>
      <c r="I81" s="2636"/>
      <c r="J81" s="2636"/>
      <c r="K81" s="925" t="s">
        <v>141</v>
      </c>
      <c r="L81" s="1539">
        <v>11</v>
      </c>
      <c r="M81" s="1554" t="s">
        <v>649</v>
      </c>
      <c r="N81" s="1561" t="s">
        <v>648</v>
      </c>
      <c r="O81" s="1560">
        <v>15</v>
      </c>
    </row>
    <row r="82" spans="1:18" ht="24.75" customHeight="1" thickBot="1" x14ac:dyDescent="0.25">
      <c r="A82" s="2528"/>
      <c r="B82" s="2485"/>
      <c r="C82" s="2587"/>
      <c r="D82" s="2571"/>
      <c r="E82" s="2539"/>
      <c r="F82" s="2551"/>
      <c r="G82" s="2430"/>
      <c r="H82" s="2313"/>
      <c r="I82" s="2636"/>
      <c r="J82" s="2636"/>
      <c r="K82" s="1464" t="s">
        <v>33</v>
      </c>
      <c r="L82" s="1544">
        <f>SUM(L80:L81)</f>
        <v>11</v>
      </c>
      <c r="M82" s="1559"/>
      <c r="N82" s="1558"/>
      <c r="O82" s="1557"/>
    </row>
    <row r="83" spans="1:18" ht="25.5" customHeight="1" thickBot="1" x14ac:dyDescent="0.25">
      <c r="A83" s="2526" t="s">
        <v>39</v>
      </c>
      <c r="B83" s="2483" t="s">
        <v>37</v>
      </c>
      <c r="C83" s="2531" t="s">
        <v>107</v>
      </c>
      <c r="D83" s="2569" t="s">
        <v>96</v>
      </c>
      <c r="E83" s="2537"/>
      <c r="F83" s="2549" t="s">
        <v>647</v>
      </c>
      <c r="G83" s="2428" t="s">
        <v>641</v>
      </c>
      <c r="H83" s="2311" t="s">
        <v>44</v>
      </c>
      <c r="I83" s="2636"/>
      <c r="J83" s="2636"/>
      <c r="K83" s="928" t="s">
        <v>124</v>
      </c>
      <c r="L83" s="1550">
        <v>0</v>
      </c>
      <c r="M83" s="1556"/>
      <c r="N83" s="1555" t="s">
        <v>646</v>
      </c>
      <c r="O83" s="1547">
        <v>0</v>
      </c>
    </row>
    <row r="84" spans="1:18" ht="17.25" customHeight="1" thickBot="1" x14ac:dyDescent="0.25">
      <c r="A84" s="2527"/>
      <c r="B84" s="2484"/>
      <c r="C84" s="2532"/>
      <c r="D84" s="2570"/>
      <c r="E84" s="2538"/>
      <c r="F84" s="2550"/>
      <c r="G84" s="2429"/>
      <c r="H84" s="2312"/>
      <c r="I84" s="2636"/>
      <c r="J84" s="2636"/>
      <c r="K84" s="925" t="s">
        <v>141</v>
      </c>
      <c r="L84" s="1539"/>
      <c r="M84" s="1554"/>
      <c r="N84" s="1553"/>
      <c r="O84" s="1552"/>
    </row>
    <row r="85" spans="1:18" ht="16.5" customHeight="1" thickBot="1" x14ac:dyDescent="0.25">
      <c r="A85" s="2528"/>
      <c r="B85" s="2485"/>
      <c r="C85" s="2587"/>
      <c r="D85" s="2571"/>
      <c r="E85" s="2539"/>
      <c r="F85" s="2551"/>
      <c r="G85" s="2430"/>
      <c r="H85" s="2313"/>
      <c r="I85" s="2636"/>
      <c r="J85" s="2636"/>
      <c r="K85" s="1464" t="s">
        <v>33</v>
      </c>
      <c r="L85" s="1544">
        <f>SUM(L83:L84)</f>
        <v>0</v>
      </c>
      <c r="M85" s="1543"/>
      <c r="N85" s="1542"/>
      <c r="O85" s="1551"/>
    </row>
    <row r="86" spans="1:18" ht="32.25" customHeight="1" thickBot="1" x14ac:dyDescent="0.25">
      <c r="A86" s="2526" t="s">
        <v>39</v>
      </c>
      <c r="B86" s="2483" t="s">
        <v>37</v>
      </c>
      <c r="C86" s="2531" t="s">
        <v>107</v>
      </c>
      <c r="D86" s="2569" t="s">
        <v>92</v>
      </c>
      <c r="E86" s="2537"/>
      <c r="F86" s="2549" t="s">
        <v>645</v>
      </c>
      <c r="G86" s="2428" t="s">
        <v>641</v>
      </c>
      <c r="H86" s="2311" t="s">
        <v>44</v>
      </c>
      <c r="I86" s="2636"/>
      <c r="J86" s="2636"/>
      <c r="K86" s="928" t="s">
        <v>124</v>
      </c>
      <c r="L86" s="1550">
        <v>0.6</v>
      </c>
      <c r="M86" s="1549" t="s">
        <v>644</v>
      </c>
      <c r="N86" s="1548"/>
      <c r="O86" s="1547" t="s">
        <v>643</v>
      </c>
    </row>
    <row r="87" spans="1:18" ht="12" customHeight="1" thickBot="1" x14ac:dyDescent="0.25">
      <c r="A87" s="2527"/>
      <c r="B87" s="2484"/>
      <c r="C87" s="2532"/>
      <c r="D87" s="2570"/>
      <c r="E87" s="2538"/>
      <c r="F87" s="2550"/>
      <c r="G87" s="2429"/>
      <c r="H87" s="2312"/>
      <c r="I87" s="2636"/>
      <c r="J87" s="2636"/>
      <c r="K87" s="925" t="s">
        <v>141</v>
      </c>
      <c r="L87" s="1539"/>
      <c r="M87" s="1546"/>
      <c r="N87" s="1534"/>
      <c r="O87" s="1545"/>
    </row>
    <row r="88" spans="1:18" ht="24" customHeight="1" thickBot="1" x14ac:dyDescent="0.25">
      <c r="A88" s="2528"/>
      <c r="B88" s="2485"/>
      <c r="C88" s="2587"/>
      <c r="D88" s="2571"/>
      <c r="E88" s="2539"/>
      <c r="F88" s="2551"/>
      <c r="G88" s="2430"/>
      <c r="H88" s="2313"/>
      <c r="I88" s="2636"/>
      <c r="J88" s="2636"/>
      <c r="K88" s="1464" t="s">
        <v>33</v>
      </c>
      <c r="L88" s="1544">
        <f>SUM(L86:L87)</f>
        <v>0.6</v>
      </c>
      <c r="M88" s="1543"/>
      <c r="N88" s="1542"/>
      <c r="O88" s="1541"/>
    </row>
    <row r="89" spans="1:18" ht="27.75" customHeight="1" thickBot="1" x14ac:dyDescent="0.25">
      <c r="A89" s="2526" t="s">
        <v>39</v>
      </c>
      <c r="B89" s="2483" t="s">
        <v>37</v>
      </c>
      <c r="C89" s="2531" t="s">
        <v>107</v>
      </c>
      <c r="D89" s="2569" t="s">
        <v>87</v>
      </c>
      <c r="E89" s="2537"/>
      <c r="F89" s="2549" t="s">
        <v>642</v>
      </c>
      <c r="G89" s="2429" t="s">
        <v>641</v>
      </c>
      <c r="H89" s="2312" t="s">
        <v>44</v>
      </c>
      <c r="I89" s="2636"/>
      <c r="J89" s="2636"/>
      <c r="K89" s="1540" t="s">
        <v>124</v>
      </c>
      <c r="L89" s="1539">
        <v>47.1</v>
      </c>
      <c r="M89" s="1538" t="s">
        <v>640</v>
      </c>
      <c r="N89" s="1537"/>
      <c r="O89" s="1536" t="s">
        <v>639</v>
      </c>
      <c r="R89" s="394"/>
    </row>
    <row r="90" spans="1:18" ht="13.5" thickBot="1" x14ac:dyDescent="0.25">
      <c r="A90" s="2527"/>
      <c r="B90" s="2484"/>
      <c r="C90" s="2532"/>
      <c r="D90" s="2570"/>
      <c r="E90" s="2538"/>
      <c r="F90" s="2550"/>
      <c r="G90" s="2429"/>
      <c r="H90" s="2312"/>
      <c r="I90" s="2636"/>
      <c r="J90" s="2636"/>
      <c r="K90" s="925" t="s">
        <v>141</v>
      </c>
      <c r="L90" s="1535"/>
      <c r="M90" s="1414"/>
      <c r="N90" s="1534"/>
      <c r="O90" s="1533"/>
    </row>
    <row r="91" spans="1:18" ht="24" customHeight="1" thickBot="1" x14ac:dyDescent="0.25">
      <c r="A91" s="2528"/>
      <c r="B91" s="2485"/>
      <c r="C91" s="2587"/>
      <c r="D91" s="2571"/>
      <c r="E91" s="2539"/>
      <c r="F91" s="2551"/>
      <c r="G91" s="2430"/>
      <c r="H91" s="2313"/>
      <c r="I91" s="2637"/>
      <c r="J91" s="2639"/>
      <c r="K91" s="1464" t="s">
        <v>33</v>
      </c>
      <c r="L91" s="1532">
        <f>SUM(L89:L90)</f>
        <v>47.1</v>
      </c>
      <c r="M91" s="1411"/>
      <c r="N91" s="1531"/>
      <c r="O91" s="1530"/>
    </row>
    <row r="92" spans="1:18" ht="13.5" customHeight="1" thickBot="1" x14ac:dyDescent="0.25">
      <c r="A92" s="915" t="s">
        <v>39</v>
      </c>
      <c r="B92" s="1443" t="s">
        <v>37</v>
      </c>
      <c r="C92" s="2597" t="s">
        <v>38</v>
      </c>
      <c r="D92" s="2151"/>
      <c r="E92" s="2151"/>
      <c r="F92" s="2151"/>
      <c r="G92" s="2151"/>
      <c r="H92" s="2151"/>
      <c r="I92" s="2152"/>
      <c r="J92" s="1529"/>
      <c r="K92" s="1442" t="s">
        <v>33</v>
      </c>
      <c r="L92" s="1528">
        <f>L48+L56+L60+L66</f>
        <v>478.2</v>
      </c>
      <c r="M92" s="1527"/>
      <c r="N92" s="1526"/>
      <c r="O92" s="1525"/>
    </row>
    <row r="93" spans="1:18" ht="27" customHeight="1" thickBot="1" x14ac:dyDescent="0.25">
      <c r="A93" s="1244" t="s">
        <v>39</v>
      </c>
      <c r="B93" s="1521" t="s">
        <v>39</v>
      </c>
      <c r="C93" s="2613" t="s">
        <v>638</v>
      </c>
      <c r="D93" s="2614"/>
      <c r="E93" s="2614"/>
      <c r="F93" s="2614"/>
      <c r="G93" s="2614"/>
      <c r="H93" s="2614"/>
      <c r="I93" s="2614"/>
      <c r="J93" s="2614"/>
      <c r="K93" s="2614"/>
      <c r="L93" s="2615"/>
      <c r="M93" s="1524"/>
      <c r="N93" s="1523"/>
      <c r="O93" s="1522"/>
    </row>
    <row r="94" spans="1:18" ht="39" customHeight="1" x14ac:dyDescent="0.2">
      <c r="A94" s="2526"/>
      <c r="B94" s="2523"/>
      <c r="C94" s="1520"/>
      <c r="D94" s="1519"/>
      <c r="E94" s="1519"/>
      <c r="F94" s="1519"/>
      <c r="G94" s="1519"/>
      <c r="H94" s="1519"/>
      <c r="I94" s="1519"/>
      <c r="J94" s="1519"/>
      <c r="K94" s="1519"/>
      <c r="L94" s="1518"/>
      <c r="M94" s="1517" t="s">
        <v>637</v>
      </c>
      <c r="N94" s="1516" t="s">
        <v>119</v>
      </c>
      <c r="O94" s="1515"/>
    </row>
    <row r="95" spans="1:18" ht="39.75" customHeight="1" thickBot="1" x14ac:dyDescent="0.25">
      <c r="A95" s="2528"/>
      <c r="B95" s="2525"/>
      <c r="C95" s="1514"/>
      <c r="D95" s="1513"/>
      <c r="E95" s="1513"/>
      <c r="F95" s="1513"/>
      <c r="G95" s="1513"/>
      <c r="H95" s="1513"/>
      <c r="I95" s="1513"/>
      <c r="J95" s="1513"/>
      <c r="K95" s="1513"/>
      <c r="L95" s="1512"/>
      <c r="M95" s="1511" t="s">
        <v>636</v>
      </c>
      <c r="N95" s="1510" t="s">
        <v>119</v>
      </c>
      <c r="O95" s="1509"/>
    </row>
    <row r="96" spans="1:18" ht="32.25" customHeight="1" x14ac:dyDescent="0.2">
      <c r="A96" s="2526" t="s">
        <v>39</v>
      </c>
      <c r="B96" s="2483" t="s">
        <v>39</v>
      </c>
      <c r="C96" s="1461" t="s">
        <v>37</v>
      </c>
      <c r="D96" s="2316" t="s">
        <v>632</v>
      </c>
      <c r="E96" s="2601"/>
      <c r="F96" s="2602"/>
      <c r="G96" s="2059" t="s">
        <v>635</v>
      </c>
      <c r="H96" s="2311" t="s">
        <v>44</v>
      </c>
      <c r="I96" s="2170" t="s">
        <v>53</v>
      </c>
      <c r="J96" s="2616" t="s">
        <v>52</v>
      </c>
      <c r="K96" s="928" t="s">
        <v>124</v>
      </c>
      <c r="L96" s="1486">
        <v>0</v>
      </c>
      <c r="M96" s="1483" t="s">
        <v>634</v>
      </c>
      <c r="N96" s="1471" t="s">
        <v>119</v>
      </c>
      <c r="O96" s="1508"/>
    </row>
    <row r="97" spans="1:15" ht="35.25" customHeight="1" thickBot="1" x14ac:dyDescent="0.25">
      <c r="A97" s="2527"/>
      <c r="B97" s="2484"/>
      <c r="C97" s="922"/>
      <c r="D97" s="2319"/>
      <c r="E97" s="2603"/>
      <c r="F97" s="2604"/>
      <c r="G97" s="2060"/>
      <c r="H97" s="2312"/>
      <c r="I97" s="2171"/>
      <c r="J97" s="2589"/>
      <c r="K97" s="925"/>
      <c r="L97" s="1481"/>
      <c r="M97" s="1480" t="s">
        <v>633</v>
      </c>
      <c r="N97" s="1466" t="s">
        <v>119</v>
      </c>
      <c r="O97" s="1507"/>
    </row>
    <row r="98" spans="1:15" ht="13.5" thickBot="1" x14ac:dyDescent="0.25">
      <c r="A98" s="2528"/>
      <c r="B98" s="2485"/>
      <c r="C98" s="1506"/>
      <c r="D98" s="2605"/>
      <c r="E98" s="2606"/>
      <c r="F98" s="2607"/>
      <c r="G98" s="2060"/>
      <c r="H98" s="2312"/>
      <c r="I98" s="2171"/>
      <c r="J98" s="2589"/>
      <c r="K98" s="1464" t="s">
        <v>33</v>
      </c>
      <c r="L98" s="1479">
        <f>SUM(L96:L97)</f>
        <v>0</v>
      </c>
      <c r="M98" s="1496"/>
      <c r="N98" s="1454"/>
      <c r="O98" s="1505"/>
    </row>
    <row r="99" spans="1:15" ht="25.5" x14ac:dyDescent="0.2">
      <c r="A99" s="2526" t="s">
        <v>39</v>
      </c>
      <c r="B99" s="2483" t="s">
        <v>39</v>
      </c>
      <c r="C99" s="1461" t="s">
        <v>37</v>
      </c>
      <c r="D99" s="1460" t="s">
        <v>37</v>
      </c>
      <c r="E99" s="1495"/>
      <c r="F99" s="1494" t="s">
        <v>632</v>
      </c>
      <c r="G99" s="2060"/>
      <c r="H99" s="2312"/>
      <c r="I99" s="2171"/>
      <c r="J99" s="2589"/>
      <c r="K99" s="925" t="s">
        <v>124</v>
      </c>
      <c r="L99" s="1456">
        <v>0</v>
      </c>
      <c r="M99" s="1504"/>
      <c r="N99" s="1503"/>
      <c r="O99" s="1502"/>
    </row>
    <row r="100" spans="1:15" ht="17.25" customHeight="1" thickBot="1" x14ac:dyDescent="0.25">
      <c r="A100" s="2527"/>
      <c r="B100" s="2484"/>
      <c r="C100" s="1220"/>
      <c r="D100" s="1225"/>
      <c r="E100" s="1495"/>
      <c r="F100" s="1501"/>
      <c r="G100" s="2060"/>
      <c r="H100" s="2312"/>
      <c r="I100" s="2171"/>
      <c r="J100" s="2589"/>
      <c r="K100" s="1500" t="s">
        <v>33</v>
      </c>
      <c r="L100" s="1499">
        <f>SUM(L99)</f>
        <v>0</v>
      </c>
      <c r="M100" s="1493"/>
      <c r="N100" s="1492"/>
      <c r="O100" s="1498"/>
    </row>
    <row r="101" spans="1:15" ht="26.25" customHeight="1" thickBot="1" x14ac:dyDescent="0.25">
      <c r="A101" s="2513" t="s">
        <v>39</v>
      </c>
      <c r="B101" s="2529" t="s">
        <v>39</v>
      </c>
      <c r="C101" s="2566" t="s">
        <v>39</v>
      </c>
      <c r="D101" s="2316" t="s">
        <v>628</v>
      </c>
      <c r="E101" s="2601"/>
      <c r="F101" s="2602"/>
      <c r="G101" s="2059" t="s">
        <v>631</v>
      </c>
      <c r="H101" s="2311" t="s">
        <v>44</v>
      </c>
      <c r="I101" s="2170" t="s">
        <v>53</v>
      </c>
      <c r="J101" s="2616" t="s">
        <v>52</v>
      </c>
      <c r="K101" s="928" t="s">
        <v>124</v>
      </c>
      <c r="L101" s="1486">
        <v>0</v>
      </c>
      <c r="M101" s="1485" t="s">
        <v>630</v>
      </c>
      <c r="N101" s="1484" t="s">
        <v>119</v>
      </c>
      <c r="O101" s="1497"/>
    </row>
    <row r="102" spans="1:15" ht="34.5" customHeight="1" thickBot="1" x14ac:dyDescent="0.25">
      <c r="A102" s="2514"/>
      <c r="B102" s="2484"/>
      <c r="C102" s="2567"/>
      <c r="D102" s="2319"/>
      <c r="E102" s="2603"/>
      <c r="F102" s="2604"/>
      <c r="G102" s="2060"/>
      <c r="H102" s="2312"/>
      <c r="I102" s="2171"/>
      <c r="J102" s="2589"/>
      <c r="K102" s="925"/>
      <c r="L102" s="1481"/>
      <c r="M102" s="1480" t="s">
        <v>629</v>
      </c>
      <c r="N102" s="1466" t="s">
        <v>622</v>
      </c>
      <c r="O102" s="1465"/>
    </row>
    <row r="103" spans="1:15" ht="21" customHeight="1" thickBot="1" x14ac:dyDescent="0.25">
      <c r="A103" s="2515"/>
      <c r="B103" s="2530"/>
      <c r="C103" s="2568"/>
      <c r="D103" s="2605"/>
      <c r="E103" s="2606"/>
      <c r="F103" s="2607"/>
      <c r="G103" s="2060"/>
      <c r="H103" s="2312"/>
      <c r="I103" s="2171"/>
      <c r="J103" s="2589"/>
      <c r="K103" s="1464" t="s">
        <v>33</v>
      </c>
      <c r="L103" s="1479">
        <f>SUM(L101:L102)</f>
        <v>0</v>
      </c>
      <c r="M103" s="1496"/>
      <c r="N103" s="1454"/>
      <c r="O103" s="1453"/>
    </row>
    <row r="104" spans="1:15" ht="22.5" customHeight="1" x14ac:dyDescent="0.2">
      <c r="A104" s="2526" t="s">
        <v>39</v>
      </c>
      <c r="B104" s="2483" t="s">
        <v>39</v>
      </c>
      <c r="C104" s="1461" t="s">
        <v>39</v>
      </c>
      <c r="D104" s="1460" t="s">
        <v>37</v>
      </c>
      <c r="E104" s="1495"/>
      <c r="F104" s="1494" t="s">
        <v>628</v>
      </c>
      <c r="G104" s="2060"/>
      <c r="H104" s="2312"/>
      <c r="I104" s="2171"/>
      <c r="J104" s="2589"/>
      <c r="K104" s="925" t="s">
        <v>124</v>
      </c>
      <c r="L104" s="1456">
        <v>0</v>
      </c>
      <c r="M104" s="1493"/>
      <c r="N104" s="1492"/>
      <c r="O104" s="1491"/>
    </row>
    <row r="105" spans="1:15" ht="27" customHeight="1" thickBot="1" x14ac:dyDescent="0.25">
      <c r="A105" s="2528"/>
      <c r="B105" s="2485"/>
      <c r="C105" s="1452"/>
      <c r="D105" s="913"/>
      <c r="E105" s="1490"/>
      <c r="F105" s="1489"/>
      <c r="G105" s="2061"/>
      <c r="H105" s="2313"/>
      <c r="I105" s="2172"/>
      <c r="J105" s="2590"/>
      <c r="K105" s="1448" t="s">
        <v>33</v>
      </c>
      <c r="L105" s="1488">
        <f>SUM(L104)</f>
        <v>0</v>
      </c>
      <c r="M105" s="1487"/>
      <c r="N105" s="1445"/>
      <c r="O105" s="1444"/>
    </row>
    <row r="106" spans="1:15" ht="27.75" customHeight="1" thickBot="1" x14ac:dyDescent="0.25">
      <c r="A106" s="2513" t="s">
        <v>39</v>
      </c>
      <c r="B106" s="2529" t="s">
        <v>39</v>
      </c>
      <c r="C106" s="2566" t="s">
        <v>109</v>
      </c>
      <c r="D106" s="2316" t="s">
        <v>621</v>
      </c>
      <c r="E106" s="2601"/>
      <c r="F106" s="2602"/>
      <c r="G106" s="2059" t="s">
        <v>627</v>
      </c>
      <c r="H106" s="2311" t="s">
        <v>44</v>
      </c>
      <c r="I106" s="2170" t="s">
        <v>53</v>
      </c>
      <c r="J106" s="1478" t="s">
        <v>52</v>
      </c>
      <c r="K106" s="928" t="s">
        <v>124</v>
      </c>
      <c r="L106" s="1486">
        <v>0</v>
      </c>
      <c r="M106" s="1485" t="s">
        <v>626</v>
      </c>
      <c r="N106" s="1484" t="s">
        <v>119</v>
      </c>
      <c r="O106" s="1474"/>
    </row>
    <row r="107" spans="1:15" ht="25.5" x14ac:dyDescent="0.2">
      <c r="A107" s="2514"/>
      <c r="B107" s="2484"/>
      <c r="C107" s="2567"/>
      <c r="D107" s="2319"/>
      <c r="E107" s="2603"/>
      <c r="F107" s="2604"/>
      <c r="G107" s="2060"/>
      <c r="H107" s="2312"/>
      <c r="I107" s="2171"/>
      <c r="J107" s="1457"/>
      <c r="K107" s="925"/>
      <c r="L107" s="1482"/>
      <c r="M107" s="1483" t="s">
        <v>625</v>
      </c>
      <c r="N107" s="1466" t="s">
        <v>622</v>
      </c>
      <c r="O107" s="1470"/>
    </row>
    <row r="108" spans="1:15" ht="26.25" thickBot="1" x14ac:dyDescent="0.25">
      <c r="A108" s="2514"/>
      <c r="B108" s="2484"/>
      <c r="C108" s="2567"/>
      <c r="D108" s="2319"/>
      <c r="E108" s="2603"/>
      <c r="F108" s="2604"/>
      <c r="G108" s="2060"/>
      <c r="H108" s="2312"/>
      <c r="I108" s="2171"/>
      <c r="J108" s="1457"/>
      <c r="K108" s="925"/>
      <c r="L108" s="1482"/>
      <c r="M108" s="1480" t="s">
        <v>624</v>
      </c>
      <c r="N108" s="1471" t="s">
        <v>119</v>
      </c>
      <c r="O108" s="1470"/>
    </row>
    <row r="109" spans="1:15" ht="31.5" customHeight="1" thickBot="1" x14ac:dyDescent="0.25">
      <c r="A109" s="2514"/>
      <c r="B109" s="2484"/>
      <c r="C109" s="2567"/>
      <c r="D109" s="2319"/>
      <c r="E109" s="2603"/>
      <c r="F109" s="2604"/>
      <c r="G109" s="2060"/>
      <c r="H109" s="2312"/>
      <c r="I109" s="2171"/>
      <c r="J109" s="1457"/>
      <c r="K109" s="925"/>
      <c r="L109" s="1481"/>
      <c r="M109" s="1480" t="s">
        <v>623</v>
      </c>
      <c r="N109" s="1466" t="s">
        <v>622</v>
      </c>
      <c r="O109" s="1465"/>
    </row>
    <row r="110" spans="1:15" ht="13.5" thickBot="1" x14ac:dyDescent="0.25">
      <c r="A110" s="2515"/>
      <c r="B110" s="2530"/>
      <c r="C110" s="2568"/>
      <c r="D110" s="2605"/>
      <c r="E110" s="2606"/>
      <c r="F110" s="2607"/>
      <c r="G110" s="2060"/>
      <c r="H110" s="2312"/>
      <c r="I110" s="2171"/>
      <c r="J110" s="1457"/>
      <c r="K110" s="1464" t="s">
        <v>33</v>
      </c>
      <c r="L110" s="1479">
        <f>SUM(L106:L109)</f>
        <v>0</v>
      </c>
      <c r="M110" s="1414"/>
      <c r="N110" s="1454"/>
      <c r="O110" s="1453"/>
    </row>
    <row r="111" spans="1:15" ht="15.75" customHeight="1" x14ac:dyDescent="0.2">
      <c r="A111" s="2526" t="s">
        <v>39</v>
      </c>
      <c r="B111" s="2483" t="s">
        <v>39</v>
      </c>
      <c r="C111" s="1461" t="s">
        <v>109</v>
      </c>
      <c r="D111" s="1460" t="s">
        <v>37</v>
      </c>
      <c r="E111" s="2537"/>
      <c r="F111" s="2626" t="s">
        <v>621</v>
      </c>
      <c r="G111" s="2060"/>
      <c r="H111" s="2312"/>
      <c r="I111" s="2171"/>
      <c r="J111" s="1457"/>
      <c r="K111" s="925" t="s">
        <v>124</v>
      </c>
      <c r="L111" s="1456">
        <v>0</v>
      </c>
      <c r="M111" s="1414"/>
      <c r="N111" s="1454"/>
      <c r="O111" s="1453"/>
    </row>
    <row r="112" spans="1:15" ht="24" customHeight="1" thickBot="1" x14ac:dyDescent="0.25">
      <c r="A112" s="2528"/>
      <c r="B112" s="2485"/>
      <c r="C112" s="1452"/>
      <c r="D112" s="913"/>
      <c r="E112" s="2539"/>
      <c r="F112" s="2627"/>
      <c r="G112" s="2061"/>
      <c r="H112" s="2313"/>
      <c r="I112" s="2172"/>
      <c r="J112" s="1449"/>
      <c r="K112" s="1448" t="s">
        <v>33</v>
      </c>
      <c r="L112" s="1447">
        <f>SUM(L111)</f>
        <v>0</v>
      </c>
      <c r="M112" s="1411"/>
      <c r="N112" s="1445"/>
      <c r="O112" s="1444"/>
    </row>
    <row r="113" spans="1:18" ht="33.75" customHeight="1" x14ac:dyDescent="0.2">
      <c r="A113" s="2513" t="s">
        <v>39</v>
      </c>
      <c r="B113" s="2529" t="s">
        <v>39</v>
      </c>
      <c r="C113" s="2566" t="s">
        <v>107</v>
      </c>
      <c r="D113" s="2316" t="s">
        <v>618</v>
      </c>
      <c r="E113" s="2601"/>
      <c r="F113" s="2602"/>
      <c r="G113" s="2059" t="s">
        <v>620</v>
      </c>
      <c r="H113" s="2311" t="s">
        <v>44</v>
      </c>
      <c r="I113" s="2170" t="s">
        <v>53</v>
      </c>
      <c r="J113" s="1478" t="s">
        <v>52</v>
      </c>
      <c r="K113" s="928" t="s">
        <v>124</v>
      </c>
      <c r="L113" s="1477">
        <v>0</v>
      </c>
      <c r="M113" s="1476" t="s">
        <v>619</v>
      </c>
      <c r="N113" s="1475" t="s">
        <v>119</v>
      </c>
      <c r="O113" s="1474"/>
    </row>
    <row r="114" spans="1:18" ht="24" customHeight="1" x14ac:dyDescent="0.2">
      <c r="A114" s="2514"/>
      <c r="B114" s="2484"/>
      <c r="C114" s="2567"/>
      <c r="D114" s="2319"/>
      <c r="E114" s="2603"/>
      <c r="F114" s="2604"/>
      <c r="G114" s="2060"/>
      <c r="H114" s="2312"/>
      <c r="I114" s="2171"/>
      <c r="J114" s="1457"/>
      <c r="K114" s="925"/>
      <c r="L114" s="1472"/>
      <c r="M114" s="1473"/>
      <c r="N114" s="1466"/>
      <c r="O114" s="1470"/>
    </row>
    <row r="115" spans="1:18" ht="24" customHeight="1" thickBot="1" x14ac:dyDescent="0.25">
      <c r="A115" s="2514"/>
      <c r="B115" s="2484"/>
      <c r="C115" s="2567"/>
      <c r="D115" s="2319"/>
      <c r="E115" s="2603"/>
      <c r="F115" s="2604"/>
      <c r="G115" s="2060"/>
      <c r="H115" s="2312"/>
      <c r="I115" s="2171"/>
      <c r="J115" s="1457"/>
      <c r="K115" s="925"/>
      <c r="L115" s="1472"/>
      <c r="M115" s="1467"/>
      <c r="N115" s="1471"/>
      <c r="O115" s="1470"/>
    </row>
    <row r="116" spans="1:18" ht="24" customHeight="1" thickBot="1" x14ac:dyDescent="0.25">
      <c r="A116" s="2514"/>
      <c r="B116" s="2484"/>
      <c r="C116" s="2567"/>
      <c r="D116" s="2319"/>
      <c r="E116" s="2603"/>
      <c r="F116" s="2604"/>
      <c r="G116" s="2060"/>
      <c r="H116" s="2312"/>
      <c r="I116" s="2171"/>
      <c r="J116" s="1457"/>
      <c r="K116" s="925"/>
      <c r="L116" s="1468"/>
      <c r="M116" s="1467"/>
      <c r="N116" s="1466"/>
      <c r="O116" s="1465"/>
    </row>
    <row r="117" spans="1:18" ht="24" customHeight="1" thickBot="1" x14ac:dyDescent="0.25">
      <c r="A117" s="2515"/>
      <c r="B117" s="2530"/>
      <c r="C117" s="2568"/>
      <c r="D117" s="2605"/>
      <c r="E117" s="2606"/>
      <c r="F117" s="2607"/>
      <c r="G117" s="2060"/>
      <c r="H117" s="2312"/>
      <c r="I117" s="2171"/>
      <c r="J117" s="1457"/>
      <c r="K117" s="1464" t="s">
        <v>33</v>
      </c>
      <c r="L117" s="1463">
        <f>SUM(L113:L116)</f>
        <v>0</v>
      </c>
      <c r="M117" s="1462"/>
      <c r="N117" s="1454"/>
      <c r="O117" s="1453"/>
    </row>
    <row r="118" spans="1:18" ht="24" customHeight="1" x14ac:dyDescent="0.2">
      <c r="A118" s="2526" t="s">
        <v>39</v>
      </c>
      <c r="B118" s="2483" t="s">
        <v>39</v>
      </c>
      <c r="C118" s="1461" t="s">
        <v>107</v>
      </c>
      <c r="D118" s="1460" t="s">
        <v>37</v>
      </c>
      <c r="E118" s="2537"/>
      <c r="F118" s="2564" t="s">
        <v>618</v>
      </c>
      <c r="G118" s="2060"/>
      <c r="H118" s="2312"/>
      <c r="I118" s="2171"/>
      <c r="J118" s="1457"/>
      <c r="K118" s="925" t="s">
        <v>124</v>
      </c>
      <c r="L118" s="1456">
        <v>0</v>
      </c>
      <c r="M118" s="1455"/>
      <c r="N118" s="1454"/>
      <c r="O118" s="1453"/>
    </row>
    <row r="119" spans="1:18" ht="24" customHeight="1" thickBot="1" x14ac:dyDescent="0.25">
      <c r="A119" s="2528"/>
      <c r="B119" s="2485"/>
      <c r="C119" s="1452"/>
      <c r="D119" s="913"/>
      <c r="E119" s="2539"/>
      <c r="F119" s="2565"/>
      <c r="G119" s="2061"/>
      <c r="H119" s="2313"/>
      <c r="I119" s="2172"/>
      <c r="J119" s="1449"/>
      <c r="K119" s="1448" t="s">
        <v>33</v>
      </c>
      <c r="L119" s="1447">
        <f>SUM(L118)</f>
        <v>0</v>
      </c>
      <c r="M119" s="1446"/>
      <c r="N119" s="1445"/>
      <c r="O119" s="1444"/>
    </row>
    <row r="120" spans="1:18" ht="13.5" customHeight="1" thickBot="1" x14ac:dyDescent="0.25">
      <c r="A120" s="915" t="s">
        <v>39</v>
      </c>
      <c r="B120" s="1443" t="s">
        <v>39</v>
      </c>
      <c r="C120" s="2597" t="s">
        <v>38</v>
      </c>
      <c r="D120" s="2151"/>
      <c r="E120" s="2151"/>
      <c r="F120" s="2151"/>
      <c r="G120" s="2151"/>
      <c r="H120" s="2151"/>
      <c r="I120" s="2151"/>
      <c r="J120" s="2152"/>
      <c r="K120" s="1442" t="s">
        <v>33</v>
      </c>
      <c r="L120" s="1441">
        <f>L98+L103+L110+L117</f>
        <v>0</v>
      </c>
      <c r="M120" s="1440"/>
      <c r="N120" s="1439"/>
      <c r="O120" s="1438"/>
    </row>
    <row r="121" spans="1:18" ht="13.5" customHeight="1" thickBot="1" x14ac:dyDescent="0.25">
      <c r="A121" s="1431" t="s">
        <v>39</v>
      </c>
      <c r="B121" s="1437"/>
      <c r="C121" s="2628" t="s">
        <v>36</v>
      </c>
      <c r="D121" s="2629"/>
      <c r="E121" s="2629"/>
      <c r="F121" s="2629"/>
      <c r="G121" s="2629"/>
      <c r="H121" s="2629"/>
      <c r="I121" s="2629"/>
      <c r="J121" s="2630"/>
      <c r="K121" s="1436" t="s">
        <v>33</v>
      </c>
      <c r="L121" s="1435">
        <f>L92+L120</f>
        <v>478.2</v>
      </c>
      <c r="M121" s="1434"/>
      <c r="N121" s="1433"/>
      <c r="O121" s="1432"/>
    </row>
    <row r="122" spans="1:18" ht="13.5" hidden="1" customHeight="1" thickBot="1" x14ac:dyDescent="0.25">
      <c r="A122" s="1431" t="s">
        <v>39</v>
      </c>
      <c r="B122" s="1430" t="s">
        <v>39</v>
      </c>
      <c r="C122" s="2631" t="s">
        <v>35</v>
      </c>
      <c r="D122" s="2632"/>
      <c r="E122" s="2632"/>
      <c r="F122" s="2632"/>
      <c r="G122" s="2632"/>
      <c r="H122" s="2632"/>
      <c r="I122" s="2632"/>
      <c r="J122" s="2633"/>
      <c r="K122" s="1103" t="s">
        <v>33</v>
      </c>
      <c r="L122" s="1428">
        <f>L123-L64</f>
        <v>390.09999999999991</v>
      </c>
      <c r="M122" s="1427"/>
      <c r="N122" s="1426"/>
      <c r="O122" s="1425"/>
    </row>
    <row r="123" spans="1:18" ht="13.5" thickBot="1" x14ac:dyDescent="0.25">
      <c r="A123" s="2591" t="s">
        <v>34</v>
      </c>
      <c r="B123" s="2592"/>
      <c r="C123" s="2592"/>
      <c r="D123" s="2592"/>
      <c r="E123" s="2592"/>
      <c r="F123" s="2592"/>
      <c r="G123" s="2592"/>
      <c r="H123" s="2592"/>
      <c r="I123" s="2592"/>
      <c r="J123" s="2592"/>
      <c r="K123" s="2593"/>
      <c r="L123" s="1424">
        <f>L121+L35</f>
        <v>758.09999999999991</v>
      </c>
      <c r="M123" s="2594"/>
      <c r="N123" s="2595"/>
      <c r="O123" s="2596"/>
      <c r="R123" s="394"/>
    </row>
    <row r="124" spans="1:18" ht="15" x14ac:dyDescent="0.2">
      <c r="A124" s="1422" t="s">
        <v>32</v>
      </c>
      <c r="B124" s="1422"/>
      <c r="C124" s="1422"/>
      <c r="D124" s="1422"/>
      <c r="E124" s="1422"/>
      <c r="F124" s="1422"/>
      <c r="G124" s="1422"/>
      <c r="H124" s="1423"/>
      <c r="I124" s="1422"/>
      <c r="J124" s="1422"/>
      <c r="K124" s="1422"/>
      <c r="L124" s="1422"/>
      <c r="M124" s="1422"/>
      <c r="N124" s="1421"/>
      <c r="O124" s="1420"/>
    </row>
    <row r="125" spans="1:18" ht="8.25" customHeight="1" x14ac:dyDescent="0.2">
      <c r="A125" s="1419"/>
      <c r="B125" s="1419"/>
      <c r="C125" s="1419"/>
      <c r="D125" s="1419"/>
      <c r="E125" s="1419"/>
      <c r="F125" s="1419"/>
      <c r="G125" s="1419"/>
      <c r="H125" s="1419"/>
      <c r="I125" s="1419"/>
      <c r="J125" s="1419"/>
      <c r="K125" s="1419"/>
      <c r="L125" s="1419"/>
      <c r="M125" s="1405"/>
      <c r="N125" s="1405"/>
      <c r="O125" s="1404"/>
    </row>
    <row r="126" spans="1:18" ht="15" customHeight="1" x14ac:dyDescent="0.2">
      <c r="A126" s="2031" t="s">
        <v>31</v>
      </c>
      <c r="B126" s="2031"/>
      <c r="C126" s="2031"/>
      <c r="D126" s="2031"/>
      <c r="E126" s="2031"/>
      <c r="F126" s="2031"/>
      <c r="G126" s="2031"/>
      <c r="H126" s="2031"/>
      <c r="I126" s="2031"/>
      <c r="J126" s="2031"/>
      <c r="K126" s="2031"/>
      <c r="L126" s="2031"/>
      <c r="M126" s="1405"/>
      <c r="N126" s="1405"/>
      <c r="O126" s="1404"/>
    </row>
    <row r="127" spans="1:18" ht="18.75" customHeight="1" thickBot="1" x14ac:dyDescent="0.25">
      <c r="A127" s="27"/>
      <c r="B127" s="25"/>
      <c r="C127" s="25"/>
      <c r="D127" s="25"/>
      <c r="E127" s="25"/>
      <c r="F127" s="25"/>
      <c r="G127" s="26"/>
      <c r="H127" s="25"/>
      <c r="I127" s="25"/>
      <c r="J127" s="25"/>
      <c r="K127" s="17"/>
      <c r="L127" s="23" t="s">
        <v>30</v>
      </c>
      <c r="M127" s="1405"/>
      <c r="N127" s="1405"/>
      <c r="O127" s="1404"/>
    </row>
    <row r="128" spans="1:18" ht="27.6" customHeight="1" thickBot="1" x14ac:dyDescent="0.25">
      <c r="A128" s="22"/>
      <c r="B128" s="21"/>
      <c r="C128" s="2053" t="s">
        <v>617</v>
      </c>
      <c r="D128" s="2053"/>
      <c r="E128" s="2053"/>
      <c r="F128" s="2053"/>
      <c r="G128" s="2053"/>
      <c r="H128" s="2053"/>
      <c r="I128" s="2053"/>
      <c r="J128" s="2053"/>
      <c r="K128" s="2053"/>
      <c r="L128" s="20" t="s">
        <v>28</v>
      </c>
      <c r="M128" s="1405"/>
      <c r="N128" s="1405"/>
      <c r="O128" s="1404"/>
    </row>
    <row r="129" spans="1:15" ht="17.25" customHeight="1" x14ac:dyDescent="0.2">
      <c r="A129" s="2507" t="s">
        <v>616</v>
      </c>
      <c r="B129" s="2508"/>
      <c r="C129" s="2508"/>
      <c r="D129" s="2508"/>
      <c r="E129" s="2508"/>
      <c r="F129" s="2508"/>
      <c r="G129" s="2508"/>
      <c r="H129" s="2508"/>
      <c r="I129" s="2508"/>
      <c r="J129" s="2508"/>
      <c r="K129" s="2509"/>
      <c r="L129" s="1418">
        <f>L130+L134+L141+L143+L144+L145</f>
        <v>758.09999999999991</v>
      </c>
      <c r="M129" s="1405"/>
      <c r="N129" s="1405"/>
      <c r="O129" s="1404"/>
    </row>
    <row r="130" spans="1:15" ht="18.75" customHeight="1" x14ac:dyDescent="0.2">
      <c r="A130" s="2486" t="s">
        <v>615</v>
      </c>
      <c r="B130" s="2487"/>
      <c r="C130" s="2487"/>
      <c r="D130" s="2487"/>
      <c r="E130" s="2487"/>
      <c r="F130" s="2487"/>
      <c r="G130" s="2487"/>
      <c r="H130" s="2487"/>
      <c r="I130" s="2487"/>
      <c r="J130" s="2487"/>
      <c r="K130" s="2510"/>
      <c r="L130" s="13">
        <f>L131+L132+L133</f>
        <v>384.29999999999995</v>
      </c>
      <c r="M130" s="1405"/>
      <c r="N130" s="1405"/>
      <c r="O130" s="1404"/>
    </row>
    <row r="131" spans="1:15" ht="16.5" customHeight="1" x14ac:dyDescent="0.2">
      <c r="A131" s="2495" t="s">
        <v>614</v>
      </c>
      <c r="B131" s="2496"/>
      <c r="C131" s="2496"/>
      <c r="D131" s="2496"/>
      <c r="E131" s="2496"/>
      <c r="F131" s="2496"/>
      <c r="G131" s="2496"/>
      <c r="H131" s="2496"/>
      <c r="I131" s="2496"/>
      <c r="J131" s="2496"/>
      <c r="K131" s="2497"/>
      <c r="L131" s="13">
        <f>L14+L19+L27+L44+L55+L59+L63+L96+L101+L106+L113</f>
        <v>384.29999999999995</v>
      </c>
      <c r="M131" s="1405"/>
      <c r="N131" s="1405"/>
      <c r="O131" s="1404"/>
    </row>
    <row r="132" spans="1:15" ht="19.5" customHeight="1" x14ac:dyDescent="0.2">
      <c r="A132" s="2486" t="s">
        <v>613</v>
      </c>
      <c r="B132" s="2487"/>
      <c r="C132" s="2487"/>
      <c r="D132" s="2487"/>
      <c r="E132" s="2511"/>
      <c r="F132" s="2511"/>
      <c r="G132" s="2511"/>
      <c r="H132" s="2511"/>
      <c r="I132" s="2511"/>
      <c r="J132" s="2511"/>
      <c r="K132" s="2512"/>
      <c r="L132" s="11"/>
      <c r="M132" s="1405"/>
      <c r="N132" s="1405"/>
      <c r="O132" s="1404"/>
    </row>
    <row r="133" spans="1:15" ht="29.25" customHeight="1" x14ac:dyDescent="0.2">
      <c r="A133" s="2486" t="s">
        <v>612</v>
      </c>
      <c r="B133" s="2487"/>
      <c r="C133" s="2487"/>
      <c r="D133" s="2487"/>
      <c r="E133" s="2487"/>
      <c r="F133" s="2487"/>
      <c r="G133" s="2487"/>
      <c r="H133" s="2487"/>
      <c r="I133" s="2487"/>
      <c r="J133" s="2487"/>
      <c r="K133" s="2510"/>
      <c r="L133" s="11"/>
      <c r="M133" s="1405"/>
      <c r="N133" s="1405"/>
      <c r="O133" s="1404"/>
    </row>
    <row r="134" spans="1:15" ht="15" customHeight="1" x14ac:dyDescent="0.2">
      <c r="A134" s="2495" t="s">
        <v>22</v>
      </c>
      <c r="B134" s="2496"/>
      <c r="C134" s="2496"/>
      <c r="D134" s="2496"/>
      <c r="E134" s="2496"/>
      <c r="F134" s="2496"/>
      <c r="G134" s="2496"/>
      <c r="H134" s="2496"/>
      <c r="I134" s="2496"/>
      <c r="J134" s="2496"/>
      <c r="K134" s="2497"/>
      <c r="L134" s="11">
        <f>L135+L136+L137+L138+L139+L140</f>
        <v>5.8</v>
      </c>
      <c r="M134" s="1405"/>
      <c r="N134" s="1405"/>
      <c r="O134" s="1404"/>
    </row>
    <row r="135" spans="1:15" ht="18.75" customHeight="1" x14ac:dyDescent="0.2">
      <c r="A135" s="2486" t="s">
        <v>611</v>
      </c>
      <c r="B135" s="2487"/>
      <c r="C135" s="2487"/>
      <c r="D135" s="2487"/>
      <c r="E135" s="2511"/>
      <c r="F135" s="2511"/>
      <c r="G135" s="2511"/>
      <c r="H135" s="2511"/>
      <c r="I135" s="2511"/>
      <c r="J135" s="2511"/>
      <c r="K135" s="2512"/>
      <c r="L135" s="11">
        <f>L65</f>
        <v>5.8</v>
      </c>
      <c r="M135" s="1405"/>
      <c r="N135" s="1405"/>
      <c r="O135" s="1404"/>
    </row>
    <row r="136" spans="1:15" ht="18.75" customHeight="1" x14ac:dyDescent="0.2">
      <c r="A136" s="2486" t="s">
        <v>610</v>
      </c>
      <c r="B136" s="2487"/>
      <c r="C136" s="2487"/>
      <c r="D136" s="2487"/>
      <c r="E136" s="2488"/>
      <c r="F136" s="2488"/>
      <c r="G136" s="2488"/>
      <c r="H136" s="2488"/>
      <c r="I136" s="2488"/>
      <c r="J136" s="2488"/>
      <c r="K136" s="2489"/>
      <c r="L136" s="11"/>
      <c r="M136" s="1405"/>
      <c r="N136" s="1405"/>
      <c r="O136" s="1404"/>
    </row>
    <row r="137" spans="1:15" ht="17.25" customHeight="1" x14ac:dyDescent="0.2">
      <c r="A137" s="2486" t="s">
        <v>609</v>
      </c>
      <c r="B137" s="2487"/>
      <c r="C137" s="2487"/>
      <c r="D137" s="2487"/>
      <c r="E137" s="2488"/>
      <c r="F137" s="2488"/>
      <c r="G137" s="2488"/>
      <c r="H137" s="2488"/>
      <c r="I137" s="2488"/>
      <c r="J137" s="2488"/>
      <c r="K137" s="2489"/>
      <c r="L137" s="11"/>
      <c r="M137" s="1405"/>
      <c r="N137" s="1405"/>
      <c r="O137" s="1404"/>
    </row>
    <row r="138" spans="1:15" ht="21" customHeight="1" x14ac:dyDescent="0.2">
      <c r="A138" s="2486" t="s">
        <v>608</v>
      </c>
      <c r="B138" s="2488"/>
      <c r="C138" s="2488"/>
      <c r="D138" s="2488"/>
      <c r="E138" s="2488"/>
      <c r="F138" s="2488"/>
      <c r="G138" s="2488"/>
      <c r="H138" s="2488"/>
      <c r="I138" s="2488"/>
      <c r="J138" s="2488"/>
      <c r="K138" s="2489"/>
      <c r="L138" s="11"/>
      <c r="M138" s="1405"/>
      <c r="N138" s="1405"/>
      <c r="O138" s="1404"/>
    </row>
    <row r="139" spans="1:15" ht="19.5" customHeight="1" x14ac:dyDescent="0.2">
      <c r="A139" s="2486" t="s">
        <v>607</v>
      </c>
      <c r="B139" s="2487"/>
      <c r="C139" s="2487"/>
      <c r="D139" s="2487"/>
      <c r="E139" s="2488"/>
      <c r="F139" s="2488"/>
      <c r="G139" s="2488"/>
      <c r="H139" s="2488"/>
      <c r="I139" s="2488"/>
      <c r="J139" s="2488"/>
      <c r="K139" s="2489"/>
      <c r="L139" s="11"/>
      <c r="M139" s="1405"/>
      <c r="N139" s="1405"/>
      <c r="O139" s="1404"/>
    </row>
    <row r="140" spans="1:15" ht="17.25" customHeight="1" x14ac:dyDescent="0.2">
      <c r="A140" s="2490" t="s">
        <v>606</v>
      </c>
      <c r="B140" s="2491"/>
      <c r="C140" s="2491"/>
      <c r="D140" s="2491"/>
      <c r="E140" s="2488"/>
      <c r="F140" s="2488"/>
      <c r="G140" s="2488"/>
      <c r="H140" s="2488"/>
      <c r="I140" s="2488"/>
      <c r="J140" s="2488"/>
      <c r="K140" s="2489"/>
      <c r="L140" s="11"/>
      <c r="M140" s="1405"/>
      <c r="N140" s="1405"/>
      <c r="O140" s="1404"/>
    </row>
    <row r="141" spans="1:15" ht="18.75" customHeight="1" x14ac:dyDescent="0.2">
      <c r="A141" s="2486" t="s">
        <v>15</v>
      </c>
      <c r="B141" s="2488"/>
      <c r="C141" s="2488"/>
      <c r="D141" s="2488"/>
      <c r="E141" s="2488"/>
      <c r="F141" s="2488"/>
      <c r="G141" s="2488"/>
      <c r="H141" s="2488"/>
      <c r="I141" s="2488"/>
      <c r="J141" s="2488"/>
      <c r="K141" s="2489"/>
      <c r="L141" s="11"/>
      <c r="M141" s="1405"/>
      <c r="N141" s="1405"/>
      <c r="O141" s="1404"/>
    </row>
    <row r="142" spans="1:15" ht="18.75" customHeight="1" x14ac:dyDescent="0.2">
      <c r="A142" s="2486" t="s">
        <v>605</v>
      </c>
      <c r="B142" s="2487"/>
      <c r="C142" s="2487"/>
      <c r="D142" s="2487"/>
      <c r="E142" s="2487"/>
      <c r="F142" s="2487"/>
      <c r="G142" s="2487"/>
      <c r="H142" s="2487"/>
      <c r="I142" s="2487"/>
      <c r="J142" s="2487"/>
      <c r="K142" s="2510"/>
      <c r="L142" s="11"/>
      <c r="M142" s="1405"/>
      <c r="N142" s="1405"/>
      <c r="O142" s="1404"/>
    </row>
    <row r="143" spans="1:15" ht="16.5" customHeight="1" x14ac:dyDescent="0.2">
      <c r="A143" s="2492" t="s">
        <v>604</v>
      </c>
      <c r="B143" s="2493"/>
      <c r="C143" s="2493"/>
      <c r="D143" s="2493"/>
      <c r="E143" s="2493"/>
      <c r="F143" s="2493"/>
      <c r="G143" s="2493"/>
      <c r="H143" s="2493"/>
      <c r="I143" s="2493"/>
      <c r="J143" s="2493"/>
      <c r="K143" s="2494"/>
      <c r="L143" s="11"/>
      <c r="M143" s="1405"/>
      <c r="N143" s="1405"/>
      <c r="O143" s="1404"/>
    </row>
    <row r="144" spans="1:15" ht="16.5" customHeight="1" x14ac:dyDescent="0.2">
      <c r="A144" s="2495" t="s">
        <v>603</v>
      </c>
      <c r="B144" s="2496"/>
      <c r="C144" s="2496"/>
      <c r="D144" s="2496"/>
      <c r="E144" s="2496"/>
      <c r="F144" s="2496"/>
      <c r="G144" s="2496"/>
      <c r="H144" s="2496"/>
      <c r="I144" s="2496"/>
      <c r="J144" s="2496"/>
      <c r="K144" s="2497"/>
      <c r="L144" s="11"/>
      <c r="M144" s="1405"/>
      <c r="N144" s="1405"/>
      <c r="O144" s="1404"/>
    </row>
    <row r="145" spans="1:15" ht="17.25" customHeight="1" x14ac:dyDescent="0.2">
      <c r="A145" s="2486" t="s">
        <v>11</v>
      </c>
      <c r="B145" s="2487"/>
      <c r="C145" s="2487"/>
      <c r="D145" s="2487"/>
      <c r="E145" s="2488"/>
      <c r="F145" s="2488"/>
      <c r="G145" s="2488"/>
      <c r="H145" s="2488"/>
      <c r="I145" s="2488"/>
      <c r="J145" s="2488"/>
      <c r="K145" s="2489"/>
      <c r="L145" s="11">
        <f>L146+L147</f>
        <v>368</v>
      </c>
      <c r="M145" s="1405"/>
      <c r="N145" s="1405"/>
      <c r="O145" s="1404"/>
    </row>
    <row r="146" spans="1:15" ht="16.5" customHeight="1" x14ac:dyDescent="0.2">
      <c r="A146" s="2486" t="s">
        <v>602</v>
      </c>
      <c r="B146" s="2487"/>
      <c r="C146" s="2487"/>
      <c r="D146" s="2487"/>
      <c r="E146" s="2488"/>
      <c r="F146" s="2488"/>
      <c r="G146" s="2488"/>
      <c r="H146" s="2488"/>
      <c r="I146" s="2488"/>
      <c r="J146" s="2488"/>
      <c r="K146" s="2489"/>
      <c r="L146" s="11">
        <f>L64</f>
        <v>368</v>
      </c>
      <c r="M146" s="1405"/>
      <c r="N146" s="1405"/>
      <c r="O146" s="1404"/>
    </row>
    <row r="147" spans="1:15" ht="18.75" customHeight="1" thickBot="1" x14ac:dyDescent="0.25">
      <c r="A147" s="2486" t="s">
        <v>601</v>
      </c>
      <c r="B147" s="2487"/>
      <c r="C147" s="2487"/>
      <c r="D147" s="2487"/>
      <c r="E147" s="2487"/>
      <c r="F147" s="2487"/>
      <c r="G147" s="2487"/>
      <c r="H147" s="2487"/>
      <c r="I147" s="2487"/>
      <c r="J147" s="2487"/>
      <c r="K147" s="2510"/>
      <c r="L147" s="11"/>
      <c r="M147" s="1405"/>
      <c r="N147" s="1405"/>
      <c r="O147" s="1404"/>
    </row>
    <row r="148" spans="1:15" ht="27.6" customHeight="1" thickBot="1" x14ac:dyDescent="0.25">
      <c r="A148" s="2540" t="s">
        <v>8</v>
      </c>
      <c r="B148" s="2541"/>
      <c r="C148" s="2541"/>
      <c r="D148" s="2541"/>
      <c r="E148" s="2541"/>
      <c r="F148" s="2541"/>
      <c r="G148" s="2541"/>
      <c r="H148" s="2541"/>
      <c r="I148" s="2541"/>
      <c r="J148" s="2541"/>
      <c r="K148" s="2542"/>
      <c r="L148" s="1416">
        <f>L149+L150</f>
        <v>0</v>
      </c>
      <c r="M148" s="1405"/>
      <c r="N148" s="1405"/>
      <c r="O148" s="1404"/>
    </row>
    <row r="149" spans="1:15" ht="19.5" customHeight="1" x14ac:dyDescent="0.2">
      <c r="A149" s="2516" t="s">
        <v>210</v>
      </c>
      <c r="B149" s="2517"/>
      <c r="C149" s="2517"/>
      <c r="D149" s="2517"/>
      <c r="E149" s="2518"/>
      <c r="F149" s="2518"/>
      <c r="G149" s="2518"/>
      <c r="H149" s="2518"/>
      <c r="I149" s="2518"/>
      <c r="J149" s="2518"/>
      <c r="K149" s="2519"/>
      <c r="L149" s="1415">
        <v>0</v>
      </c>
      <c r="M149" s="1405"/>
      <c r="N149" s="1405"/>
      <c r="O149" s="1404"/>
    </row>
    <row r="150" spans="1:15" ht="20.25" customHeight="1" x14ac:dyDescent="0.2">
      <c r="A150" s="2520" t="s">
        <v>6</v>
      </c>
      <c r="B150" s="2521"/>
      <c r="C150" s="2521"/>
      <c r="D150" s="2521"/>
      <c r="E150" s="2521"/>
      <c r="F150" s="2521"/>
      <c r="G150" s="2521"/>
      <c r="H150" s="2521"/>
      <c r="I150" s="2521"/>
      <c r="J150" s="2521"/>
      <c r="K150" s="2522"/>
      <c r="L150" s="1412"/>
      <c r="M150" s="1405"/>
      <c r="N150" s="1405"/>
      <c r="O150" s="1404"/>
    </row>
    <row r="151" spans="1:15" ht="20.25" customHeight="1" x14ac:dyDescent="0.2">
      <c r="A151" s="2617" t="s">
        <v>600</v>
      </c>
      <c r="B151" s="2618"/>
      <c r="C151" s="2618"/>
      <c r="D151" s="2618"/>
      <c r="E151" s="2618"/>
      <c r="F151" s="2618"/>
      <c r="G151" s="2618"/>
      <c r="H151" s="2618"/>
      <c r="I151" s="2618"/>
      <c r="J151" s="2618"/>
      <c r="K151" s="2619"/>
      <c r="L151" s="1412"/>
      <c r="M151" s="1405"/>
      <c r="N151" s="1405"/>
      <c r="O151" s="1404"/>
    </row>
    <row r="152" spans="1:15" ht="20.25" customHeight="1" x14ac:dyDescent="0.2">
      <c r="A152" s="2620" t="s">
        <v>599</v>
      </c>
      <c r="B152" s="2621"/>
      <c r="C152" s="2621"/>
      <c r="D152" s="2621"/>
      <c r="E152" s="2621"/>
      <c r="F152" s="2621"/>
      <c r="G152" s="2621"/>
      <c r="H152" s="2621"/>
      <c r="I152" s="2621"/>
      <c r="J152" s="2621"/>
      <c r="K152" s="2622"/>
      <c r="L152" s="1412"/>
      <c r="M152" s="1405"/>
      <c r="N152" s="1405"/>
      <c r="O152" s="1404"/>
    </row>
    <row r="153" spans="1:15" ht="20.25" customHeight="1" thickBot="1" x14ac:dyDescent="0.25">
      <c r="A153" s="2623" t="s">
        <v>3</v>
      </c>
      <c r="B153" s="2624"/>
      <c r="C153" s="2624"/>
      <c r="D153" s="2624"/>
      <c r="E153" s="2624"/>
      <c r="F153" s="2624"/>
      <c r="G153" s="2624"/>
      <c r="H153" s="2624"/>
      <c r="I153" s="2624"/>
      <c r="J153" s="2624"/>
      <c r="K153" s="2625"/>
      <c r="L153" s="1409"/>
      <c r="M153" s="1405"/>
      <c r="N153" s="1405"/>
      <c r="O153" s="1404"/>
    </row>
    <row r="154" spans="1:15" ht="27.6" customHeight="1" thickBot="1" x14ac:dyDescent="0.25">
      <c r="A154" s="2498" t="s">
        <v>598</v>
      </c>
      <c r="B154" s="2499"/>
      <c r="C154" s="2499"/>
      <c r="D154" s="2499"/>
      <c r="E154" s="2499"/>
      <c r="F154" s="2499"/>
      <c r="G154" s="2499"/>
      <c r="H154" s="2499"/>
      <c r="I154" s="2499"/>
      <c r="J154" s="2499"/>
      <c r="K154" s="2500"/>
      <c r="L154" s="1408">
        <f>L148+L129</f>
        <v>758.09999999999991</v>
      </c>
      <c r="M154" s="1405"/>
      <c r="N154" s="1405"/>
      <c r="O154" s="1404"/>
    </row>
    <row r="155" spans="1:15" ht="22.5" customHeight="1" x14ac:dyDescent="0.2">
      <c r="A155" s="2501" t="s">
        <v>1</v>
      </c>
      <c r="B155" s="2502"/>
      <c r="C155" s="2502"/>
      <c r="D155" s="2502"/>
      <c r="E155" s="2502"/>
      <c r="F155" s="2502"/>
      <c r="G155" s="2502"/>
      <c r="H155" s="2502"/>
      <c r="I155" s="2502"/>
      <c r="J155" s="2502"/>
      <c r="K155" s="2503"/>
      <c r="L155" s="1407"/>
      <c r="M155" s="1405"/>
      <c r="N155" s="1405"/>
      <c r="O155" s="1404"/>
    </row>
    <row r="156" spans="1:15" ht="19.5" customHeight="1" thickBot="1" x14ac:dyDescent="0.25">
      <c r="A156" s="2504" t="s">
        <v>0</v>
      </c>
      <c r="B156" s="2505"/>
      <c r="C156" s="2505"/>
      <c r="D156" s="2505"/>
      <c r="E156" s="2505"/>
      <c r="F156" s="2505"/>
      <c r="G156" s="2505"/>
      <c r="H156" s="2505"/>
      <c r="I156" s="2505"/>
      <c r="J156" s="2505"/>
      <c r="K156" s="2506"/>
      <c r="L156" s="1406">
        <v>152.6</v>
      </c>
      <c r="M156" s="1405"/>
      <c r="N156" s="1405"/>
      <c r="O156" s="1404"/>
    </row>
    <row r="157" spans="1:15" ht="27.6" customHeight="1" x14ac:dyDescent="0.2">
      <c r="A157" s="1405"/>
      <c r="B157" s="1405"/>
      <c r="C157" s="1405"/>
      <c r="D157" s="1405"/>
      <c r="E157" s="1405"/>
      <c r="F157" s="1405"/>
      <c r="G157" s="1405"/>
      <c r="H157" s="1405"/>
      <c r="I157" s="1405"/>
      <c r="J157" s="1405"/>
      <c r="K157" s="1405"/>
      <c r="L157" s="1405"/>
      <c r="M157" s="1405"/>
      <c r="N157" s="1405"/>
      <c r="O157" s="1404"/>
    </row>
    <row r="158" spans="1:15" ht="27.6" customHeight="1" x14ac:dyDescent="0.2">
      <c r="A158" s="1405"/>
      <c r="B158" s="1405"/>
      <c r="C158" s="1405"/>
      <c r="D158" s="1405"/>
      <c r="E158" s="1405"/>
      <c r="F158" s="1405"/>
      <c r="G158" s="1405"/>
      <c r="H158" s="1405"/>
      <c r="I158" s="1405"/>
      <c r="J158" s="1405"/>
      <c r="K158" s="1405"/>
      <c r="L158" s="1405"/>
      <c r="M158" s="1405"/>
      <c r="N158" s="1405"/>
      <c r="O158" s="1404"/>
    </row>
    <row r="159" spans="1:15" ht="27.6" customHeight="1" x14ac:dyDescent="0.2">
      <c r="A159" s="1405"/>
      <c r="B159" s="1405"/>
      <c r="C159" s="1405"/>
      <c r="D159" s="1405"/>
      <c r="E159" s="1405"/>
      <c r="F159" s="1405"/>
      <c r="G159" s="1405"/>
      <c r="H159" s="1405"/>
      <c r="I159" s="1405"/>
      <c r="J159" s="1405"/>
      <c r="K159" s="1405"/>
      <c r="L159" s="1405"/>
      <c r="M159" s="1405"/>
      <c r="N159" s="1405"/>
      <c r="O159" s="1404"/>
    </row>
    <row r="160" spans="1:15" ht="27.6" customHeight="1" x14ac:dyDescent="0.2">
      <c r="A160" s="1405"/>
      <c r="B160" s="1405"/>
      <c r="C160" s="1405"/>
      <c r="D160" s="1405"/>
      <c r="E160" s="1405"/>
      <c r="F160" s="1405"/>
      <c r="G160" s="1405"/>
      <c r="H160" s="1405"/>
      <c r="I160" s="1405"/>
      <c r="J160" s="1405"/>
      <c r="K160" s="1405"/>
      <c r="L160" s="1405"/>
      <c r="M160" s="1405"/>
      <c r="N160" s="1405"/>
      <c r="O160" s="1404"/>
    </row>
    <row r="161" spans="1:15" ht="27.6" customHeight="1" x14ac:dyDescent="0.2">
      <c r="A161" s="1405"/>
      <c r="B161" s="1405"/>
      <c r="C161" s="1405"/>
      <c r="D161" s="1405"/>
      <c r="E161" s="1405"/>
      <c r="F161" s="1405"/>
      <c r="G161" s="1405"/>
      <c r="H161" s="1405"/>
      <c r="I161" s="1405"/>
      <c r="J161" s="1405"/>
      <c r="K161" s="1405"/>
      <c r="L161" s="1405"/>
      <c r="M161" s="1405"/>
      <c r="N161" s="1405"/>
      <c r="O161" s="1404"/>
    </row>
    <row r="162" spans="1:15" ht="27.6" customHeight="1" x14ac:dyDescent="0.2">
      <c r="A162" s="1405"/>
      <c r="B162" s="1405"/>
      <c r="C162" s="1405"/>
      <c r="D162" s="1405"/>
      <c r="E162" s="1405"/>
      <c r="F162" s="1405"/>
      <c r="G162" s="1405"/>
      <c r="H162" s="1405"/>
      <c r="I162" s="1405"/>
      <c r="J162" s="1405"/>
      <c r="K162" s="1405"/>
      <c r="L162" s="1405"/>
      <c r="M162" s="1405"/>
      <c r="N162" s="1405"/>
      <c r="O162" s="1404"/>
    </row>
    <row r="163" spans="1:15" ht="27.6" customHeight="1" x14ac:dyDescent="0.2">
      <c r="A163" s="1405"/>
      <c r="B163" s="1405"/>
      <c r="C163" s="1405"/>
      <c r="D163" s="1405"/>
      <c r="E163" s="1405"/>
      <c r="F163" s="1405"/>
      <c r="G163" s="1405"/>
      <c r="H163" s="1405"/>
      <c r="I163" s="1405"/>
      <c r="J163" s="1405"/>
      <c r="K163" s="1405"/>
      <c r="L163" s="1405"/>
      <c r="M163" s="1405"/>
      <c r="N163" s="1405"/>
      <c r="O163" s="1404"/>
    </row>
    <row r="164" spans="1:15" ht="27.6" customHeight="1" x14ac:dyDescent="0.2">
      <c r="A164" s="1405"/>
      <c r="B164" s="1405"/>
      <c r="C164" s="1405"/>
      <c r="D164" s="1405"/>
      <c r="E164" s="1405"/>
      <c r="F164" s="1405"/>
      <c r="G164" s="1405"/>
      <c r="H164" s="1404"/>
    </row>
    <row r="165" spans="1:15" ht="27.6" customHeight="1" x14ac:dyDescent="0.2">
      <c r="A165" s="1405"/>
      <c r="B165" s="1405"/>
      <c r="C165" s="1405"/>
      <c r="D165" s="1405"/>
      <c r="E165" s="1405"/>
      <c r="F165" s="1405"/>
      <c r="G165" s="1405"/>
      <c r="H165" s="1404"/>
    </row>
    <row r="166" spans="1:15" ht="15.75" x14ac:dyDescent="0.2">
      <c r="A166" s="1400"/>
      <c r="B166" s="1400"/>
      <c r="C166" s="1400"/>
      <c r="D166" s="1400"/>
      <c r="E166" s="1400"/>
      <c r="F166" s="1403"/>
      <c r="G166" s="1403"/>
      <c r="H166" s="1401"/>
    </row>
    <row r="167" spans="1:15" x14ac:dyDescent="0.2">
      <c r="A167" s="1400"/>
      <c r="B167" s="1400"/>
      <c r="C167" s="1400"/>
      <c r="D167" s="1400"/>
      <c r="E167" s="1400"/>
      <c r="F167" s="1400"/>
      <c r="G167" s="1400"/>
      <c r="H167" s="1401"/>
    </row>
    <row r="168" spans="1:15" x14ac:dyDescent="0.2">
      <c r="A168" s="1400"/>
      <c r="B168" s="1400"/>
      <c r="C168" s="1400"/>
      <c r="D168" s="1400"/>
      <c r="E168" s="1400"/>
      <c r="F168" s="1400"/>
      <c r="G168" s="1400"/>
      <c r="H168" s="1401"/>
    </row>
    <row r="169" spans="1:15" x14ac:dyDescent="0.2">
      <c r="A169" s="1400"/>
      <c r="B169" s="1400"/>
      <c r="C169" s="1400"/>
      <c r="D169" s="1400"/>
      <c r="E169" s="1400"/>
      <c r="F169" s="1400"/>
      <c r="G169" s="1400"/>
      <c r="H169" s="1401"/>
    </row>
    <row r="170" spans="1:15" x14ac:dyDescent="0.2">
      <c r="A170" s="1400"/>
      <c r="B170" s="1400"/>
      <c r="C170" s="1400"/>
      <c r="D170" s="1400"/>
      <c r="E170" s="1400"/>
      <c r="F170" s="1400"/>
      <c r="G170" s="1400"/>
      <c r="H170" s="1401"/>
    </row>
    <row r="171" spans="1:15" x14ac:dyDescent="0.2">
      <c r="A171" s="1400"/>
      <c r="B171" s="1400"/>
      <c r="C171" s="1400"/>
      <c r="D171" s="1400"/>
      <c r="E171" s="1400"/>
      <c r="F171" s="1400"/>
      <c r="G171" s="1400"/>
      <c r="H171" s="1401"/>
    </row>
    <row r="172" spans="1:15" x14ac:dyDescent="0.2">
      <c r="A172" s="1400"/>
      <c r="B172" s="1400"/>
      <c r="C172" s="1400"/>
      <c r="D172" s="1400"/>
      <c r="E172" s="1400"/>
      <c r="F172" s="1400"/>
      <c r="G172" s="1400"/>
      <c r="H172" s="1401"/>
    </row>
    <row r="173" spans="1:15" x14ac:dyDescent="0.2">
      <c r="A173" s="1400"/>
      <c r="B173" s="1400"/>
      <c r="C173" s="1400"/>
      <c r="D173" s="1400"/>
      <c r="E173" s="1400"/>
      <c r="F173" s="1400"/>
      <c r="G173" s="1400"/>
      <c r="H173" s="1401"/>
    </row>
    <row r="174" spans="1:15" x14ac:dyDescent="0.2">
      <c r="A174" s="1400"/>
      <c r="B174" s="1400"/>
      <c r="C174" s="1400"/>
      <c r="D174" s="1400"/>
      <c r="E174" s="1400"/>
      <c r="F174" s="1400"/>
      <c r="G174" s="1400"/>
      <c r="H174" s="1401"/>
    </row>
    <row r="175" spans="1:15" x14ac:dyDescent="0.2">
      <c r="A175" s="1400"/>
      <c r="B175" s="1400"/>
      <c r="C175" s="1400"/>
      <c r="D175" s="1400"/>
      <c r="E175" s="1400"/>
      <c r="F175" s="1400"/>
      <c r="G175" s="1400"/>
      <c r="H175" s="1402"/>
    </row>
    <row r="176" spans="1:15" x14ac:dyDescent="0.2">
      <c r="A176" s="1400"/>
      <c r="B176" s="1400"/>
      <c r="C176" s="1400"/>
      <c r="D176" s="1400"/>
      <c r="E176" s="1400"/>
      <c r="F176" s="1400"/>
      <c r="G176" s="1400"/>
      <c r="H176" s="1401"/>
    </row>
    <row r="177" spans="1:8" x14ac:dyDescent="0.2">
      <c r="A177" s="1400"/>
      <c r="B177" s="1400"/>
      <c r="C177" s="1400"/>
      <c r="D177" s="1400"/>
      <c r="E177" s="1400"/>
      <c r="F177" s="1400"/>
      <c r="G177" s="1400"/>
      <c r="H177" s="1401"/>
    </row>
    <row r="178" spans="1:8" x14ac:dyDescent="0.2">
      <c r="A178" s="1400"/>
      <c r="B178" s="1400"/>
      <c r="C178" s="1400"/>
      <c r="D178" s="1400"/>
      <c r="E178" s="1400"/>
      <c r="F178" s="1400"/>
      <c r="G178" s="1400"/>
      <c r="H178" s="1401"/>
    </row>
    <row r="179" spans="1:8" x14ac:dyDescent="0.2">
      <c r="F179" s="1400"/>
      <c r="G179" s="1400"/>
    </row>
    <row r="180" spans="1:8" x14ac:dyDescent="0.2">
      <c r="F180" s="1400"/>
      <c r="G180" s="1400"/>
    </row>
  </sheetData>
  <mergeCells count="246">
    <mergeCell ref="D19:F21"/>
    <mergeCell ref="F22:F23"/>
    <mergeCell ref="E80:E82"/>
    <mergeCell ref="H70:H72"/>
    <mergeCell ref="I55:I58"/>
    <mergeCell ref="I27:I30"/>
    <mergeCell ref="A142:K142"/>
    <mergeCell ref="J20:J21"/>
    <mergeCell ref="H19:H23"/>
    <mergeCell ref="H24:H26"/>
    <mergeCell ref="H49:H54"/>
    <mergeCell ref="J49:J54"/>
    <mergeCell ref="I44:I54"/>
    <mergeCell ref="J55:J58"/>
    <mergeCell ref="J59:J62"/>
    <mergeCell ref="J63:J91"/>
    <mergeCell ref="A133:K133"/>
    <mergeCell ref="B104:B105"/>
    <mergeCell ref="A96:A98"/>
    <mergeCell ref="B99:B100"/>
    <mergeCell ref="B96:B98"/>
    <mergeCell ref="D106:F110"/>
    <mergeCell ref="D113:F117"/>
    <mergeCell ref="D63:F66"/>
    <mergeCell ref="F73:F76"/>
    <mergeCell ref="F77:F79"/>
    <mergeCell ref="F80:F82"/>
    <mergeCell ref="F83:F85"/>
    <mergeCell ref="D73:D76"/>
    <mergeCell ref="E73:E76"/>
    <mergeCell ref="F111:F112"/>
    <mergeCell ref="H96:H100"/>
    <mergeCell ref="A83:A85"/>
    <mergeCell ref="C121:J121"/>
    <mergeCell ref="C122:J122"/>
    <mergeCell ref="A73:A76"/>
    <mergeCell ref="A77:A79"/>
    <mergeCell ref="A80:A82"/>
    <mergeCell ref="B94:B95"/>
    <mergeCell ref="D96:F98"/>
    <mergeCell ref="A106:A110"/>
    <mergeCell ref="B106:B110"/>
    <mergeCell ref="C106:C110"/>
    <mergeCell ref="A111:A112"/>
    <mergeCell ref="J101:J105"/>
    <mergeCell ref="G101:G105"/>
    <mergeCell ref="A104:A105"/>
    <mergeCell ref="E111:E112"/>
    <mergeCell ref="E67:E69"/>
    <mergeCell ref="D101:F103"/>
    <mergeCell ref="I63:I91"/>
    <mergeCell ref="D80:D82"/>
    <mergeCell ref="H77:H79"/>
    <mergeCell ref="H83:H85"/>
    <mergeCell ref="D89:D91"/>
    <mergeCell ref="D86:D88"/>
    <mergeCell ref="G77:G79"/>
    <mergeCell ref="G80:G82"/>
    <mergeCell ref="E86:E88"/>
    <mergeCell ref="G96:G100"/>
    <mergeCell ref="A99:A100"/>
    <mergeCell ref="H89:H91"/>
    <mergeCell ref="F86:F88"/>
    <mergeCell ref="E89:E91"/>
    <mergeCell ref="G83:G85"/>
    <mergeCell ref="G86:G88"/>
    <mergeCell ref="B86:B88"/>
    <mergeCell ref="E83:E85"/>
    <mergeCell ref="C120:J120"/>
    <mergeCell ref="C83:C85"/>
    <mergeCell ref="C86:C88"/>
    <mergeCell ref="J96:J100"/>
    <mergeCell ref="G106:G112"/>
    <mergeCell ref="H106:H112"/>
    <mergeCell ref="I106:I112"/>
    <mergeCell ref="H101:H105"/>
    <mergeCell ref="I101:I105"/>
    <mergeCell ref="I96:I100"/>
    <mergeCell ref="C101:C103"/>
    <mergeCell ref="I14:I18"/>
    <mergeCell ref="G63:G66"/>
    <mergeCell ref="G22:G24"/>
    <mergeCell ref="D14:F16"/>
    <mergeCell ref="J15:J18"/>
    <mergeCell ref="C19:C21"/>
    <mergeCell ref="H59:H62"/>
    <mergeCell ref="G55:G58"/>
    <mergeCell ref="H31:H33"/>
    <mergeCell ref="G27:G30"/>
    <mergeCell ref="C43:L43"/>
    <mergeCell ref="H55:H58"/>
    <mergeCell ref="G59:G62"/>
    <mergeCell ref="C57:C58"/>
    <mergeCell ref="C61:C62"/>
    <mergeCell ref="D27:F30"/>
    <mergeCell ref="H63:H66"/>
    <mergeCell ref="C44:C48"/>
    <mergeCell ref="D44:F48"/>
    <mergeCell ref="D55:F56"/>
    <mergeCell ref="D59:F60"/>
    <mergeCell ref="G31:G33"/>
    <mergeCell ref="C34:J34"/>
    <mergeCell ref="C35:J35"/>
    <mergeCell ref="B19:B21"/>
    <mergeCell ref="J28:J30"/>
    <mergeCell ref="A123:K123"/>
    <mergeCell ref="M123:O123"/>
    <mergeCell ref="C92:I92"/>
    <mergeCell ref="C37:L41"/>
    <mergeCell ref="G49:G51"/>
    <mergeCell ref="G52:G54"/>
    <mergeCell ref="A101:A103"/>
    <mergeCell ref="B101:B103"/>
    <mergeCell ref="B27:B30"/>
    <mergeCell ref="H67:H69"/>
    <mergeCell ref="E70:E72"/>
    <mergeCell ref="D70:D72"/>
    <mergeCell ref="D67:D69"/>
    <mergeCell ref="C67:C69"/>
    <mergeCell ref="C70:C72"/>
    <mergeCell ref="A67:A69"/>
    <mergeCell ref="A70:A72"/>
    <mergeCell ref="B57:B58"/>
    <mergeCell ref="B61:B62"/>
    <mergeCell ref="A57:A58"/>
    <mergeCell ref="A63:A66"/>
    <mergeCell ref="B63:B66"/>
    <mergeCell ref="B80:B82"/>
    <mergeCell ref="G44:G48"/>
    <mergeCell ref="C55:C56"/>
    <mergeCell ref="C59:C60"/>
    <mergeCell ref="A94:A95"/>
    <mergeCell ref="I59:I62"/>
    <mergeCell ref="G89:G91"/>
    <mergeCell ref="F89:F91"/>
    <mergeCell ref="G67:G69"/>
    <mergeCell ref="G70:G72"/>
    <mergeCell ref="C73:C76"/>
    <mergeCell ref="C77:C79"/>
    <mergeCell ref="C80:C82"/>
    <mergeCell ref="C89:C91"/>
    <mergeCell ref="B67:B69"/>
    <mergeCell ref="A44:A48"/>
    <mergeCell ref="B44:B48"/>
    <mergeCell ref="A55:A56"/>
    <mergeCell ref="B55:B56"/>
    <mergeCell ref="A59:A60"/>
    <mergeCell ref="B59:B60"/>
    <mergeCell ref="B83:B85"/>
    <mergeCell ref="B89:B91"/>
    <mergeCell ref="C93:L93"/>
    <mergeCell ref="A3:O3"/>
    <mergeCell ref="A4:O4"/>
    <mergeCell ref="A6:A8"/>
    <mergeCell ref="B6:B8"/>
    <mergeCell ref="C6:C8"/>
    <mergeCell ref="E6:E8"/>
    <mergeCell ref="F6:F8"/>
    <mergeCell ref="H6:H8"/>
    <mergeCell ref="I6:I8"/>
    <mergeCell ref="A2:O2"/>
    <mergeCell ref="A146:K146"/>
    <mergeCell ref="G73:G76"/>
    <mergeCell ref="E77:E79"/>
    <mergeCell ref="A148:K148"/>
    <mergeCell ref="A89:A91"/>
    <mergeCell ref="C12:L13"/>
    <mergeCell ref="F67:F69"/>
    <mergeCell ref="B37:B41"/>
    <mergeCell ref="A36:A41"/>
    <mergeCell ref="K6:K8"/>
    <mergeCell ref="L6:L8"/>
    <mergeCell ref="M6:O6"/>
    <mergeCell ref="M7:M8"/>
    <mergeCell ref="N7:N8"/>
    <mergeCell ref="D6:D8"/>
    <mergeCell ref="G6:G8"/>
    <mergeCell ref="J6:J8"/>
    <mergeCell ref="O7:O8"/>
    <mergeCell ref="H113:H119"/>
    <mergeCell ref="I113:I119"/>
    <mergeCell ref="A118:A119"/>
    <mergeCell ref="B118:B119"/>
    <mergeCell ref="E118:E119"/>
    <mergeCell ref="A135:K135"/>
    <mergeCell ref="A136:K136"/>
    <mergeCell ref="A137:K137"/>
    <mergeCell ref="A138:K138"/>
    <mergeCell ref="A150:K150"/>
    <mergeCell ref="B11:B13"/>
    <mergeCell ref="A11:A13"/>
    <mergeCell ref="A14:A16"/>
    <mergeCell ref="B14:B16"/>
    <mergeCell ref="C14:C16"/>
    <mergeCell ref="D17:D18"/>
    <mergeCell ref="G14:G18"/>
    <mergeCell ref="G19:G21"/>
    <mergeCell ref="H14:H18"/>
    <mergeCell ref="F118:F119"/>
    <mergeCell ref="B70:B72"/>
    <mergeCell ref="A86:A88"/>
    <mergeCell ref="A113:A117"/>
    <mergeCell ref="B113:B117"/>
    <mergeCell ref="C113:C117"/>
    <mergeCell ref="G113:G119"/>
    <mergeCell ref="H86:H88"/>
    <mergeCell ref="D83:D85"/>
    <mergeCell ref="D77:D79"/>
    <mergeCell ref="A126:L126"/>
    <mergeCell ref="C128:K128"/>
    <mergeCell ref="A129:K129"/>
    <mergeCell ref="A130:K130"/>
    <mergeCell ref="A131:K131"/>
    <mergeCell ref="A132:K132"/>
    <mergeCell ref="A134:K134"/>
    <mergeCell ref="I31:I33"/>
    <mergeCell ref="A19:A21"/>
    <mergeCell ref="A27:A30"/>
    <mergeCell ref="B111:B112"/>
    <mergeCell ref="H73:H76"/>
    <mergeCell ref="A22:A23"/>
    <mergeCell ref="B22:B23"/>
    <mergeCell ref="D22:D23"/>
    <mergeCell ref="G25:G26"/>
    <mergeCell ref="C27:C30"/>
    <mergeCell ref="H27:H30"/>
    <mergeCell ref="H80:H82"/>
    <mergeCell ref="H44:H48"/>
    <mergeCell ref="F70:F72"/>
    <mergeCell ref="A61:A62"/>
    <mergeCell ref="B73:B76"/>
    <mergeCell ref="B77:B79"/>
    <mergeCell ref="A139:K139"/>
    <mergeCell ref="A140:K140"/>
    <mergeCell ref="A141:K141"/>
    <mergeCell ref="A143:K143"/>
    <mergeCell ref="A144:K144"/>
    <mergeCell ref="A145:K145"/>
    <mergeCell ref="A154:K154"/>
    <mergeCell ref="A155:K155"/>
    <mergeCell ref="A156:K156"/>
    <mergeCell ref="A147:K147"/>
    <mergeCell ref="A149:K149"/>
    <mergeCell ref="A151:K151"/>
    <mergeCell ref="A152:K152"/>
    <mergeCell ref="A153:K153"/>
  </mergeCells>
  <pageMargins left="0.70866141732283472" right="0.70866141732283472" top="0.74803149606299213" bottom="0.74803149606299213" header="0.31496062992125984" footer="0.31496062992125984"/>
  <pageSetup paperSize="9" scale="66" firstPageNumber="26" fitToHeight="0" orientation="landscape" useFirstPageNumber="1" r:id="rId1"/>
  <headerFooter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B9331-B3B2-42F7-89EF-F6F0D67BBDFC}">
  <sheetPr>
    <pageSetUpPr fitToPage="1"/>
  </sheetPr>
  <dimension ref="A1:Y175"/>
  <sheetViews>
    <sheetView view="pageBreakPreview" zoomScaleNormal="100" zoomScaleSheetLayoutView="100" workbookViewId="0">
      <selection activeCell="O7" sqref="O7:O8"/>
    </sheetView>
  </sheetViews>
  <sheetFormatPr defaultRowHeight="12.75" x14ac:dyDescent="0.2"/>
  <cols>
    <col min="1" max="1" width="3.5703125" style="2640" customWidth="1"/>
    <col min="2" max="2" width="3.42578125" style="2640" customWidth="1"/>
    <col min="3" max="4" width="3.7109375" style="2640" customWidth="1"/>
    <col min="5" max="5" width="2.5703125" style="2640" customWidth="1"/>
    <col min="6" max="6" width="43" style="2640" customWidth="1"/>
    <col min="7" max="7" width="6.42578125" style="2640" customWidth="1"/>
    <col min="8" max="8" width="6.42578125" style="2643" customWidth="1"/>
    <col min="9" max="9" width="4.42578125" style="2640" customWidth="1"/>
    <col min="10" max="10" width="30.85546875" style="2640" customWidth="1"/>
    <col min="11" max="11" width="7.28515625" style="2640" customWidth="1"/>
    <col min="12" max="12" width="10.28515625" style="2640" customWidth="1"/>
    <col min="13" max="13" width="49" style="2642" customWidth="1"/>
    <col min="14" max="14" width="11.28515625" style="2642" customWidth="1"/>
    <col min="15" max="15" width="19" style="2641" customWidth="1"/>
    <col min="16" max="16" width="8.7109375" style="2640" customWidth="1"/>
    <col min="17" max="17" width="5.7109375" style="2640" hidden="1" customWidth="1"/>
    <col min="18" max="19" width="9.140625" style="2640" hidden="1" customWidth="1"/>
    <col min="20" max="16384" width="9.140625" style="2640"/>
  </cols>
  <sheetData>
    <row r="1" spans="1:25" ht="88.5" customHeight="1" x14ac:dyDescent="0.25">
      <c r="A1" s="2646"/>
      <c r="B1" s="2646"/>
      <c r="C1" s="2646"/>
      <c r="D1" s="2646"/>
      <c r="E1" s="2646"/>
      <c r="F1" s="2646"/>
      <c r="G1" s="2646"/>
      <c r="H1" s="3139"/>
      <c r="I1" s="2646"/>
      <c r="J1" s="2646"/>
      <c r="K1" s="2646"/>
      <c r="L1" s="2646"/>
      <c r="M1" s="349"/>
      <c r="N1" s="2563" t="s">
        <v>803</v>
      </c>
      <c r="O1" s="2563"/>
      <c r="R1" s="349"/>
      <c r="S1" s="349"/>
      <c r="T1" s="349"/>
      <c r="U1" s="349"/>
      <c r="V1" s="349"/>
    </row>
    <row r="2" spans="1:25" ht="21.75" customHeight="1" x14ac:dyDescent="0.2">
      <c r="A2" s="3138" t="s">
        <v>190</v>
      </c>
      <c r="B2" s="3138"/>
      <c r="C2" s="3138"/>
      <c r="D2" s="3138"/>
      <c r="E2" s="3138"/>
      <c r="F2" s="3138"/>
      <c r="G2" s="3138"/>
      <c r="H2" s="3138"/>
      <c r="I2" s="3138"/>
      <c r="J2" s="3138"/>
      <c r="K2" s="3138"/>
      <c r="L2" s="3138"/>
      <c r="M2" s="3138"/>
      <c r="N2" s="3138"/>
      <c r="O2" s="3138"/>
      <c r="R2" s="349"/>
      <c r="S2" s="349"/>
      <c r="T2" s="349"/>
      <c r="U2" s="349"/>
      <c r="V2" s="349"/>
    </row>
    <row r="3" spans="1:25" ht="18.75" customHeight="1" x14ac:dyDescent="0.2">
      <c r="A3" s="3137" t="s">
        <v>802</v>
      </c>
      <c r="B3" s="3137"/>
      <c r="C3" s="3137"/>
      <c r="D3" s="3137"/>
      <c r="E3" s="3137"/>
      <c r="F3" s="3137"/>
      <c r="G3" s="3137"/>
      <c r="H3" s="3137"/>
      <c r="I3" s="3137"/>
      <c r="J3" s="3137"/>
      <c r="K3" s="3137"/>
      <c r="L3" s="3137"/>
      <c r="M3" s="3137"/>
      <c r="N3" s="3137"/>
      <c r="O3" s="3137"/>
      <c r="R3" s="349"/>
      <c r="S3" s="349"/>
      <c r="T3" s="349"/>
      <c r="U3" s="349"/>
      <c r="V3" s="349"/>
    </row>
    <row r="4" spans="1:25" ht="14.25" x14ac:dyDescent="0.2">
      <c r="A4" s="3136" t="s">
        <v>188</v>
      </c>
      <c r="B4" s="3136"/>
      <c r="C4" s="3136"/>
      <c r="D4" s="3136"/>
      <c r="E4" s="3136"/>
      <c r="F4" s="3136"/>
      <c r="G4" s="3136"/>
      <c r="H4" s="3136"/>
      <c r="I4" s="3136"/>
      <c r="J4" s="3136"/>
      <c r="K4" s="3136"/>
      <c r="L4" s="3136"/>
      <c r="M4" s="3136"/>
      <c r="N4" s="3136"/>
      <c r="O4" s="3136"/>
    </row>
    <row r="5" spans="1:25" ht="15" thickBot="1" x14ac:dyDescent="0.25">
      <c r="A5" s="3134"/>
      <c r="B5" s="3134"/>
      <c r="C5" s="3134"/>
      <c r="D5" s="3134"/>
      <c r="E5" s="3134"/>
      <c r="F5" s="3134"/>
      <c r="G5" s="3134"/>
      <c r="H5" s="3135"/>
      <c r="I5" s="3134"/>
      <c r="J5" s="3134"/>
      <c r="K5" s="3134"/>
      <c r="L5" s="3134"/>
      <c r="M5" s="3133"/>
      <c r="N5" s="3132" t="s">
        <v>801</v>
      </c>
      <c r="O5" s="3132"/>
    </row>
    <row r="6" spans="1:25" ht="27.75" customHeight="1" thickBot="1" x14ac:dyDescent="0.25">
      <c r="A6" s="3131" t="s">
        <v>187</v>
      </c>
      <c r="B6" s="3130" t="s">
        <v>186</v>
      </c>
      <c r="C6" s="3129" t="s">
        <v>182</v>
      </c>
      <c r="D6" s="3128" t="s">
        <v>184</v>
      </c>
      <c r="E6" s="3127" t="s">
        <v>185</v>
      </c>
      <c r="F6" s="3126" t="s">
        <v>183</v>
      </c>
      <c r="G6" s="3125" t="s">
        <v>182</v>
      </c>
      <c r="H6" s="3123" t="s">
        <v>181</v>
      </c>
      <c r="I6" s="3124" t="s">
        <v>180</v>
      </c>
      <c r="J6" s="1990" t="s">
        <v>179</v>
      </c>
      <c r="K6" s="3123" t="s">
        <v>178</v>
      </c>
      <c r="L6" s="1990" t="s">
        <v>177</v>
      </c>
      <c r="M6" s="1992" t="s">
        <v>176</v>
      </c>
      <c r="N6" s="1993"/>
      <c r="O6" s="1994"/>
    </row>
    <row r="7" spans="1:25" x14ac:dyDescent="0.2">
      <c r="A7" s="3122"/>
      <c r="B7" s="3121"/>
      <c r="C7" s="3120"/>
      <c r="D7" s="3119"/>
      <c r="E7" s="3118"/>
      <c r="F7" s="3117"/>
      <c r="G7" s="3116"/>
      <c r="H7" s="3114"/>
      <c r="I7" s="3115"/>
      <c r="J7" s="1991"/>
      <c r="K7" s="3114"/>
      <c r="L7" s="1991"/>
      <c r="M7" s="3113" t="s">
        <v>175</v>
      </c>
      <c r="N7" s="3112" t="s">
        <v>174</v>
      </c>
      <c r="O7" s="3111" t="s">
        <v>173</v>
      </c>
    </row>
    <row r="8" spans="1:25" ht="154.9" customHeight="1" thickBot="1" x14ac:dyDescent="0.25">
      <c r="A8" s="3110"/>
      <c r="B8" s="3109"/>
      <c r="C8" s="3108"/>
      <c r="D8" s="3107"/>
      <c r="E8" s="3106"/>
      <c r="F8" s="3105"/>
      <c r="G8" s="3104"/>
      <c r="H8" s="3102"/>
      <c r="I8" s="3103"/>
      <c r="J8" s="1991"/>
      <c r="K8" s="3102"/>
      <c r="L8" s="3101"/>
      <c r="M8" s="3100"/>
      <c r="N8" s="3099"/>
      <c r="O8" s="3098"/>
    </row>
    <row r="9" spans="1:25" ht="13.5" thickBot="1" x14ac:dyDescent="0.25">
      <c r="A9" s="3025" t="s">
        <v>37</v>
      </c>
      <c r="B9" s="3024"/>
      <c r="C9" s="3023" t="s">
        <v>800</v>
      </c>
      <c r="D9" s="3023"/>
      <c r="E9" s="3020"/>
      <c r="F9" s="3022"/>
      <c r="G9" s="3022"/>
      <c r="H9" s="3021"/>
      <c r="I9" s="3020"/>
      <c r="J9" s="3020"/>
      <c r="K9" s="3020"/>
      <c r="L9" s="3020"/>
      <c r="M9" s="3019"/>
      <c r="N9" s="3019"/>
      <c r="O9" s="3097"/>
      <c r="P9" s="2642"/>
      <c r="Q9" s="2642"/>
      <c r="R9" s="2642"/>
      <c r="S9" s="2642"/>
      <c r="T9" s="2642"/>
      <c r="U9" s="2642"/>
      <c r="V9" s="2642"/>
      <c r="W9" s="2642"/>
      <c r="X9" s="2642"/>
      <c r="Y9" s="2642"/>
    </row>
    <row r="10" spans="1:25" ht="30.75" customHeight="1" thickBot="1" x14ac:dyDescent="0.25">
      <c r="A10" s="3096"/>
      <c r="B10" s="3095"/>
      <c r="C10" s="3092"/>
      <c r="D10" s="3092"/>
      <c r="E10" s="3092"/>
      <c r="F10" s="3094"/>
      <c r="G10" s="3094"/>
      <c r="H10" s="3093"/>
      <c r="I10" s="3092"/>
      <c r="J10" s="3092"/>
      <c r="K10" s="3092"/>
      <c r="L10" s="3092"/>
      <c r="M10" s="3091" t="s">
        <v>799</v>
      </c>
      <c r="N10" s="2776" t="s">
        <v>66</v>
      </c>
      <c r="O10" s="3013">
        <v>39.799999999999997</v>
      </c>
      <c r="P10" s="2642"/>
      <c r="Q10" s="2642"/>
      <c r="R10" s="2642"/>
      <c r="S10" s="2642"/>
      <c r="T10" s="2642"/>
      <c r="U10" s="2642"/>
      <c r="V10" s="2642"/>
      <c r="W10" s="2642"/>
      <c r="X10" s="2642"/>
      <c r="Y10" s="2642"/>
    </row>
    <row r="11" spans="1:25" ht="22.5" customHeight="1" thickBot="1" x14ac:dyDescent="0.25">
      <c r="A11" s="3046" t="s">
        <v>37</v>
      </c>
      <c r="B11" s="2785" t="s">
        <v>37</v>
      </c>
      <c r="C11" s="2784" t="s">
        <v>798</v>
      </c>
      <c r="D11" s="2782"/>
      <c r="E11" s="2782"/>
      <c r="F11" s="2782"/>
      <c r="G11" s="2782"/>
      <c r="H11" s="2783"/>
      <c r="I11" s="2782"/>
      <c r="J11" s="2782"/>
      <c r="K11" s="2782"/>
      <c r="L11" s="2782"/>
      <c r="M11" s="2782"/>
      <c r="N11" s="2782"/>
      <c r="O11" s="2781"/>
      <c r="P11" s="2642"/>
      <c r="Q11" s="2642"/>
      <c r="R11" s="2642"/>
      <c r="S11" s="2642"/>
      <c r="T11" s="2642"/>
      <c r="U11" s="2642"/>
      <c r="V11" s="2642"/>
      <c r="W11" s="2642"/>
      <c r="X11" s="2642"/>
      <c r="Y11" s="2642"/>
    </row>
    <row r="12" spans="1:25" ht="46.5" customHeight="1" thickBot="1" x14ac:dyDescent="0.25">
      <c r="A12" s="3090"/>
      <c r="B12" s="2725"/>
      <c r="C12" s="2867"/>
      <c r="D12" s="2778"/>
      <c r="E12" s="2778"/>
      <c r="F12" s="2778"/>
      <c r="G12" s="2778"/>
      <c r="H12" s="2779"/>
      <c r="I12" s="2778"/>
      <c r="J12" s="2778"/>
      <c r="K12" s="2778"/>
      <c r="L12" s="2866"/>
      <c r="M12" s="3006" t="s">
        <v>797</v>
      </c>
      <c r="N12" s="2983" t="s">
        <v>796</v>
      </c>
      <c r="O12" s="2818">
        <v>72</v>
      </c>
      <c r="P12" s="2642"/>
      <c r="Q12" s="2642"/>
      <c r="R12" s="2642"/>
      <c r="S12" s="2642"/>
      <c r="T12" s="2642"/>
      <c r="U12" s="2642"/>
      <c r="V12" s="2642"/>
      <c r="W12" s="2642"/>
      <c r="X12" s="2642"/>
      <c r="Y12" s="2642"/>
    </row>
    <row r="13" spans="1:25" ht="37.5" customHeight="1" x14ac:dyDescent="0.2">
      <c r="A13" s="3079" t="s">
        <v>37</v>
      </c>
      <c r="B13" s="3078" t="s">
        <v>37</v>
      </c>
      <c r="C13" s="3077" t="s">
        <v>37</v>
      </c>
      <c r="D13" s="2774"/>
      <c r="E13" s="2773"/>
      <c r="F13" s="2772" t="s">
        <v>794</v>
      </c>
      <c r="G13" s="2771" t="s">
        <v>163</v>
      </c>
      <c r="H13" s="2770" t="s">
        <v>44</v>
      </c>
      <c r="I13" s="3089" t="s">
        <v>298</v>
      </c>
      <c r="J13" s="2005" t="s">
        <v>201</v>
      </c>
      <c r="K13" s="2768" t="s">
        <v>124</v>
      </c>
      <c r="L13" s="2767">
        <f>L15</f>
        <v>1</v>
      </c>
      <c r="M13" s="3088" t="s">
        <v>795</v>
      </c>
      <c r="N13" s="3087" t="s">
        <v>119</v>
      </c>
      <c r="O13" s="2861">
        <v>1</v>
      </c>
      <c r="P13" s="2642"/>
      <c r="Q13" s="2642"/>
      <c r="R13" s="2642"/>
      <c r="S13" s="2642"/>
      <c r="T13" s="2642"/>
      <c r="U13" s="2642"/>
      <c r="V13" s="2642"/>
      <c r="W13" s="2642"/>
      <c r="X13" s="2642"/>
      <c r="Y13" s="2642"/>
    </row>
    <row r="14" spans="1:25" ht="17.25" customHeight="1" thickBot="1" x14ac:dyDescent="0.25">
      <c r="A14" s="3064"/>
      <c r="B14" s="3063"/>
      <c r="C14" s="3062"/>
      <c r="D14" s="3053"/>
      <c r="E14" s="2762"/>
      <c r="F14" s="2761"/>
      <c r="G14" s="2749"/>
      <c r="H14" s="2748"/>
      <c r="I14" s="3085"/>
      <c r="J14" s="2746"/>
      <c r="K14" s="2760" t="s">
        <v>33</v>
      </c>
      <c r="L14" s="2759">
        <f>SUM(L13:L13)</f>
        <v>1</v>
      </c>
      <c r="M14" s="3086"/>
      <c r="N14" s="3083"/>
      <c r="O14" s="2997"/>
      <c r="P14" s="2642"/>
      <c r="Q14" s="2642"/>
      <c r="R14" s="2642"/>
      <c r="S14" s="2642"/>
      <c r="T14" s="2642"/>
      <c r="U14" s="2642"/>
      <c r="V14" s="2642"/>
      <c r="W14" s="2642"/>
      <c r="X14" s="2642"/>
      <c r="Y14" s="2642"/>
    </row>
    <row r="15" spans="1:25" ht="13.5" thickBot="1" x14ac:dyDescent="0.25">
      <c r="A15" s="2755" t="s">
        <v>37</v>
      </c>
      <c r="B15" s="2754" t="s">
        <v>37</v>
      </c>
      <c r="C15" s="2979" t="s">
        <v>37</v>
      </c>
      <c r="D15" s="3035" t="s">
        <v>37</v>
      </c>
      <c r="E15" s="2800"/>
      <c r="F15" s="2750" t="s">
        <v>794</v>
      </c>
      <c r="G15" s="2749"/>
      <c r="H15" s="2748"/>
      <c r="I15" s="3085"/>
      <c r="J15" s="2746"/>
      <c r="K15" s="2838" t="s">
        <v>124</v>
      </c>
      <c r="L15" s="2875">
        <v>1</v>
      </c>
      <c r="M15" s="3084"/>
      <c r="N15" s="3083"/>
      <c r="O15" s="2997"/>
      <c r="P15" s="2642"/>
      <c r="Q15" s="2642"/>
      <c r="R15" s="2642"/>
      <c r="S15" s="2642"/>
      <c r="T15" s="2642"/>
      <c r="U15" s="2642"/>
      <c r="V15" s="2642"/>
      <c r="W15" s="2642"/>
      <c r="X15" s="2642"/>
      <c r="Y15" s="2642"/>
    </row>
    <row r="16" spans="1:25" ht="29.25" customHeight="1" thickBot="1" x14ac:dyDescent="0.25">
      <c r="A16" s="2740"/>
      <c r="B16" s="2739"/>
      <c r="C16" s="3054"/>
      <c r="D16" s="3053"/>
      <c r="E16" s="2795"/>
      <c r="F16" s="2735"/>
      <c r="G16" s="2734"/>
      <c r="H16" s="2733"/>
      <c r="I16" s="3082"/>
      <c r="J16" s="2006"/>
      <c r="K16" s="2871" t="s">
        <v>33</v>
      </c>
      <c r="L16" s="2792">
        <f>SUM(L15)</f>
        <v>1</v>
      </c>
      <c r="M16" s="3052"/>
      <c r="N16" s="3051"/>
      <c r="O16" s="2993"/>
      <c r="P16" s="2642"/>
      <c r="Q16" s="2642"/>
      <c r="R16" s="2642"/>
      <c r="S16" s="2642"/>
      <c r="T16" s="2642"/>
      <c r="U16" s="2642"/>
      <c r="V16" s="2642"/>
      <c r="W16" s="2642"/>
      <c r="X16" s="2642"/>
      <c r="Y16" s="2642"/>
    </row>
    <row r="17" spans="1:25" ht="14.45" customHeight="1" thickBot="1" x14ac:dyDescent="0.25">
      <c r="A17" s="2717" t="s">
        <v>37</v>
      </c>
      <c r="B17" s="2790" t="s">
        <v>37</v>
      </c>
      <c r="C17" s="2724" t="s">
        <v>38</v>
      </c>
      <c r="D17" s="2723"/>
      <c r="E17" s="2723"/>
      <c r="F17" s="2723"/>
      <c r="G17" s="2723"/>
      <c r="H17" s="2723"/>
      <c r="I17" s="2723"/>
      <c r="J17" s="2722"/>
      <c r="K17" s="2789" t="s">
        <v>33</v>
      </c>
      <c r="L17" s="2788">
        <f>L14*1</f>
        <v>1</v>
      </c>
      <c r="M17" s="2787"/>
      <c r="N17" s="2787"/>
      <c r="O17" s="3081"/>
      <c r="P17" s="2642"/>
      <c r="Q17" s="2642"/>
      <c r="R17" s="2642"/>
      <c r="S17" s="2642"/>
      <c r="T17" s="2642"/>
      <c r="U17" s="2642"/>
      <c r="V17" s="2642"/>
      <c r="W17" s="2642"/>
      <c r="X17" s="2642"/>
      <c r="Y17" s="2642"/>
    </row>
    <row r="18" spans="1:25" ht="28.5" customHeight="1" thickBot="1" x14ac:dyDescent="0.25">
      <c r="A18" s="3046" t="s">
        <v>37</v>
      </c>
      <c r="B18" s="2785" t="s">
        <v>39</v>
      </c>
      <c r="C18" s="2784" t="s">
        <v>793</v>
      </c>
      <c r="D18" s="2782"/>
      <c r="E18" s="2782"/>
      <c r="F18" s="2782"/>
      <c r="G18" s="2782"/>
      <c r="H18" s="2782"/>
      <c r="I18" s="2782"/>
      <c r="J18" s="2782"/>
      <c r="K18" s="2782"/>
      <c r="L18" s="2782"/>
      <c r="M18" s="2782"/>
      <c r="N18" s="2782"/>
      <c r="O18" s="3080"/>
      <c r="P18" s="2642"/>
      <c r="Q18" s="2642"/>
      <c r="R18" s="2642"/>
      <c r="S18" s="2642"/>
      <c r="T18" s="2642"/>
      <c r="U18" s="2642"/>
      <c r="V18" s="2642"/>
      <c r="W18" s="2642"/>
      <c r="X18" s="2642"/>
      <c r="Y18" s="2642"/>
    </row>
    <row r="19" spans="1:25" ht="39" thickBot="1" x14ac:dyDescent="0.25">
      <c r="A19" s="3046"/>
      <c r="B19" s="2725"/>
      <c r="C19" s="2867"/>
      <c r="D19" s="2778"/>
      <c r="E19" s="2778"/>
      <c r="F19" s="2778"/>
      <c r="G19" s="2778"/>
      <c r="H19" s="2779"/>
      <c r="I19" s="2778"/>
      <c r="J19" s="2778"/>
      <c r="K19" s="2778"/>
      <c r="L19" s="2866"/>
      <c r="M19" s="3008" t="s">
        <v>792</v>
      </c>
      <c r="N19" s="2776" t="s">
        <v>648</v>
      </c>
      <c r="O19" s="3013">
        <v>14</v>
      </c>
      <c r="P19" s="2642"/>
      <c r="Q19" s="2642"/>
      <c r="R19" s="2642"/>
      <c r="S19" s="2642"/>
      <c r="T19" s="2642"/>
      <c r="U19" s="2642"/>
      <c r="V19" s="2642"/>
      <c r="W19" s="2642"/>
      <c r="X19" s="2642"/>
      <c r="Y19" s="2642"/>
    </row>
    <row r="20" spans="1:25" ht="42.75" customHeight="1" thickBot="1" x14ac:dyDescent="0.25">
      <c r="A20" s="3079" t="s">
        <v>37</v>
      </c>
      <c r="B20" s="3078" t="s">
        <v>39</v>
      </c>
      <c r="C20" s="3077" t="s">
        <v>37</v>
      </c>
      <c r="D20" s="2774"/>
      <c r="E20" s="3000"/>
      <c r="F20" s="2772" t="s">
        <v>786</v>
      </c>
      <c r="G20" s="2999" t="s">
        <v>791</v>
      </c>
      <c r="H20" s="2770" t="s">
        <v>44</v>
      </c>
      <c r="I20" s="2815" t="s">
        <v>298</v>
      </c>
      <c r="J20" s="2863" t="s">
        <v>201</v>
      </c>
      <c r="K20" s="3076" t="s">
        <v>124</v>
      </c>
      <c r="L20" s="3075">
        <f>L24</f>
        <v>0</v>
      </c>
      <c r="M20" s="3074" t="s">
        <v>790</v>
      </c>
      <c r="N20" s="3073" t="s">
        <v>789</v>
      </c>
      <c r="O20" s="3072">
        <v>80</v>
      </c>
      <c r="P20" s="2642"/>
      <c r="Q20" s="2642"/>
      <c r="R20" s="2642"/>
      <c r="S20" s="2642"/>
      <c r="T20" s="2642"/>
      <c r="U20" s="2642"/>
      <c r="V20" s="2642"/>
      <c r="W20" s="2642"/>
      <c r="X20" s="2642"/>
      <c r="Y20" s="2642"/>
    </row>
    <row r="21" spans="1:25" ht="27" customHeight="1" x14ac:dyDescent="0.2">
      <c r="A21" s="3070"/>
      <c r="B21" s="2812"/>
      <c r="C21" s="3069"/>
      <c r="D21" s="2810"/>
      <c r="E21" s="3068"/>
      <c r="F21" s="2856"/>
      <c r="G21" s="2995"/>
      <c r="H21" s="2748"/>
      <c r="I21" s="2798"/>
      <c r="J21" s="2828"/>
      <c r="K21" s="2768"/>
      <c r="L21" s="2767"/>
      <c r="M21" s="3041" t="s">
        <v>788</v>
      </c>
      <c r="N21" s="3071" t="s">
        <v>119</v>
      </c>
      <c r="O21" s="2764">
        <v>2</v>
      </c>
      <c r="P21" s="2642"/>
      <c r="Q21" s="2642"/>
      <c r="R21" s="2642"/>
      <c r="S21" s="2642"/>
      <c r="T21" s="2642"/>
      <c r="U21" s="2642"/>
      <c r="V21" s="2642"/>
      <c r="W21" s="2642"/>
      <c r="X21" s="2642"/>
      <c r="Y21" s="2642"/>
    </row>
    <row r="22" spans="1:25" ht="25.5" x14ac:dyDescent="0.2">
      <c r="A22" s="3070"/>
      <c r="B22" s="2812"/>
      <c r="C22" s="3069"/>
      <c r="D22" s="2810"/>
      <c r="E22" s="3068"/>
      <c r="F22" s="2856"/>
      <c r="G22" s="2995"/>
      <c r="H22" s="2748"/>
      <c r="I22" s="2798"/>
      <c r="J22" s="2828"/>
      <c r="K22" s="2807"/>
      <c r="L22" s="2849"/>
      <c r="M22" s="3067" t="s">
        <v>787</v>
      </c>
      <c r="N22" s="3066" t="s">
        <v>119</v>
      </c>
      <c r="O22" s="3065">
        <v>0</v>
      </c>
      <c r="P22" s="2642"/>
      <c r="Q22" s="2642"/>
      <c r="R22" s="2642"/>
      <c r="S22" s="2642"/>
      <c r="T22" s="2642"/>
      <c r="U22" s="2642"/>
      <c r="V22" s="2642"/>
      <c r="W22" s="2642"/>
      <c r="X22" s="2642"/>
      <c r="Y22" s="2642"/>
    </row>
    <row r="23" spans="1:25" ht="14.45" customHeight="1" thickBot="1" x14ac:dyDescent="0.25">
      <c r="A23" s="3064"/>
      <c r="B23" s="3063"/>
      <c r="C23" s="3062"/>
      <c r="D23" s="3053"/>
      <c r="E23" s="2998"/>
      <c r="F23" s="2761"/>
      <c r="G23" s="2995"/>
      <c r="H23" s="2748"/>
      <c r="I23" s="2798"/>
      <c r="J23" s="2828"/>
      <c r="K23" s="2760" t="s">
        <v>33</v>
      </c>
      <c r="L23" s="2759">
        <f>SUM(L20:L21)</f>
        <v>0</v>
      </c>
      <c r="M23" s="3061"/>
      <c r="N23" s="3060"/>
      <c r="O23" s="3059"/>
      <c r="P23" s="2642"/>
      <c r="Q23" s="2642"/>
      <c r="R23" s="2642"/>
      <c r="S23" s="2642"/>
      <c r="T23" s="2642"/>
      <c r="U23" s="2642"/>
      <c r="V23" s="2642"/>
      <c r="W23" s="2642"/>
      <c r="X23" s="2642"/>
      <c r="Y23" s="2642"/>
    </row>
    <row r="24" spans="1:25" ht="26.25" customHeight="1" thickBot="1" x14ac:dyDescent="0.25">
      <c r="A24" s="2755" t="s">
        <v>37</v>
      </c>
      <c r="B24" s="2754" t="s">
        <v>39</v>
      </c>
      <c r="C24" s="2979" t="s">
        <v>37</v>
      </c>
      <c r="D24" s="3035" t="s">
        <v>37</v>
      </c>
      <c r="E24" s="2800"/>
      <c r="F24" s="2750" t="s">
        <v>786</v>
      </c>
      <c r="G24" s="2995"/>
      <c r="H24" s="2748"/>
      <c r="I24" s="2798"/>
      <c r="J24" s="2828"/>
      <c r="K24" s="2838" t="s">
        <v>124</v>
      </c>
      <c r="L24" s="3058">
        <v>0</v>
      </c>
      <c r="M24" s="3057"/>
      <c r="N24" s="3056"/>
      <c r="O24" s="3055"/>
      <c r="P24" s="2642"/>
      <c r="Q24" s="2642"/>
      <c r="R24" s="2642"/>
      <c r="S24" s="2642"/>
      <c r="T24" s="2642"/>
      <c r="U24" s="2642"/>
      <c r="V24" s="2642"/>
      <c r="W24" s="2642"/>
      <c r="X24" s="2642"/>
      <c r="Y24" s="2642"/>
    </row>
    <row r="25" spans="1:25" ht="20.25" customHeight="1" thickBot="1" x14ac:dyDescent="0.25">
      <c r="A25" s="2740"/>
      <c r="B25" s="2739"/>
      <c r="C25" s="3054"/>
      <c r="D25" s="3053"/>
      <c r="E25" s="2795"/>
      <c r="F25" s="2735"/>
      <c r="G25" s="2992"/>
      <c r="H25" s="2733"/>
      <c r="I25" s="2793"/>
      <c r="J25" s="2820"/>
      <c r="K25" s="2871" t="s">
        <v>33</v>
      </c>
      <c r="L25" s="2792">
        <f>SUM(L24)</f>
        <v>0</v>
      </c>
      <c r="M25" s="3052"/>
      <c r="N25" s="3051"/>
      <c r="O25" s="3050"/>
      <c r="P25" s="2642"/>
      <c r="Q25" s="2642"/>
      <c r="R25" s="2642"/>
      <c r="S25" s="2642"/>
      <c r="T25" s="2642"/>
      <c r="U25" s="2642"/>
      <c r="V25" s="2642"/>
      <c r="W25" s="2642"/>
      <c r="X25" s="2642"/>
      <c r="Y25" s="2642"/>
    </row>
    <row r="26" spans="1:25" ht="15" customHeight="1" thickBot="1" x14ac:dyDescent="0.25">
      <c r="A26" s="2717" t="s">
        <v>37</v>
      </c>
      <c r="B26" s="2790" t="s">
        <v>39</v>
      </c>
      <c r="C26" s="2724" t="s">
        <v>38</v>
      </c>
      <c r="D26" s="2723"/>
      <c r="E26" s="2723"/>
      <c r="F26" s="2723"/>
      <c r="G26" s="2723"/>
      <c r="H26" s="2723"/>
      <c r="I26" s="2723"/>
      <c r="J26" s="2723"/>
      <c r="K26" s="2789" t="s">
        <v>33</v>
      </c>
      <c r="L26" s="2788">
        <f>L23</f>
        <v>0</v>
      </c>
      <c r="M26" s="2787"/>
      <c r="N26" s="2787"/>
      <c r="O26" s="2786"/>
      <c r="P26" s="2642"/>
      <c r="Q26" s="2642"/>
      <c r="R26" s="2642"/>
      <c r="S26" s="2642"/>
      <c r="T26" s="2642"/>
      <c r="U26" s="2642"/>
      <c r="V26" s="2642"/>
      <c r="W26" s="2642"/>
      <c r="X26" s="2642"/>
      <c r="Y26" s="2642"/>
    </row>
    <row r="27" spans="1:25" ht="13.5" thickBot="1" x14ac:dyDescent="0.25">
      <c r="A27" s="3049" t="s">
        <v>37</v>
      </c>
      <c r="B27" s="2912" t="s">
        <v>109</v>
      </c>
      <c r="C27" s="3048"/>
      <c r="D27" s="3047"/>
      <c r="E27" s="2782" t="s">
        <v>785</v>
      </c>
      <c r="F27" s="2782"/>
      <c r="G27" s="2782"/>
      <c r="H27" s="2783"/>
      <c r="I27" s="2782"/>
      <c r="J27" s="2782"/>
      <c r="K27" s="2782"/>
      <c r="L27" s="2782"/>
      <c r="M27" s="2782"/>
      <c r="N27" s="2782"/>
      <c r="O27" s="2781"/>
      <c r="P27" s="2642"/>
      <c r="Q27" s="2642"/>
      <c r="R27" s="2642"/>
      <c r="S27" s="2642"/>
      <c r="T27" s="2642"/>
      <c r="U27" s="2642"/>
      <c r="V27" s="2642"/>
      <c r="W27" s="2642"/>
      <c r="X27" s="2642"/>
      <c r="Y27" s="2642"/>
    </row>
    <row r="28" spans="1:25" ht="35.450000000000003" customHeight="1" thickBot="1" x14ac:dyDescent="0.25">
      <c r="A28" s="3046"/>
      <c r="B28" s="2725"/>
      <c r="C28" s="2778"/>
      <c r="D28" s="2778"/>
      <c r="E28" s="2778"/>
      <c r="F28" s="3044"/>
      <c r="G28" s="3044"/>
      <c r="H28" s="3045"/>
      <c r="I28" s="3044"/>
      <c r="J28" s="3044"/>
      <c r="K28" s="3044"/>
      <c r="L28" s="3044"/>
      <c r="M28" s="2843" t="s">
        <v>784</v>
      </c>
      <c r="N28" s="2776" t="s">
        <v>66</v>
      </c>
      <c r="O28" s="3013">
        <v>64</v>
      </c>
      <c r="P28" s="2642"/>
      <c r="Q28" s="2642"/>
      <c r="R28" s="2642"/>
      <c r="S28" s="2642"/>
      <c r="T28" s="2642"/>
      <c r="U28" s="2642"/>
      <c r="V28" s="2642"/>
      <c r="W28" s="2642"/>
      <c r="X28" s="2642"/>
      <c r="Y28" s="2642"/>
    </row>
    <row r="29" spans="1:25" ht="18" customHeight="1" x14ac:dyDescent="0.2">
      <c r="A29" s="2755" t="s">
        <v>37</v>
      </c>
      <c r="B29" s="2754" t="s">
        <v>109</v>
      </c>
      <c r="C29" s="2753" t="s">
        <v>37</v>
      </c>
      <c r="D29" s="2774"/>
      <c r="E29" s="3043"/>
      <c r="F29" s="2772" t="s">
        <v>783</v>
      </c>
      <c r="G29" s="2771" t="s">
        <v>782</v>
      </c>
      <c r="H29" s="3042" t="s">
        <v>44</v>
      </c>
      <c r="I29" s="2815" t="s">
        <v>298</v>
      </c>
      <c r="J29" s="2005" t="s">
        <v>201</v>
      </c>
      <c r="K29" s="2768"/>
      <c r="L29" s="2767"/>
      <c r="M29" s="3041" t="s">
        <v>781</v>
      </c>
      <c r="N29" s="2765" t="s">
        <v>648</v>
      </c>
      <c r="O29" s="2764">
        <v>2</v>
      </c>
      <c r="P29" s="2642"/>
      <c r="Q29" s="2642"/>
      <c r="R29" s="2642"/>
      <c r="S29" s="2642"/>
      <c r="T29" s="2642"/>
      <c r="U29" s="2642"/>
      <c r="V29" s="2642"/>
      <c r="W29" s="2642"/>
      <c r="X29" s="2642"/>
      <c r="Y29" s="2642"/>
    </row>
    <row r="30" spans="1:25" ht="15" customHeight="1" x14ac:dyDescent="0.2">
      <c r="A30" s="2813"/>
      <c r="B30" s="2812"/>
      <c r="C30" s="2811"/>
      <c r="D30" s="2810"/>
      <c r="E30" s="3040"/>
      <c r="F30" s="2856"/>
      <c r="G30" s="2749"/>
      <c r="H30" s="3033"/>
      <c r="I30" s="2798"/>
      <c r="J30" s="2746"/>
      <c r="K30" s="2807" t="s">
        <v>124</v>
      </c>
      <c r="L30" s="2806">
        <f>L33</f>
        <v>15</v>
      </c>
      <c r="M30" s="2853" t="s">
        <v>780</v>
      </c>
      <c r="N30" s="3036" t="s">
        <v>648</v>
      </c>
      <c r="O30" s="2803">
        <v>1</v>
      </c>
      <c r="P30" s="2642"/>
      <c r="Q30" s="2642"/>
      <c r="R30" s="2642"/>
      <c r="S30" s="2642"/>
      <c r="T30" s="2642"/>
      <c r="U30" s="2642"/>
      <c r="V30" s="2642"/>
      <c r="W30" s="2642"/>
      <c r="X30" s="2642"/>
      <c r="Y30" s="2642"/>
    </row>
    <row r="31" spans="1:25" ht="29.45" customHeight="1" thickBot="1" x14ac:dyDescent="0.25">
      <c r="A31" s="2813"/>
      <c r="B31" s="2812"/>
      <c r="C31" s="2811"/>
      <c r="D31" s="2810"/>
      <c r="E31" s="3040"/>
      <c r="F31" s="2856"/>
      <c r="G31" s="2749"/>
      <c r="H31" s="3033"/>
      <c r="I31" s="2798"/>
      <c r="J31" s="2746"/>
      <c r="K31" s="2760"/>
      <c r="L31" s="2759"/>
      <c r="M31" s="2853" t="s">
        <v>779</v>
      </c>
      <c r="N31" s="3039" t="s">
        <v>66</v>
      </c>
      <c r="O31" s="2886">
        <v>30</v>
      </c>
      <c r="P31" s="2642"/>
      <c r="Q31" s="2642"/>
      <c r="R31" s="2642"/>
      <c r="S31" s="2642"/>
      <c r="T31" s="2642"/>
      <c r="U31" s="2642"/>
      <c r="V31" s="2642"/>
      <c r="W31" s="2642"/>
      <c r="X31" s="2642"/>
      <c r="Y31" s="2642"/>
    </row>
    <row r="32" spans="1:25" ht="57" customHeight="1" thickBot="1" x14ac:dyDescent="0.25">
      <c r="A32" s="2740"/>
      <c r="B32" s="2739"/>
      <c r="C32" s="2738"/>
      <c r="D32" s="2763"/>
      <c r="E32" s="3038"/>
      <c r="F32" s="2761"/>
      <c r="G32" s="2749"/>
      <c r="H32" s="3033"/>
      <c r="I32" s="2798"/>
      <c r="J32" s="2746"/>
      <c r="K32" s="2760" t="s">
        <v>33</v>
      </c>
      <c r="L32" s="2759">
        <f>SUM(L30:L31)</f>
        <v>15</v>
      </c>
      <c r="M32" s="3037" t="s">
        <v>778</v>
      </c>
      <c r="N32" s="3036" t="s">
        <v>80</v>
      </c>
      <c r="O32" s="2902">
        <v>15</v>
      </c>
      <c r="P32" s="2642"/>
      <c r="Q32" s="2642"/>
      <c r="R32" s="2642"/>
      <c r="S32" s="2642"/>
      <c r="T32" s="2642"/>
      <c r="U32" s="2642"/>
      <c r="V32" s="2642"/>
      <c r="W32" s="2642"/>
      <c r="X32" s="2642"/>
      <c r="Y32" s="2642"/>
    </row>
    <row r="33" spans="1:25" ht="18.75" customHeight="1" thickBot="1" x14ac:dyDescent="0.25">
      <c r="A33" s="2755" t="s">
        <v>37</v>
      </c>
      <c r="B33" s="2754" t="s">
        <v>109</v>
      </c>
      <c r="C33" s="2979" t="s">
        <v>37</v>
      </c>
      <c r="D33" s="3035" t="s">
        <v>37</v>
      </c>
      <c r="E33" s="3034"/>
      <c r="F33" s="2750" t="s">
        <v>777</v>
      </c>
      <c r="G33" s="2749"/>
      <c r="H33" s="3033"/>
      <c r="I33" s="2798"/>
      <c r="J33" s="2746"/>
      <c r="K33" s="2838" t="s">
        <v>124</v>
      </c>
      <c r="L33" s="2797">
        <v>15</v>
      </c>
      <c r="M33" s="2874"/>
      <c r="N33" s="2852"/>
      <c r="O33" s="3032"/>
      <c r="P33" s="2642"/>
      <c r="Q33" s="2642"/>
      <c r="R33" s="2642"/>
      <c r="S33" s="2642"/>
      <c r="T33" s="2642"/>
      <c r="U33" s="2642"/>
      <c r="V33" s="2642"/>
      <c r="W33" s="2642"/>
      <c r="X33" s="2642"/>
      <c r="Y33" s="2642"/>
    </row>
    <row r="34" spans="1:25" ht="18.75" customHeight="1" thickBot="1" x14ac:dyDescent="0.25">
      <c r="A34" s="2740"/>
      <c r="B34" s="2739"/>
      <c r="C34" s="2822"/>
      <c r="D34" s="2763"/>
      <c r="E34" s="3031"/>
      <c r="F34" s="2735"/>
      <c r="G34" s="2734"/>
      <c r="H34" s="3030"/>
      <c r="I34" s="2793"/>
      <c r="J34" s="2006"/>
      <c r="K34" s="2871" t="s">
        <v>33</v>
      </c>
      <c r="L34" s="2792">
        <f>SUM(L33)</f>
        <v>15</v>
      </c>
      <c r="M34" s="3029"/>
      <c r="N34" s="2883"/>
      <c r="O34" s="3028"/>
      <c r="P34" s="2642"/>
      <c r="Q34" s="2642"/>
      <c r="R34" s="2642"/>
      <c r="S34" s="2642"/>
      <c r="T34" s="2642"/>
      <c r="U34" s="2642"/>
      <c r="V34" s="2642"/>
      <c r="W34" s="2642"/>
      <c r="X34" s="2642"/>
      <c r="Y34" s="2642"/>
    </row>
    <row r="35" spans="1:25" ht="15" customHeight="1" thickBot="1" x14ac:dyDescent="0.25">
      <c r="A35" s="2717" t="s">
        <v>37</v>
      </c>
      <c r="B35" s="2790" t="s">
        <v>109</v>
      </c>
      <c r="C35" s="2724" t="s">
        <v>38</v>
      </c>
      <c r="D35" s="2723"/>
      <c r="E35" s="2723"/>
      <c r="F35" s="2723"/>
      <c r="G35" s="2723"/>
      <c r="H35" s="2723"/>
      <c r="I35" s="2723"/>
      <c r="J35" s="2723"/>
      <c r="K35" s="2789" t="s">
        <v>33</v>
      </c>
      <c r="L35" s="2788">
        <f>L32</f>
        <v>15</v>
      </c>
      <c r="M35" s="3027"/>
      <c r="N35" s="2719"/>
      <c r="O35" s="2869"/>
      <c r="P35" s="2642"/>
      <c r="Q35" s="2642"/>
      <c r="R35" s="2642"/>
      <c r="S35" s="2642"/>
      <c r="T35" s="2642"/>
      <c r="U35" s="2642"/>
      <c r="V35" s="2642"/>
      <c r="W35" s="2642"/>
      <c r="X35" s="2642"/>
      <c r="Y35" s="2642"/>
    </row>
    <row r="36" spans="1:25" ht="15.75" customHeight="1" thickBot="1" x14ac:dyDescent="0.25">
      <c r="A36" s="2717" t="s">
        <v>37</v>
      </c>
      <c r="B36" s="2715" t="s">
        <v>36</v>
      </c>
      <c r="C36" s="2714"/>
      <c r="D36" s="2714"/>
      <c r="E36" s="2714"/>
      <c r="F36" s="2714"/>
      <c r="G36" s="2714"/>
      <c r="H36" s="2714"/>
      <c r="I36" s="2714"/>
      <c r="J36" s="2714"/>
      <c r="K36" s="2712" t="s">
        <v>33</v>
      </c>
      <c r="L36" s="3026">
        <f>L17+L26+L35</f>
        <v>16</v>
      </c>
      <c r="M36" s="2710"/>
      <c r="N36" s="2710"/>
      <c r="O36" s="2709"/>
      <c r="P36" s="2642"/>
      <c r="Q36" s="2642"/>
      <c r="R36" s="2642"/>
      <c r="S36" s="2642"/>
      <c r="T36" s="2642"/>
      <c r="U36" s="2642"/>
      <c r="V36" s="2642"/>
      <c r="W36" s="2642"/>
      <c r="X36" s="2642"/>
      <c r="Y36" s="2642"/>
    </row>
    <row r="37" spans="1:25" ht="13.5" thickBot="1" x14ac:dyDescent="0.25">
      <c r="A37" s="3025" t="s">
        <v>39</v>
      </c>
      <c r="B37" s="3024"/>
      <c r="C37" s="3023" t="s">
        <v>776</v>
      </c>
      <c r="D37" s="3023"/>
      <c r="E37" s="3020"/>
      <c r="F37" s="3022"/>
      <c r="G37" s="3022"/>
      <c r="H37" s="3021"/>
      <c r="I37" s="3020"/>
      <c r="J37" s="3020"/>
      <c r="K37" s="3020"/>
      <c r="L37" s="3020"/>
      <c r="M37" s="3019"/>
      <c r="N37" s="3019"/>
      <c r="O37" s="3018"/>
      <c r="P37" s="2642"/>
      <c r="Q37" s="2642"/>
      <c r="R37" s="2642"/>
      <c r="S37" s="2642"/>
      <c r="T37" s="2642"/>
      <c r="U37" s="2642"/>
      <c r="V37" s="2642"/>
      <c r="W37" s="2642"/>
      <c r="X37" s="2642"/>
      <c r="Y37" s="2642"/>
    </row>
    <row r="38" spans="1:25" ht="15" customHeight="1" thickBot="1" x14ac:dyDescent="0.25">
      <c r="A38" s="3017"/>
      <c r="B38" s="3016"/>
      <c r="C38" s="3015"/>
      <c r="D38" s="3015"/>
      <c r="E38" s="3015"/>
      <c r="F38" s="3015"/>
      <c r="G38" s="3015"/>
      <c r="H38" s="3015"/>
      <c r="I38" s="3015"/>
      <c r="J38" s="3015"/>
      <c r="K38" s="3015"/>
      <c r="L38" s="3014"/>
      <c r="M38" s="3008" t="s">
        <v>775</v>
      </c>
      <c r="N38" s="2776" t="s">
        <v>774</v>
      </c>
      <c r="O38" s="3013">
        <v>2800</v>
      </c>
      <c r="P38" s="2642"/>
      <c r="Q38" s="2642"/>
      <c r="R38" s="2642"/>
      <c r="S38" s="2642"/>
      <c r="T38" s="2642"/>
      <c r="U38" s="2642"/>
      <c r="V38" s="2642"/>
      <c r="W38" s="2642"/>
      <c r="X38" s="2642"/>
      <c r="Y38" s="2642"/>
    </row>
    <row r="39" spans="1:25" ht="30.75" customHeight="1" thickBot="1" x14ac:dyDescent="0.25">
      <c r="A39" s="3012"/>
      <c r="B39" s="3011"/>
      <c r="C39" s="3010"/>
      <c r="D39" s="3010"/>
      <c r="E39" s="3010"/>
      <c r="F39" s="3010"/>
      <c r="G39" s="3010"/>
      <c r="H39" s="3010"/>
      <c r="I39" s="3010"/>
      <c r="J39" s="3010"/>
      <c r="K39" s="3010"/>
      <c r="L39" s="3009"/>
      <c r="M39" s="3008" t="s">
        <v>773</v>
      </c>
      <c r="N39" s="2776" t="s">
        <v>66</v>
      </c>
      <c r="O39" s="2775">
        <v>36</v>
      </c>
      <c r="P39" s="2642"/>
      <c r="Q39" s="2642"/>
      <c r="R39" s="2642"/>
      <c r="S39" s="2642"/>
      <c r="T39" s="2642"/>
      <c r="U39" s="2642"/>
      <c r="V39" s="2642"/>
      <c r="W39" s="2642"/>
      <c r="X39" s="2642"/>
      <c r="Y39" s="2642"/>
    </row>
    <row r="40" spans="1:25" ht="13.5" thickBot="1" x14ac:dyDescent="0.25">
      <c r="A40" s="2726" t="s">
        <v>39</v>
      </c>
      <c r="B40" s="2785" t="s">
        <v>37</v>
      </c>
      <c r="C40" s="2784" t="s">
        <v>772</v>
      </c>
      <c r="D40" s="2782"/>
      <c r="E40" s="2782"/>
      <c r="F40" s="2782"/>
      <c r="G40" s="2782"/>
      <c r="H40" s="2783"/>
      <c r="I40" s="2782"/>
      <c r="J40" s="2782"/>
      <c r="K40" s="2782"/>
      <c r="L40" s="2782"/>
      <c r="M40" s="2782"/>
      <c r="N40" s="2782"/>
      <c r="O40" s="2868"/>
      <c r="P40" s="2642"/>
      <c r="Q40" s="2642"/>
      <c r="R40" s="2642"/>
      <c r="S40" s="2642"/>
      <c r="T40" s="2642"/>
      <c r="U40" s="2642"/>
      <c r="V40" s="2642"/>
      <c r="W40" s="2642"/>
      <c r="X40" s="2642"/>
      <c r="Y40" s="2642"/>
    </row>
    <row r="41" spans="1:25" ht="24.75" customHeight="1" x14ac:dyDescent="0.2">
      <c r="A41" s="2780"/>
      <c r="B41" s="2988"/>
      <c r="C41" s="2917"/>
      <c r="D41" s="2916"/>
      <c r="E41" s="2916"/>
      <c r="F41" s="2916"/>
      <c r="G41" s="2916"/>
      <c r="H41" s="2916"/>
      <c r="I41" s="2916"/>
      <c r="J41" s="2916"/>
      <c r="K41" s="2916"/>
      <c r="L41" s="2915"/>
      <c r="M41" s="2766" t="s">
        <v>771</v>
      </c>
      <c r="N41" s="2904" t="s">
        <v>648</v>
      </c>
      <c r="O41" s="2741">
        <v>30.5</v>
      </c>
      <c r="P41" s="2642"/>
      <c r="Q41" s="2642"/>
      <c r="R41" s="2642"/>
      <c r="S41" s="2642"/>
      <c r="T41" s="2642"/>
      <c r="U41" s="2642"/>
      <c r="V41" s="2642"/>
      <c r="W41" s="2642"/>
      <c r="X41" s="2642"/>
      <c r="Y41" s="2642"/>
    </row>
    <row r="42" spans="1:25" ht="24" customHeight="1" thickBot="1" x14ac:dyDescent="0.25">
      <c r="A42" s="2717"/>
      <c r="B42" s="3007"/>
      <c r="C42" s="2911"/>
      <c r="D42" s="2910"/>
      <c r="E42" s="2910"/>
      <c r="F42" s="2910"/>
      <c r="G42" s="2910"/>
      <c r="H42" s="2910"/>
      <c r="I42" s="2910"/>
      <c r="J42" s="2910"/>
      <c r="K42" s="2910"/>
      <c r="L42" s="2909"/>
      <c r="M42" s="3006" t="s">
        <v>770</v>
      </c>
      <c r="N42" s="2983" t="s">
        <v>648</v>
      </c>
      <c r="O42" s="2727">
        <v>38</v>
      </c>
      <c r="P42" s="2642"/>
      <c r="Q42" s="2642"/>
      <c r="R42" s="2642"/>
      <c r="S42" s="2642"/>
      <c r="T42" s="2642"/>
      <c r="U42" s="2642"/>
      <c r="V42" s="2642"/>
      <c r="W42" s="2642"/>
      <c r="X42" s="2642"/>
      <c r="Y42" s="2642"/>
    </row>
    <row r="43" spans="1:25" ht="15" customHeight="1" x14ac:dyDescent="0.2">
      <c r="A43" s="2755" t="s">
        <v>39</v>
      </c>
      <c r="B43" s="2754" t="s">
        <v>37</v>
      </c>
      <c r="C43" s="2753" t="s">
        <v>37</v>
      </c>
      <c r="D43" s="2774"/>
      <c r="E43" s="3000"/>
      <c r="F43" s="2772" t="s">
        <v>769</v>
      </c>
      <c r="G43" s="2771" t="s">
        <v>539</v>
      </c>
      <c r="H43" s="2770" t="s">
        <v>44</v>
      </c>
      <c r="I43" s="2815" t="s">
        <v>298</v>
      </c>
      <c r="J43" s="2005" t="s">
        <v>201</v>
      </c>
      <c r="K43" s="2768" t="s">
        <v>124</v>
      </c>
      <c r="L43" s="2767">
        <f>L45</f>
        <v>10</v>
      </c>
      <c r="M43" s="2970" t="s">
        <v>768</v>
      </c>
      <c r="N43" s="2904" t="s">
        <v>767</v>
      </c>
      <c r="O43" s="2741">
        <v>250</v>
      </c>
      <c r="P43" s="2642"/>
      <c r="Q43" s="2642"/>
      <c r="R43" s="2642"/>
      <c r="S43" s="2642"/>
      <c r="T43" s="2642"/>
      <c r="U43" s="2642"/>
      <c r="V43" s="2642"/>
      <c r="W43" s="2642"/>
      <c r="X43" s="2642"/>
      <c r="Y43" s="2642"/>
    </row>
    <row r="44" spans="1:25" ht="28.5" customHeight="1" thickBot="1" x14ac:dyDescent="0.25">
      <c r="A44" s="2740"/>
      <c r="B44" s="2739"/>
      <c r="C44" s="2738"/>
      <c r="D44" s="2763"/>
      <c r="E44" s="2998"/>
      <c r="F44" s="2761"/>
      <c r="G44" s="2749"/>
      <c r="H44" s="2748"/>
      <c r="I44" s="2798"/>
      <c r="J44" s="2746"/>
      <c r="K44" s="2760" t="s">
        <v>33</v>
      </c>
      <c r="L44" s="2759">
        <f>SUM(L43:L43)</f>
        <v>10</v>
      </c>
      <c r="M44" s="2843" t="s">
        <v>766</v>
      </c>
      <c r="N44" s="3005" t="s">
        <v>765</v>
      </c>
      <c r="O44" s="2727">
        <v>230</v>
      </c>
      <c r="P44" s="2642"/>
      <c r="Q44" s="2642"/>
      <c r="R44" s="2642"/>
      <c r="S44" s="2642"/>
      <c r="T44" s="2642"/>
      <c r="U44" s="2642"/>
      <c r="V44" s="2642"/>
      <c r="W44" s="2642"/>
      <c r="X44" s="2642"/>
      <c r="Y44" s="2642"/>
    </row>
    <row r="45" spans="1:25" ht="28.5" customHeight="1" x14ac:dyDescent="0.2">
      <c r="A45" s="2834" t="s">
        <v>39</v>
      </c>
      <c r="B45" s="2833" t="s">
        <v>37</v>
      </c>
      <c r="C45" s="2832" t="s">
        <v>37</v>
      </c>
      <c r="D45" s="2877" t="s">
        <v>37</v>
      </c>
      <c r="E45" s="2831"/>
      <c r="F45" s="3003" t="s">
        <v>764</v>
      </c>
      <c r="G45" s="3002"/>
      <c r="H45" s="2748"/>
      <c r="I45" s="2798"/>
      <c r="J45" s="2746"/>
      <c r="K45" s="2838" t="s">
        <v>124</v>
      </c>
      <c r="L45" s="2837">
        <v>10</v>
      </c>
      <c r="M45" s="2894"/>
      <c r="N45" s="3004"/>
      <c r="O45" s="2888"/>
      <c r="P45" s="2642"/>
      <c r="Q45" s="2642"/>
      <c r="R45" s="2642"/>
      <c r="S45" s="2642"/>
      <c r="T45" s="2642"/>
      <c r="U45" s="2642"/>
      <c r="V45" s="2642"/>
      <c r="W45" s="2642"/>
      <c r="X45" s="2642"/>
      <c r="Y45" s="2642"/>
    </row>
    <row r="46" spans="1:25" ht="17.25" customHeight="1" thickBot="1" x14ac:dyDescent="0.25">
      <c r="A46" s="2834"/>
      <c r="B46" s="2833"/>
      <c r="C46" s="2832"/>
      <c r="D46" s="2810"/>
      <c r="E46" s="2831"/>
      <c r="F46" s="3003"/>
      <c r="G46" s="3002"/>
      <c r="H46" s="2733"/>
      <c r="I46" s="2793"/>
      <c r="J46" s="2006"/>
      <c r="K46" s="2871" t="s">
        <v>33</v>
      </c>
      <c r="L46" s="2972">
        <f>SUM(L45)</f>
        <v>10</v>
      </c>
      <c r="M46" s="2971"/>
      <c r="N46" s="3001"/>
      <c r="O46" s="2958"/>
      <c r="P46" s="2642"/>
      <c r="Q46" s="2642"/>
      <c r="R46" s="2642"/>
      <c r="S46" s="2642"/>
      <c r="T46" s="2642"/>
      <c r="U46" s="2642"/>
      <c r="V46" s="2642"/>
      <c r="W46" s="2642"/>
      <c r="X46" s="2642"/>
      <c r="Y46" s="2642"/>
    </row>
    <row r="47" spans="1:25" ht="27" customHeight="1" x14ac:dyDescent="0.2">
      <c r="A47" s="2755" t="s">
        <v>39</v>
      </c>
      <c r="B47" s="2754" t="s">
        <v>37</v>
      </c>
      <c r="C47" s="2753" t="s">
        <v>39</v>
      </c>
      <c r="D47" s="2774"/>
      <c r="E47" s="3000"/>
      <c r="F47" s="2772" t="s">
        <v>762</v>
      </c>
      <c r="G47" s="2999" t="s">
        <v>522</v>
      </c>
      <c r="H47" s="2770" t="s">
        <v>44</v>
      </c>
      <c r="I47" s="2815" t="s">
        <v>298</v>
      </c>
      <c r="J47" s="2005" t="s">
        <v>201</v>
      </c>
      <c r="K47" s="2768" t="s">
        <v>124</v>
      </c>
      <c r="L47" s="2767">
        <f>L49</f>
        <v>0</v>
      </c>
      <c r="M47" s="2905" t="s">
        <v>763</v>
      </c>
      <c r="N47" s="2904" t="s">
        <v>648</v>
      </c>
      <c r="O47" s="2741">
        <v>10</v>
      </c>
      <c r="P47" s="2642"/>
      <c r="Q47" s="2642"/>
      <c r="R47" s="2642"/>
      <c r="S47" s="2642"/>
      <c r="T47" s="2642"/>
      <c r="U47" s="2642"/>
      <c r="V47" s="2642"/>
      <c r="W47" s="2642"/>
      <c r="X47" s="2642"/>
      <c r="Y47" s="2642"/>
    </row>
    <row r="48" spans="1:25" ht="21.6" customHeight="1" thickBot="1" x14ac:dyDescent="0.25">
      <c r="A48" s="2740"/>
      <c r="B48" s="2739"/>
      <c r="C48" s="2738"/>
      <c r="D48" s="2763"/>
      <c r="E48" s="2998"/>
      <c r="F48" s="2761"/>
      <c r="G48" s="2995"/>
      <c r="H48" s="2748"/>
      <c r="I48" s="2798"/>
      <c r="J48" s="2747"/>
      <c r="K48" s="2760" t="s">
        <v>33</v>
      </c>
      <c r="L48" s="2759">
        <f>SUM(L47)</f>
        <v>0</v>
      </c>
      <c r="M48" s="2874"/>
      <c r="N48" s="2879"/>
      <c r="O48" s="2997"/>
      <c r="P48" s="2642"/>
      <c r="Q48" s="2642"/>
      <c r="R48" s="2642"/>
      <c r="S48" s="2642"/>
      <c r="T48" s="2642"/>
      <c r="U48" s="2642"/>
      <c r="V48" s="2642"/>
      <c r="W48" s="2642"/>
      <c r="X48" s="2642"/>
      <c r="Y48" s="2642"/>
    </row>
    <row r="49" spans="1:25" ht="21.6" customHeight="1" thickBot="1" x14ac:dyDescent="0.25">
      <c r="A49" s="2813" t="s">
        <v>39</v>
      </c>
      <c r="B49" s="2812" t="s">
        <v>37</v>
      </c>
      <c r="C49" s="2996" t="s">
        <v>39</v>
      </c>
      <c r="D49" s="2926" t="s">
        <v>37</v>
      </c>
      <c r="E49" s="2925"/>
      <c r="F49" s="2830" t="s">
        <v>762</v>
      </c>
      <c r="G49" s="2995"/>
      <c r="H49" s="2748"/>
      <c r="I49" s="2798"/>
      <c r="J49" s="2747"/>
      <c r="K49" s="2994" t="s">
        <v>124</v>
      </c>
      <c r="L49" s="2797">
        <v>0</v>
      </c>
      <c r="M49" s="2893"/>
      <c r="N49" s="2728"/>
      <c r="O49" s="2993"/>
      <c r="P49" s="2642"/>
      <c r="Q49" s="2642"/>
      <c r="R49" s="2642"/>
      <c r="S49" s="2642"/>
      <c r="T49" s="2642"/>
      <c r="U49" s="2642"/>
      <c r="V49" s="2642"/>
      <c r="W49" s="2642"/>
      <c r="X49" s="2642"/>
      <c r="Y49" s="2642"/>
    </row>
    <row r="50" spans="1:25" ht="21.6" customHeight="1" thickBot="1" x14ac:dyDescent="0.25">
      <c r="A50" s="2740"/>
      <c r="B50" s="2739"/>
      <c r="C50" s="2796"/>
      <c r="D50" s="2763"/>
      <c r="E50" s="2795"/>
      <c r="F50" s="2735"/>
      <c r="G50" s="2992"/>
      <c r="H50" s="2733"/>
      <c r="I50" s="2793"/>
      <c r="J50" s="2732"/>
      <c r="K50" s="2731" t="s">
        <v>33</v>
      </c>
      <c r="L50" s="2819">
        <f>SUM(L49)</f>
        <v>0</v>
      </c>
      <c r="M50" s="2991"/>
      <c r="N50" s="2990"/>
      <c r="O50" s="2989"/>
      <c r="P50" s="2642"/>
      <c r="Q50" s="2642"/>
      <c r="R50" s="2642"/>
      <c r="S50" s="2642"/>
      <c r="T50" s="2642"/>
      <c r="U50" s="2642"/>
      <c r="V50" s="2642"/>
      <c r="W50" s="2642"/>
      <c r="X50" s="2642"/>
      <c r="Y50" s="2642"/>
    </row>
    <row r="51" spans="1:25" ht="15" customHeight="1" thickBot="1" x14ac:dyDescent="0.25">
      <c r="A51" s="2726" t="s">
        <v>39</v>
      </c>
      <c r="B51" s="2725" t="s">
        <v>37</v>
      </c>
      <c r="C51" s="2724" t="s">
        <v>38</v>
      </c>
      <c r="D51" s="2723"/>
      <c r="E51" s="2723"/>
      <c r="F51" s="2723"/>
      <c r="G51" s="2723"/>
      <c r="H51" s="2723"/>
      <c r="I51" s="2723"/>
      <c r="J51" s="2722"/>
      <c r="K51" s="2721" t="s">
        <v>33</v>
      </c>
      <c r="L51" s="2720">
        <f>L48+L44</f>
        <v>10</v>
      </c>
      <c r="M51" s="2719"/>
      <c r="N51" s="2719"/>
      <c r="O51" s="2718"/>
      <c r="P51" s="2642"/>
      <c r="Q51" s="2642"/>
      <c r="R51" s="2642"/>
      <c r="S51" s="2642"/>
      <c r="T51" s="2642"/>
      <c r="U51" s="2642"/>
      <c r="V51" s="2642"/>
      <c r="W51" s="2642"/>
      <c r="X51" s="2642"/>
      <c r="Y51" s="2642"/>
    </row>
    <row r="52" spans="1:25" ht="18" customHeight="1" thickBot="1" x14ac:dyDescent="0.25">
      <c r="A52" s="2726" t="s">
        <v>39</v>
      </c>
      <c r="B52" s="2785" t="s">
        <v>39</v>
      </c>
      <c r="C52" s="2784" t="s">
        <v>761</v>
      </c>
      <c r="D52" s="2782"/>
      <c r="E52" s="2782"/>
      <c r="F52" s="2782"/>
      <c r="G52" s="2782"/>
      <c r="H52" s="2783"/>
      <c r="I52" s="2782"/>
      <c r="J52" s="2782"/>
      <c r="K52" s="2782"/>
      <c r="L52" s="2782"/>
      <c r="M52" s="2782"/>
      <c r="N52" s="2782"/>
      <c r="O52" s="2781"/>
      <c r="P52" s="2642"/>
      <c r="Q52" s="2642"/>
      <c r="R52" s="2642"/>
      <c r="S52" s="2642"/>
      <c r="T52" s="2642"/>
      <c r="U52" s="2642"/>
      <c r="V52" s="2642"/>
      <c r="W52" s="2642"/>
      <c r="X52" s="2642"/>
      <c r="Y52" s="2642"/>
    </row>
    <row r="53" spans="1:25" ht="28.5" customHeight="1" thickBot="1" x14ac:dyDescent="0.25">
      <c r="A53" s="2780"/>
      <c r="B53" s="2988"/>
      <c r="C53" s="2917"/>
      <c r="D53" s="2916"/>
      <c r="E53" s="2916"/>
      <c r="F53" s="2916"/>
      <c r="G53" s="2916"/>
      <c r="H53" s="2916"/>
      <c r="I53" s="2916"/>
      <c r="J53" s="2916"/>
      <c r="K53" s="2916"/>
      <c r="L53" s="2915"/>
      <c r="M53" s="2865" t="s">
        <v>760</v>
      </c>
      <c r="N53" s="2776" t="s">
        <v>66</v>
      </c>
      <c r="O53" s="2913">
        <v>50</v>
      </c>
      <c r="P53" s="2642"/>
      <c r="Q53" s="2642"/>
      <c r="R53" s="2642"/>
      <c r="S53" s="2642"/>
      <c r="T53" s="2642"/>
      <c r="U53" s="2642"/>
      <c r="V53" s="2642"/>
      <c r="W53" s="2642"/>
      <c r="X53" s="2642"/>
      <c r="Y53" s="2642"/>
    </row>
    <row r="54" spans="1:25" ht="28.5" customHeight="1" thickBot="1" x14ac:dyDescent="0.25">
      <c r="A54" s="2834"/>
      <c r="B54" s="2987"/>
      <c r="C54" s="2986"/>
      <c r="D54" s="2985"/>
      <c r="E54" s="2985"/>
      <c r="F54" s="2985"/>
      <c r="G54" s="2985"/>
      <c r="H54" s="2985"/>
      <c r="I54" s="2985"/>
      <c r="J54" s="2985"/>
      <c r="K54" s="2985"/>
      <c r="L54" s="2984"/>
      <c r="M54" s="2974" t="s">
        <v>759</v>
      </c>
      <c r="N54" s="2983" t="s">
        <v>758</v>
      </c>
      <c r="O54" s="2982">
        <v>5600</v>
      </c>
      <c r="P54" s="2642"/>
      <c r="Q54" s="2642"/>
      <c r="R54" s="2642"/>
      <c r="S54" s="2642"/>
      <c r="T54" s="2642"/>
      <c r="U54" s="2642"/>
      <c r="V54" s="2642"/>
      <c r="W54" s="2642"/>
      <c r="X54" s="2642"/>
      <c r="Y54" s="2642"/>
    </row>
    <row r="55" spans="1:25" ht="14.45" customHeight="1" x14ac:dyDescent="0.2">
      <c r="A55" s="2939" t="s">
        <v>39</v>
      </c>
      <c r="B55" s="2938" t="s">
        <v>39</v>
      </c>
      <c r="C55" s="2979" t="s">
        <v>37</v>
      </c>
      <c r="D55" s="2774"/>
      <c r="E55" s="2773"/>
      <c r="F55" s="2772" t="s">
        <v>757</v>
      </c>
      <c r="G55" s="2771" t="s">
        <v>756</v>
      </c>
      <c r="H55" s="2770" t="s">
        <v>44</v>
      </c>
      <c r="I55" s="2864" t="s">
        <v>298</v>
      </c>
      <c r="J55" s="2863" t="s">
        <v>201</v>
      </c>
      <c r="K55" s="2768" t="s">
        <v>124</v>
      </c>
      <c r="L55" s="2767">
        <f>L58</f>
        <v>0</v>
      </c>
      <c r="M55" s="2905" t="s">
        <v>700</v>
      </c>
      <c r="N55" s="2765" t="s">
        <v>119</v>
      </c>
      <c r="O55" s="2764">
        <v>3</v>
      </c>
      <c r="P55" s="2642"/>
      <c r="Q55" s="2642"/>
      <c r="R55" s="2642"/>
      <c r="S55" s="2642"/>
      <c r="T55" s="2642"/>
      <c r="U55" s="2642"/>
      <c r="V55" s="2642"/>
      <c r="W55" s="2642"/>
      <c r="X55" s="2642"/>
      <c r="Y55" s="2642"/>
    </row>
    <row r="56" spans="1:25" ht="28.5" customHeight="1" x14ac:dyDescent="0.2">
      <c r="A56" s="2929"/>
      <c r="B56" s="2928"/>
      <c r="C56" s="2975"/>
      <c r="D56" s="2810"/>
      <c r="E56" s="2809"/>
      <c r="F56" s="2856"/>
      <c r="G56" s="2749"/>
      <c r="H56" s="2748"/>
      <c r="I56" s="2829"/>
      <c r="J56" s="2828"/>
      <c r="K56" s="2807"/>
      <c r="L56" s="2806"/>
      <c r="M56" s="2887" t="s">
        <v>755</v>
      </c>
      <c r="N56" s="2852" t="s">
        <v>119</v>
      </c>
      <c r="O56" s="2886">
        <v>1</v>
      </c>
      <c r="P56" s="2642"/>
      <c r="Q56" s="2642"/>
      <c r="R56" s="2642"/>
      <c r="S56" s="2642"/>
      <c r="T56" s="2642"/>
      <c r="U56" s="2642"/>
      <c r="V56" s="2642"/>
      <c r="W56" s="2642"/>
      <c r="X56" s="2642"/>
      <c r="Y56" s="2642"/>
    </row>
    <row r="57" spans="1:25" ht="13.5" thickBot="1" x14ac:dyDescent="0.25">
      <c r="A57" s="2964"/>
      <c r="B57" s="2981"/>
      <c r="C57" s="2980"/>
      <c r="D57" s="2763"/>
      <c r="E57" s="2762"/>
      <c r="F57" s="2761"/>
      <c r="G57" s="2749"/>
      <c r="H57" s="2748"/>
      <c r="I57" s="2829"/>
      <c r="J57" s="2828"/>
      <c r="K57" s="2760" t="s">
        <v>33</v>
      </c>
      <c r="L57" s="2759">
        <f>SUM(L55:L55)</f>
        <v>0</v>
      </c>
      <c r="M57" s="2893"/>
      <c r="N57" s="2728"/>
      <c r="O57" s="2818"/>
      <c r="P57" s="2642"/>
      <c r="Q57" s="2642"/>
      <c r="R57" s="2642"/>
      <c r="S57" s="2642"/>
      <c r="T57" s="2642"/>
      <c r="U57" s="2642"/>
      <c r="V57" s="2642"/>
      <c r="W57" s="2642"/>
      <c r="X57" s="2642"/>
      <c r="Y57" s="2642"/>
    </row>
    <row r="58" spans="1:25" ht="22.5" customHeight="1" x14ac:dyDescent="0.2">
      <c r="A58" s="2939" t="s">
        <v>39</v>
      </c>
      <c r="B58" s="2938" t="s">
        <v>39</v>
      </c>
      <c r="C58" s="2979" t="s">
        <v>37</v>
      </c>
      <c r="D58" s="2877" t="s">
        <v>37</v>
      </c>
      <c r="E58" s="2831"/>
      <c r="F58" s="2750" t="s">
        <v>754</v>
      </c>
      <c r="G58" s="2749"/>
      <c r="H58" s="2748"/>
      <c r="I58" s="2829"/>
      <c r="J58" s="2828"/>
      <c r="K58" s="2978" t="s">
        <v>124</v>
      </c>
      <c r="L58" s="2977">
        <v>0</v>
      </c>
      <c r="M58" s="2880"/>
      <c r="N58" s="2879"/>
      <c r="O58" s="2976"/>
      <c r="P58" s="2642"/>
      <c r="Q58" s="2642"/>
      <c r="R58" s="2642"/>
      <c r="S58" s="2642"/>
      <c r="T58" s="2642"/>
      <c r="U58" s="2642"/>
      <c r="V58" s="2642"/>
      <c r="W58" s="2642"/>
      <c r="X58" s="2642"/>
      <c r="Y58" s="2642"/>
    </row>
    <row r="59" spans="1:25" ht="13.5" thickBot="1" x14ac:dyDescent="0.25">
      <c r="A59" s="2834"/>
      <c r="B59" s="2833"/>
      <c r="C59" s="2975"/>
      <c r="D59" s="2763"/>
      <c r="E59" s="2831"/>
      <c r="F59" s="2735"/>
      <c r="G59" s="2734"/>
      <c r="H59" s="2733"/>
      <c r="I59" s="2821"/>
      <c r="J59" s="2820"/>
      <c r="K59" s="2871" t="s">
        <v>33</v>
      </c>
      <c r="L59" s="2972">
        <f>SUM(L58)</f>
        <v>0</v>
      </c>
      <c r="M59" s="2971"/>
      <c r="N59" s="2896"/>
      <c r="O59" s="2958"/>
      <c r="P59" s="2642"/>
      <c r="Q59" s="2642"/>
      <c r="R59" s="2642"/>
      <c r="S59" s="2642"/>
      <c r="T59" s="2642"/>
      <c r="U59" s="2642"/>
      <c r="V59" s="2642"/>
      <c r="W59" s="2642"/>
      <c r="X59" s="2642"/>
      <c r="Y59" s="2642"/>
    </row>
    <row r="60" spans="1:25" ht="25.9" customHeight="1" x14ac:dyDescent="0.2">
      <c r="A60" s="2755" t="s">
        <v>39</v>
      </c>
      <c r="B60" s="2754" t="s">
        <v>39</v>
      </c>
      <c r="C60" s="2753" t="s">
        <v>39</v>
      </c>
      <c r="D60" s="2774"/>
      <c r="E60" s="2773"/>
      <c r="F60" s="2772" t="s">
        <v>753</v>
      </c>
      <c r="G60" s="2771" t="s">
        <v>752</v>
      </c>
      <c r="H60" s="2770" t="s">
        <v>44</v>
      </c>
      <c r="I60" s="2864" t="s">
        <v>298</v>
      </c>
      <c r="J60" s="2005" t="s">
        <v>201</v>
      </c>
      <c r="K60" s="2768" t="s">
        <v>124</v>
      </c>
      <c r="L60" s="2767">
        <f>L63</f>
        <v>230</v>
      </c>
      <c r="M60" s="2905" t="s">
        <v>751</v>
      </c>
      <c r="N60" s="2904" t="s">
        <v>119</v>
      </c>
      <c r="O60" s="2835">
        <v>1</v>
      </c>
      <c r="P60" s="2642"/>
      <c r="Q60" s="2642"/>
      <c r="R60" s="2642"/>
      <c r="S60" s="2642"/>
      <c r="T60" s="2642"/>
      <c r="U60" s="2642"/>
      <c r="V60" s="2642"/>
      <c r="W60" s="2642"/>
      <c r="X60" s="2642"/>
      <c r="Y60" s="2642"/>
    </row>
    <row r="61" spans="1:25" ht="20.25" customHeight="1" x14ac:dyDescent="0.2">
      <c r="A61" s="2813"/>
      <c r="B61" s="2812"/>
      <c r="C61" s="2811"/>
      <c r="D61" s="2810"/>
      <c r="E61" s="2809"/>
      <c r="F61" s="2856"/>
      <c r="G61" s="2749"/>
      <c r="H61" s="2748"/>
      <c r="I61" s="2829"/>
      <c r="J61" s="2746"/>
      <c r="K61" s="2807"/>
      <c r="L61" s="2806"/>
      <c r="M61" s="2887" t="s">
        <v>750</v>
      </c>
      <c r="N61" s="2804" t="s">
        <v>119</v>
      </c>
      <c r="O61" s="2803">
        <v>1</v>
      </c>
      <c r="P61" s="2642"/>
      <c r="Q61" s="2642"/>
      <c r="R61" s="2642"/>
      <c r="S61" s="2642"/>
      <c r="T61" s="2642"/>
      <c r="U61" s="2642"/>
      <c r="V61" s="2642"/>
      <c r="W61" s="2642"/>
      <c r="X61" s="2642"/>
      <c r="Y61" s="2642"/>
    </row>
    <row r="62" spans="1:25" ht="13.5" thickBot="1" x14ac:dyDescent="0.25">
      <c r="A62" s="2740"/>
      <c r="B62" s="2739"/>
      <c r="C62" s="2738"/>
      <c r="D62" s="2763"/>
      <c r="E62" s="2762"/>
      <c r="F62" s="2761"/>
      <c r="G62" s="2749"/>
      <c r="H62" s="2748"/>
      <c r="I62" s="2829"/>
      <c r="J62" s="2746"/>
      <c r="K62" s="2760" t="s">
        <v>33</v>
      </c>
      <c r="L62" s="2759">
        <f>SUM(L60:L60)</f>
        <v>230</v>
      </c>
      <c r="M62" s="2974"/>
      <c r="N62" s="2962"/>
      <c r="O62" s="2818"/>
      <c r="P62" s="2642"/>
      <c r="Q62" s="2642"/>
      <c r="R62" s="2642"/>
      <c r="S62" s="2642"/>
      <c r="T62" s="2642"/>
      <c r="U62" s="2642"/>
      <c r="V62" s="2642"/>
      <c r="W62" s="2642"/>
      <c r="X62" s="2642"/>
      <c r="Y62" s="2642"/>
    </row>
    <row r="63" spans="1:25" ht="39" customHeight="1" x14ac:dyDescent="0.2">
      <c r="A63" s="2939" t="s">
        <v>39</v>
      </c>
      <c r="B63" s="2938" t="s">
        <v>39</v>
      </c>
      <c r="C63" s="2937" t="s">
        <v>39</v>
      </c>
      <c r="D63" s="2877" t="s">
        <v>37</v>
      </c>
      <c r="E63" s="2831"/>
      <c r="F63" s="2750" t="s">
        <v>749</v>
      </c>
      <c r="G63" s="2749"/>
      <c r="H63" s="2748"/>
      <c r="I63" s="2829"/>
      <c r="J63" s="2746"/>
      <c r="K63" s="2838" t="s">
        <v>124</v>
      </c>
      <c r="L63" s="2973">
        <v>230</v>
      </c>
      <c r="M63" s="2894"/>
      <c r="N63" s="2742"/>
      <c r="O63" s="2888"/>
      <c r="P63" s="2642"/>
      <c r="Q63" s="2642"/>
      <c r="R63" s="2642"/>
      <c r="S63" s="2642"/>
      <c r="T63" s="2642"/>
      <c r="U63" s="2642"/>
      <c r="V63" s="2642"/>
      <c r="W63" s="2642"/>
      <c r="X63" s="2642"/>
      <c r="Y63" s="2642"/>
    </row>
    <row r="64" spans="1:25" ht="13.5" thickBot="1" x14ac:dyDescent="0.25">
      <c r="A64" s="2834"/>
      <c r="B64" s="2833"/>
      <c r="C64" s="2822"/>
      <c r="D64" s="2763"/>
      <c r="E64" s="2831"/>
      <c r="F64" s="2735"/>
      <c r="G64" s="2734"/>
      <c r="H64" s="2733"/>
      <c r="I64" s="2821"/>
      <c r="J64" s="2006"/>
      <c r="K64" s="2871" t="s">
        <v>33</v>
      </c>
      <c r="L64" s="2972">
        <f>SUM(L63)</f>
        <v>230</v>
      </c>
      <c r="M64" s="2971"/>
      <c r="N64" s="2896"/>
      <c r="O64" s="2958"/>
      <c r="P64" s="2642"/>
      <c r="Q64" s="2642"/>
      <c r="R64" s="2642"/>
      <c r="S64" s="2642"/>
      <c r="T64" s="2642"/>
      <c r="U64" s="2642"/>
      <c r="V64" s="2642"/>
      <c r="W64" s="2642"/>
      <c r="X64" s="2642"/>
      <c r="Y64" s="2642"/>
    </row>
    <row r="65" spans="1:25" ht="31.9" customHeight="1" x14ac:dyDescent="0.2">
      <c r="A65" s="2939" t="s">
        <v>39</v>
      </c>
      <c r="B65" s="2754" t="s">
        <v>39</v>
      </c>
      <c r="C65" s="2753" t="s">
        <v>109</v>
      </c>
      <c r="D65" s="2774"/>
      <c r="E65" s="2773"/>
      <c r="F65" s="2772" t="s">
        <v>746</v>
      </c>
      <c r="G65" s="2771" t="s">
        <v>748</v>
      </c>
      <c r="H65" s="2770" t="s">
        <v>44</v>
      </c>
      <c r="I65" s="2815" t="s">
        <v>298</v>
      </c>
      <c r="J65" s="2005" t="s">
        <v>201</v>
      </c>
      <c r="K65" s="2768" t="s">
        <v>124</v>
      </c>
      <c r="L65" s="2767">
        <f>L69</f>
        <v>0</v>
      </c>
      <c r="M65" s="2970" t="s">
        <v>747</v>
      </c>
      <c r="N65" s="2904" t="s">
        <v>119</v>
      </c>
      <c r="O65" s="2835">
        <v>3</v>
      </c>
      <c r="P65" s="2642"/>
      <c r="Q65" s="2642"/>
      <c r="R65" s="2642"/>
      <c r="S65" s="2642"/>
      <c r="T65" s="2642"/>
      <c r="U65" s="2642"/>
      <c r="V65" s="2642"/>
      <c r="W65" s="2642"/>
      <c r="X65" s="2642"/>
      <c r="Y65" s="2642"/>
    </row>
    <row r="66" spans="1:25" ht="18.75" customHeight="1" x14ac:dyDescent="0.2">
      <c r="A66" s="2929"/>
      <c r="B66" s="2812"/>
      <c r="C66" s="2811"/>
      <c r="D66" s="2810"/>
      <c r="E66" s="2809"/>
      <c r="F66" s="2856"/>
      <c r="G66" s="2749"/>
      <c r="H66" s="2748"/>
      <c r="I66" s="2798"/>
      <c r="J66" s="2746"/>
      <c r="K66" s="2807"/>
      <c r="L66" s="2806"/>
      <c r="M66" s="2969"/>
      <c r="N66" s="2968"/>
      <c r="O66" s="2878"/>
      <c r="P66" s="2642"/>
      <c r="Q66" s="2642"/>
      <c r="R66" s="2642"/>
      <c r="S66" s="2642"/>
      <c r="T66" s="2642"/>
      <c r="U66" s="2642"/>
      <c r="V66" s="2642"/>
      <c r="W66" s="2642"/>
      <c r="X66" s="2642"/>
      <c r="Y66" s="2642"/>
    </row>
    <row r="67" spans="1:25" ht="16.899999999999999" customHeight="1" x14ac:dyDescent="0.2">
      <c r="A67" s="2929"/>
      <c r="B67" s="2812"/>
      <c r="C67" s="2811"/>
      <c r="D67" s="2810"/>
      <c r="E67" s="2809"/>
      <c r="F67" s="2856"/>
      <c r="G67" s="2749"/>
      <c r="H67" s="2748"/>
      <c r="I67" s="2798"/>
      <c r="J67" s="2746"/>
      <c r="K67" s="2807"/>
      <c r="L67" s="2806"/>
      <c r="M67" s="2967"/>
      <c r="N67" s="2966"/>
      <c r="O67" s="2965"/>
      <c r="P67" s="2642"/>
      <c r="Q67" s="2642"/>
      <c r="R67" s="2642"/>
      <c r="S67" s="2642"/>
      <c r="T67" s="2642"/>
      <c r="U67" s="2642"/>
      <c r="V67" s="2642"/>
      <c r="W67" s="2642"/>
      <c r="X67" s="2642"/>
      <c r="Y67" s="2642"/>
    </row>
    <row r="68" spans="1:25" ht="16.899999999999999" customHeight="1" thickBot="1" x14ac:dyDescent="0.25">
      <c r="A68" s="2964"/>
      <c r="B68" s="2739"/>
      <c r="C68" s="2738"/>
      <c r="D68" s="2763"/>
      <c r="E68" s="2762"/>
      <c r="F68" s="2761"/>
      <c r="G68" s="2749"/>
      <c r="H68" s="2748"/>
      <c r="I68" s="2798"/>
      <c r="J68" s="2746"/>
      <c r="K68" s="2760" t="s">
        <v>33</v>
      </c>
      <c r="L68" s="2759">
        <f>SUM(L65:L65)</f>
        <v>0</v>
      </c>
      <c r="M68" s="2963"/>
      <c r="N68" s="2962"/>
      <c r="O68" s="2818"/>
      <c r="P68" s="2642"/>
      <c r="Q68" s="2642"/>
      <c r="R68" s="2642"/>
      <c r="S68" s="2642"/>
      <c r="T68" s="2642"/>
      <c r="U68" s="2642"/>
      <c r="V68" s="2642"/>
      <c r="W68" s="2642"/>
      <c r="X68" s="2642"/>
      <c r="Y68" s="2642"/>
    </row>
    <row r="69" spans="1:25" ht="27" customHeight="1" thickBot="1" x14ac:dyDescent="0.25">
      <c r="A69" s="2939" t="s">
        <v>39</v>
      </c>
      <c r="B69" s="2938" t="s">
        <v>39</v>
      </c>
      <c r="C69" s="2937" t="s">
        <v>109</v>
      </c>
      <c r="D69" s="2877" t="s">
        <v>37</v>
      </c>
      <c r="E69" s="2831"/>
      <c r="F69" s="2750" t="s">
        <v>746</v>
      </c>
      <c r="G69" s="2749"/>
      <c r="H69" s="2748"/>
      <c r="I69" s="2798"/>
      <c r="J69" s="2746"/>
      <c r="K69" s="2745" t="s">
        <v>124</v>
      </c>
      <c r="L69" s="2875">
        <v>0</v>
      </c>
      <c r="M69" s="2961"/>
      <c r="N69" s="2953"/>
      <c r="O69" s="2835"/>
      <c r="P69" s="2642"/>
      <c r="Q69" s="2642"/>
      <c r="R69" s="2642"/>
      <c r="S69" s="2642"/>
      <c r="T69" s="2642"/>
      <c r="U69" s="2642"/>
      <c r="V69" s="2642"/>
      <c r="W69" s="2642"/>
      <c r="X69" s="2642"/>
      <c r="Y69" s="2642"/>
    </row>
    <row r="70" spans="1:25" ht="18" customHeight="1" thickBot="1" x14ac:dyDescent="0.25">
      <c r="A70" s="2929"/>
      <c r="B70" s="2833"/>
      <c r="C70" s="2832"/>
      <c r="D70" s="2763"/>
      <c r="E70" s="2831"/>
      <c r="F70" s="2735"/>
      <c r="G70" s="2734"/>
      <c r="H70" s="2733"/>
      <c r="I70" s="2793"/>
      <c r="J70" s="2006"/>
      <c r="K70" s="2731" t="s">
        <v>33</v>
      </c>
      <c r="L70" s="2792">
        <f>SUM(L69)</f>
        <v>0</v>
      </c>
      <c r="M70" s="2960"/>
      <c r="N70" s="2959"/>
      <c r="O70" s="2958"/>
      <c r="P70" s="2642"/>
      <c r="Q70" s="2642"/>
      <c r="R70" s="2642"/>
      <c r="S70" s="2642"/>
      <c r="T70" s="2642"/>
      <c r="U70" s="2642"/>
      <c r="V70" s="2642"/>
      <c r="W70" s="2642"/>
      <c r="X70" s="2642"/>
      <c r="Y70" s="2642"/>
    </row>
    <row r="71" spans="1:25" ht="43.5" customHeight="1" thickBot="1" x14ac:dyDescent="0.25">
      <c r="A71" s="2755" t="s">
        <v>39</v>
      </c>
      <c r="B71" s="2754" t="s">
        <v>39</v>
      </c>
      <c r="C71" s="2753" t="s">
        <v>107</v>
      </c>
      <c r="D71" s="2774"/>
      <c r="E71" s="2957"/>
      <c r="F71" s="2956" t="s">
        <v>745</v>
      </c>
      <c r="G71" s="2771" t="s">
        <v>620</v>
      </c>
      <c r="H71" s="2770" t="s">
        <v>44</v>
      </c>
      <c r="I71" s="2815" t="s">
        <v>298</v>
      </c>
      <c r="J71" s="2005" t="s">
        <v>201</v>
      </c>
      <c r="K71" s="2952" t="s">
        <v>124</v>
      </c>
      <c r="L71" s="2955">
        <f>L75</f>
        <v>1151.3</v>
      </c>
      <c r="M71" s="2954" t="s">
        <v>744</v>
      </c>
      <c r="N71" s="2953" t="s">
        <v>743</v>
      </c>
      <c r="O71" s="2835">
        <v>3300</v>
      </c>
      <c r="P71" s="2642"/>
      <c r="Q71" s="2824"/>
      <c r="R71" s="2824"/>
      <c r="S71" s="2642"/>
      <c r="T71" s="2642"/>
      <c r="U71" s="2642"/>
      <c r="V71" s="2642"/>
      <c r="W71" s="2642"/>
      <c r="X71" s="2642"/>
      <c r="Y71" s="2642"/>
    </row>
    <row r="72" spans="1:25" ht="19.149999999999999" customHeight="1" thickBot="1" x14ac:dyDescent="0.25">
      <c r="A72" s="2813"/>
      <c r="B72" s="2812"/>
      <c r="C72" s="2811"/>
      <c r="D72" s="2810"/>
      <c r="E72" s="2950"/>
      <c r="F72" s="2949"/>
      <c r="G72" s="2749"/>
      <c r="H72" s="2748"/>
      <c r="I72" s="2798"/>
      <c r="J72" s="2746"/>
      <c r="K72" s="2952" t="s">
        <v>124</v>
      </c>
      <c r="L72" s="2947">
        <f>L76</f>
        <v>0</v>
      </c>
      <c r="M72" s="2951"/>
      <c r="N72" s="2825"/>
      <c r="O72" s="2851"/>
      <c r="P72" s="2642"/>
      <c r="Q72" s="2642"/>
      <c r="R72" s="2642"/>
      <c r="S72" s="2945"/>
      <c r="T72" s="2642"/>
      <c r="U72" s="2642"/>
      <c r="V72" s="2642"/>
      <c r="W72" s="2642"/>
      <c r="X72" s="2642"/>
      <c r="Y72" s="2642"/>
    </row>
    <row r="73" spans="1:25" ht="19.149999999999999" customHeight="1" thickBot="1" x14ac:dyDescent="0.25">
      <c r="A73" s="2813"/>
      <c r="B73" s="2812"/>
      <c r="C73" s="2811"/>
      <c r="D73" s="2810"/>
      <c r="E73" s="2950"/>
      <c r="F73" s="2949"/>
      <c r="G73" s="2749"/>
      <c r="H73" s="2748"/>
      <c r="I73" s="2798"/>
      <c r="J73" s="2746"/>
      <c r="K73" s="2948" t="s">
        <v>141</v>
      </c>
      <c r="L73" s="2947">
        <f>L77</f>
        <v>2300</v>
      </c>
      <c r="M73" s="2946"/>
      <c r="N73" s="2896"/>
      <c r="O73" s="2922"/>
      <c r="P73" s="2642"/>
      <c r="Q73" s="2642"/>
      <c r="R73" s="2642"/>
      <c r="S73" s="2945"/>
      <c r="T73" s="2642"/>
      <c r="U73" s="2642"/>
      <c r="V73" s="2642"/>
      <c r="W73" s="2642"/>
      <c r="X73" s="2642"/>
      <c r="Y73" s="2642"/>
    </row>
    <row r="74" spans="1:25" ht="14.45" customHeight="1" thickBot="1" x14ac:dyDescent="0.25">
      <c r="A74" s="2740"/>
      <c r="B74" s="2739"/>
      <c r="C74" s="2738"/>
      <c r="D74" s="2763"/>
      <c r="E74" s="2944"/>
      <c r="F74" s="2943"/>
      <c r="G74" s="2749"/>
      <c r="H74" s="2748"/>
      <c r="I74" s="2798"/>
      <c r="J74" s="2746"/>
      <c r="K74" s="2942" t="s">
        <v>33</v>
      </c>
      <c r="L74" s="2941">
        <f>SUM(L71:L73)</f>
        <v>3451.3</v>
      </c>
      <c r="M74" s="2940"/>
      <c r="N74" s="2918"/>
      <c r="O74" s="2727"/>
      <c r="P74" s="2642"/>
      <c r="Q74" s="2642"/>
      <c r="R74" s="2642"/>
      <c r="S74" s="2642"/>
      <c r="T74" s="2642"/>
      <c r="U74" s="2642"/>
      <c r="V74" s="2642"/>
      <c r="W74" s="2642"/>
      <c r="X74" s="2642"/>
      <c r="Y74" s="2642"/>
    </row>
    <row r="75" spans="1:25" ht="24.75" customHeight="1" thickBot="1" x14ac:dyDescent="0.25">
      <c r="A75" s="2939" t="s">
        <v>39</v>
      </c>
      <c r="B75" s="2938" t="s">
        <v>39</v>
      </c>
      <c r="C75" s="2937" t="s">
        <v>107</v>
      </c>
      <c r="D75" s="2877" t="s">
        <v>37</v>
      </c>
      <c r="E75" s="2800"/>
      <c r="F75" s="2936" t="s">
        <v>742</v>
      </c>
      <c r="G75" s="2749"/>
      <c r="H75" s="2748"/>
      <c r="I75" s="2798"/>
      <c r="J75" s="2746"/>
      <c r="K75" s="2838" t="s">
        <v>124</v>
      </c>
      <c r="L75" s="2935">
        <v>1151.3</v>
      </c>
      <c r="M75" s="2934"/>
      <c r="N75" s="2933"/>
      <c r="O75" s="2741"/>
      <c r="P75" s="2642"/>
      <c r="Q75" s="2824"/>
      <c r="R75" s="2824"/>
      <c r="S75" s="2642"/>
      <c r="T75" s="2642"/>
      <c r="U75" s="2824"/>
      <c r="V75" s="2642"/>
      <c r="W75" s="2824"/>
      <c r="X75" s="2642"/>
      <c r="Y75" s="2642"/>
    </row>
    <row r="76" spans="1:25" ht="22.5" hidden="1" customHeight="1" thickBot="1" x14ac:dyDescent="0.25">
      <c r="A76" s="2929"/>
      <c r="B76" s="2928"/>
      <c r="C76" s="2927"/>
      <c r="D76" s="2926"/>
      <c r="E76" s="2925"/>
      <c r="F76" s="2924"/>
      <c r="G76" s="2749"/>
      <c r="H76" s="2748"/>
      <c r="I76" s="2798"/>
      <c r="J76" s="2746"/>
      <c r="K76" s="2745" t="s">
        <v>124</v>
      </c>
      <c r="L76" s="2797">
        <v>0</v>
      </c>
      <c r="M76" s="2932"/>
      <c r="N76" s="2931"/>
      <c r="O76" s="2930"/>
      <c r="P76" s="2642"/>
      <c r="Q76" s="2642"/>
      <c r="R76" s="2642"/>
      <c r="S76" s="2642"/>
      <c r="T76" s="2642"/>
      <c r="U76" s="2642"/>
      <c r="V76" s="2642"/>
      <c r="W76" s="2642"/>
      <c r="X76" s="2642"/>
      <c r="Y76" s="2642"/>
    </row>
    <row r="77" spans="1:25" ht="22.5" customHeight="1" thickBot="1" x14ac:dyDescent="0.25">
      <c r="A77" s="2929"/>
      <c r="B77" s="2928"/>
      <c r="C77" s="2927"/>
      <c r="D77" s="2926"/>
      <c r="E77" s="2925"/>
      <c r="F77" s="2924"/>
      <c r="G77" s="2749"/>
      <c r="H77" s="2748"/>
      <c r="I77" s="2798"/>
      <c r="J77" s="2746"/>
      <c r="K77" s="2745" t="s">
        <v>141</v>
      </c>
      <c r="L77" s="2797">
        <v>2300</v>
      </c>
      <c r="M77" s="2645"/>
      <c r="N77" s="2923"/>
      <c r="O77" s="2922"/>
      <c r="P77" s="2642"/>
      <c r="Q77" s="2642"/>
      <c r="R77" s="2642"/>
      <c r="S77" s="2642"/>
      <c r="T77" s="2642"/>
      <c r="U77" s="2642"/>
      <c r="V77" s="2642"/>
      <c r="W77" s="2642"/>
      <c r="X77" s="2642"/>
      <c r="Y77" s="2642"/>
    </row>
    <row r="78" spans="1:25" ht="14.45" customHeight="1" thickBot="1" x14ac:dyDescent="0.25">
      <c r="A78" s="2717"/>
      <c r="B78" s="2823"/>
      <c r="C78" s="2921"/>
      <c r="D78" s="2763"/>
      <c r="E78" s="2795"/>
      <c r="F78" s="2920"/>
      <c r="G78" s="2734"/>
      <c r="H78" s="2733"/>
      <c r="I78" s="2793"/>
      <c r="J78" s="2006"/>
      <c r="K78" s="2731" t="s">
        <v>33</v>
      </c>
      <c r="L78" s="2792">
        <f>SUM(L75:L77)</f>
        <v>3451.3</v>
      </c>
      <c r="M78" s="2919"/>
      <c r="N78" s="2918"/>
      <c r="O78" s="2727"/>
      <c r="P78" s="2642"/>
      <c r="Q78" s="2642"/>
      <c r="R78" s="2642"/>
      <c r="S78" s="2642"/>
      <c r="T78" s="2642"/>
      <c r="U78" s="2642"/>
      <c r="V78" s="2642"/>
      <c r="W78" s="2642"/>
      <c r="X78" s="2642"/>
      <c r="Y78" s="2642"/>
    </row>
    <row r="79" spans="1:25" ht="16.899999999999999" customHeight="1" thickBot="1" x14ac:dyDescent="0.25">
      <c r="A79" s="2717" t="s">
        <v>39</v>
      </c>
      <c r="B79" s="2790" t="s">
        <v>39</v>
      </c>
      <c r="C79" s="2724" t="s">
        <v>38</v>
      </c>
      <c r="D79" s="2723"/>
      <c r="E79" s="2723"/>
      <c r="F79" s="2723"/>
      <c r="G79" s="2723"/>
      <c r="H79" s="2723"/>
      <c r="I79" s="2723"/>
      <c r="J79" s="2722"/>
      <c r="K79" s="2789" t="s">
        <v>33</v>
      </c>
      <c r="L79" s="2788">
        <f>L68+L62+L57+L74</f>
        <v>3681.3</v>
      </c>
      <c r="M79" s="2787"/>
      <c r="N79" s="2787"/>
      <c r="O79" s="2786"/>
      <c r="P79" s="2642"/>
      <c r="Q79" s="2642"/>
      <c r="R79" s="2642"/>
      <c r="S79" s="2642"/>
      <c r="T79" s="2642"/>
      <c r="U79" s="2642"/>
      <c r="V79" s="2642"/>
      <c r="W79" s="2642"/>
      <c r="X79" s="2642"/>
      <c r="Y79" s="2642"/>
    </row>
    <row r="80" spans="1:25" ht="26.25" customHeight="1" thickBot="1" x14ac:dyDescent="0.25">
      <c r="A80" s="2726" t="s">
        <v>39</v>
      </c>
      <c r="B80" s="2785" t="s">
        <v>109</v>
      </c>
      <c r="C80" s="2784" t="s">
        <v>741</v>
      </c>
      <c r="D80" s="2782"/>
      <c r="E80" s="2782"/>
      <c r="F80" s="2782"/>
      <c r="G80" s="2782"/>
      <c r="H80" s="2783"/>
      <c r="I80" s="2782"/>
      <c r="J80" s="2782"/>
      <c r="K80" s="2782"/>
      <c r="L80" s="2782"/>
      <c r="M80" s="2782"/>
      <c r="N80" s="2782"/>
      <c r="O80" s="2781"/>
      <c r="P80" s="2642"/>
      <c r="Q80" s="2642"/>
      <c r="R80" s="2642"/>
      <c r="S80" s="2642"/>
      <c r="T80" s="2642"/>
      <c r="U80" s="2642"/>
      <c r="V80" s="2642"/>
      <c r="W80" s="2642"/>
      <c r="X80" s="2642"/>
      <c r="Y80" s="2642"/>
    </row>
    <row r="81" spans="1:25" ht="31.9" customHeight="1" thickBot="1" x14ac:dyDescent="0.25">
      <c r="A81" s="2780"/>
      <c r="B81" s="2912"/>
      <c r="C81" s="2917"/>
      <c r="D81" s="2916"/>
      <c r="E81" s="2916"/>
      <c r="F81" s="2916"/>
      <c r="G81" s="2916"/>
      <c r="H81" s="2916"/>
      <c r="I81" s="2916"/>
      <c r="J81" s="2916"/>
      <c r="K81" s="2916"/>
      <c r="L81" s="2915"/>
      <c r="M81" s="2914" t="s">
        <v>740</v>
      </c>
      <c r="N81" s="2776" t="s">
        <v>66</v>
      </c>
      <c r="O81" s="2913">
        <v>30</v>
      </c>
      <c r="P81" s="2642"/>
      <c r="Q81" s="2642"/>
      <c r="R81" s="2642"/>
      <c r="S81" s="2642"/>
      <c r="T81" s="2642"/>
      <c r="U81" s="2642"/>
      <c r="V81" s="2642"/>
      <c r="W81" s="2642"/>
      <c r="X81" s="2642"/>
      <c r="Y81" s="2642"/>
    </row>
    <row r="82" spans="1:25" ht="31.9" hidden="1" customHeight="1" thickBot="1" x14ac:dyDescent="0.25">
      <c r="A82" s="2780"/>
      <c r="B82" s="2912"/>
      <c r="C82" s="2911"/>
      <c r="D82" s="2910"/>
      <c r="E82" s="2910"/>
      <c r="F82" s="2910"/>
      <c r="G82" s="2910"/>
      <c r="H82" s="2910"/>
      <c r="I82" s="2910"/>
      <c r="J82" s="2910"/>
      <c r="K82" s="2910"/>
      <c r="L82" s="2909"/>
      <c r="M82" s="2908"/>
      <c r="N82" s="2907"/>
      <c r="O82" s="2906"/>
      <c r="P82" s="2642"/>
      <c r="Q82" s="2824"/>
      <c r="R82" s="2642"/>
      <c r="S82" s="2642"/>
      <c r="T82" s="2642"/>
      <c r="U82" s="2642"/>
      <c r="V82" s="2642"/>
      <c r="W82" s="2642"/>
      <c r="X82" s="2642"/>
      <c r="Y82" s="2642"/>
    </row>
    <row r="83" spans="1:25" ht="27.6" customHeight="1" x14ac:dyDescent="0.2">
      <c r="A83" s="2755" t="s">
        <v>39</v>
      </c>
      <c r="B83" s="2754" t="s">
        <v>109</v>
      </c>
      <c r="C83" s="2753" t="s">
        <v>37</v>
      </c>
      <c r="D83" s="2774"/>
      <c r="E83" s="2773"/>
      <c r="F83" s="2772" t="s">
        <v>736</v>
      </c>
      <c r="G83" s="2771" t="s">
        <v>739</v>
      </c>
      <c r="H83" s="2770" t="s">
        <v>44</v>
      </c>
      <c r="I83" s="2815" t="s">
        <v>298</v>
      </c>
      <c r="J83" s="2005" t="s">
        <v>201</v>
      </c>
      <c r="K83" s="2768" t="s">
        <v>124</v>
      </c>
      <c r="L83" s="2767">
        <f>L88</f>
        <v>2</v>
      </c>
      <c r="M83" s="2905" t="s">
        <v>738</v>
      </c>
      <c r="N83" s="2904" t="s">
        <v>648</v>
      </c>
      <c r="O83" s="2764">
        <v>100</v>
      </c>
      <c r="P83" s="2642"/>
      <c r="Q83" s="2642"/>
      <c r="R83" s="2642"/>
      <c r="S83" s="2642"/>
      <c r="T83" s="2642"/>
      <c r="U83" s="2642"/>
      <c r="V83" s="2642"/>
      <c r="W83" s="2642"/>
      <c r="X83" s="2642"/>
      <c r="Y83" s="2642"/>
    </row>
    <row r="84" spans="1:25" ht="34.5" customHeight="1" x14ac:dyDescent="0.2">
      <c r="A84" s="2813"/>
      <c r="B84" s="2812"/>
      <c r="C84" s="2811"/>
      <c r="D84" s="2810"/>
      <c r="E84" s="2809"/>
      <c r="F84" s="2856"/>
      <c r="G84" s="2749"/>
      <c r="H84" s="2748"/>
      <c r="I84" s="2798"/>
      <c r="J84" s="2747"/>
      <c r="K84" s="2850"/>
      <c r="L84" s="2854"/>
      <c r="M84" s="2903" t="s">
        <v>737</v>
      </c>
      <c r="N84" s="2804" t="s">
        <v>648</v>
      </c>
      <c r="O84" s="2902">
        <v>1</v>
      </c>
      <c r="P84" s="2642"/>
      <c r="Q84" s="2642"/>
      <c r="R84" s="2642"/>
      <c r="S84" s="2642"/>
      <c r="T84" s="2642"/>
      <c r="U84" s="2642"/>
      <c r="V84" s="2642"/>
      <c r="W84" s="2642"/>
      <c r="X84" s="2642"/>
      <c r="Y84" s="2642"/>
    </row>
    <row r="85" spans="1:25" ht="24" customHeight="1" x14ac:dyDescent="0.2">
      <c r="A85" s="2813"/>
      <c r="B85" s="2812"/>
      <c r="C85" s="2811"/>
      <c r="D85" s="2810"/>
      <c r="E85" s="2809"/>
      <c r="F85" s="2808"/>
      <c r="G85" s="2749"/>
      <c r="H85" s="2748"/>
      <c r="I85" s="2798"/>
      <c r="J85" s="2747"/>
      <c r="K85" s="2850"/>
      <c r="L85" s="2854"/>
      <c r="M85" s="2903"/>
      <c r="N85" s="2804"/>
      <c r="O85" s="2902"/>
      <c r="P85" s="2642"/>
      <c r="Q85" s="2642"/>
      <c r="R85" s="2642"/>
      <c r="S85" s="2642"/>
      <c r="T85" s="2642"/>
      <c r="U85" s="2642"/>
      <c r="V85" s="2642"/>
      <c r="W85" s="2642"/>
      <c r="X85" s="2642"/>
      <c r="Y85" s="2642"/>
    </row>
    <row r="86" spans="1:25" ht="45" customHeight="1" x14ac:dyDescent="0.2">
      <c r="A86" s="2813"/>
      <c r="B86" s="2812"/>
      <c r="C86" s="2811"/>
      <c r="D86" s="2810"/>
      <c r="E86" s="2809"/>
      <c r="F86" s="2808"/>
      <c r="G86" s="2749"/>
      <c r="H86" s="2748"/>
      <c r="I86" s="2798"/>
      <c r="J86" s="2747"/>
      <c r="K86" s="2807"/>
      <c r="L86" s="2806"/>
      <c r="M86" s="2901"/>
      <c r="N86" s="2900"/>
      <c r="O86" s="2803"/>
      <c r="P86" s="2642"/>
      <c r="Q86" s="2642"/>
      <c r="R86" s="2642"/>
      <c r="S86" s="2642"/>
      <c r="T86" s="2642"/>
      <c r="U86" s="2642"/>
      <c r="V86" s="2642"/>
      <c r="W86" s="2642"/>
      <c r="X86" s="2642"/>
      <c r="Y86" s="2642"/>
    </row>
    <row r="87" spans="1:25" ht="15.75" customHeight="1" thickBot="1" x14ac:dyDescent="0.25">
      <c r="A87" s="2740"/>
      <c r="B87" s="2739"/>
      <c r="C87" s="2738"/>
      <c r="D87" s="2763"/>
      <c r="E87" s="2762"/>
      <c r="F87" s="2802"/>
      <c r="G87" s="2749"/>
      <c r="H87" s="2748"/>
      <c r="I87" s="2798"/>
      <c r="J87" s="2747"/>
      <c r="K87" s="2899" t="s">
        <v>33</v>
      </c>
      <c r="L87" s="2898">
        <f>SUM(L83:L83)</f>
        <v>2</v>
      </c>
      <c r="M87" s="2897"/>
      <c r="N87" s="2896"/>
      <c r="O87" s="2895"/>
      <c r="P87" s="2642"/>
      <c r="Q87" s="2642"/>
      <c r="R87" s="2642"/>
      <c r="S87" s="2642"/>
      <c r="T87" s="2642"/>
      <c r="U87" s="2642"/>
      <c r="V87" s="2642"/>
      <c r="W87" s="2642"/>
      <c r="X87" s="2642"/>
      <c r="Y87" s="2642"/>
    </row>
    <row r="88" spans="1:25" ht="20.25" customHeight="1" x14ac:dyDescent="0.2">
      <c r="A88" s="2780" t="s">
        <v>39</v>
      </c>
      <c r="B88" s="2841" t="s">
        <v>109</v>
      </c>
      <c r="C88" s="2840" t="s">
        <v>37</v>
      </c>
      <c r="D88" s="2877" t="s">
        <v>37</v>
      </c>
      <c r="E88" s="2839"/>
      <c r="F88" s="2750" t="s">
        <v>736</v>
      </c>
      <c r="G88" s="2749"/>
      <c r="H88" s="2748"/>
      <c r="I88" s="2798"/>
      <c r="J88" s="2747"/>
      <c r="K88" s="2838" t="s">
        <v>124</v>
      </c>
      <c r="L88" s="2837">
        <v>2</v>
      </c>
      <c r="M88" s="2894"/>
      <c r="N88" s="2742"/>
      <c r="O88" s="2835"/>
      <c r="P88" s="2642"/>
      <c r="Q88" s="2642"/>
      <c r="R88" s="2642"/>
      <c r="S88" s="2642"/>
      <c r="T88" s="2642"/>
      <c r="U88" s="2642"/>
      <c r="V88" s="2642"/>
      <c r="W88" s="2642"/>
      <c r="X88" s="2642"/>
      <c r="Y88" s="2642"/>
    </row>
    <row r="89" spans="1:25" ht="17.25" customHeight="1" thickBot="1" x14ac:dyDescent="0.25">
      <c r="A89" s="2717"/>
      <c r="B89" s="2823"/>
      <c r="C89" s="2822"/>
      <c r="D89" s="2763"/>
      <c r="E89" s="2762"/>
      <c r="F89" s="2735"/>
      <c r="G89" s="2734"/>
      <c r="H89" s="2733"/>
      <c r="I89" s="2793"/>
      <c r="J89" s="2732"/>
      <c r="K89" s="2871" t="s">
        <v>33</v>
      </c>
      <c r="L89" s="2792">
        <f>SUM(L88)</f>
        <v>2</v>
      </c>
      <c r="M89" s="2893"/>
      <c r="N89" s="2728"/>
      <c r="O89" s="2818"/>
      <c r="P89" s="2642"/>
      <c r="Q89" s="2642"/>
      <c r="R89" s="2642"/>
      <c r="S89" s="2642"/>
      <c r="T89" s="2642"/>
      <c r="U89" s="2642"/>
      <c r="V89" s="2642"/>
      <c r="W89" s="2642"/>
      <c r="X89" s="2642"/>
      <c r="Y89" s="2642"/>
    </row>
    <row r="90" spans="1:25" ht="29.45" customHeight="1" x14ac:dyDescent="0.2">
      <c r="A90" s="2755" t="s">
        <v>39</v>
      </c>
      <c r="B90" s="2754" t="s">
        <v>109</v>
      </c>
      <c r="C90" s="2753" t="s">
        <v>39</v>
      </c>
      <c r="D90" s="2774"/>
      <c r="E90" s="2773"/>
      <c r="F90" s="2892" t="s">
        <v>732</v>
      </c>
      <c r="G90" s="2771" t="s">
        <v>735</v>
      </c>
      <c r="H90" s="2891" t="s">
        <v>44</v>
      </c>
      <c r="I90" s="2815" t="s">
        <v>298</v>
      </c>
      <c r="J90" s="2005" t="s">
        <v>201</v>
      </c>
      <c r="K90" s="2768"/>
      <c r="L90" s="2767"/>
      <c r="M90" s="2890"/>
      <c r="N90" s="2889"/>
      <c r="O90" s="2888"/>
      <c r="P90" s="2642"/>
      <c r="Q90" s="2642"/>
      <c r="R90" s="2642"/>
      <c r="S90" s="2642"/>
      <c r="T90" s="2642"/>
      <c r="U90" s="2642"/>
      <c r="V90" s="2642"/>
      <c r="W90" s="2642"/>
      <c r="X90" s="2642"/>
      <c r="Y90" s="2642"/>
    </row>
    <row r="91" spans="1:25" x14ac:dyDescent="0.2">
      <c r="A91" s="2813"/>
      <c r="B91" s="2812"/>
      <c r="C91" s="2811"/>
      <c r="D91" s="2810"/>
      <c r="E91" s="2809"/>
      <c r="F91" s="2885"/>
      <c r="G91" s="2749"/>
      <c r="H91" s="2876"/>
      <c r="I91" s="2798"/>
      <c r="J91" s="2746"/>
      <c r="K91" s="2807" t="s">
        <v>124</v>
      </c>
      <c r="L91" s="2806">
        <f>L95</f>
        <v>2</v>
      </c>
      <c r="M91" s="2887" t="s">
        <v>734</v>
      </c>
      <c r="N91" s="2804" t="s">
        <v>648</v>
      </c>
      <c r="O91" s="2886">
        <v>1</v>
      </c>
      <c r="P91" s="2642"/>
      <c r="Q91" s="2642"/>
      <c r="R91" s="2642"/>
      <c r="S91" s="2642"/>
      <c r="T91" s="2642"/>
      <c r="U91" s="2642"/>
      <c r="V91" s="2642"/>
      <c r="W91" s="2642"/>
      <c r="X91" s="2642"/>
      <c r="Y91" s="2642"/>
    </row>
    <row r="92" spans="1:25" ht="38.25" x14ac:dyDescent="0.2">
      <c r="A92" s="2813"/>
      <c r="B92" s="2812"/>
      <c r="C92" s="2811"/>
      <c r="D92" s="2810"/>
      <c r="E92" s="2809"/>
      <c r="F92" s="2885"/>
      <c r="G92" s="2749"/>
      <c r="H92" s="2876"/>
      <c r="I92" s="2798"/>
      <c r="J92" s="2746"/>
      <c r="K92" s="2807"/>
      <c r="L92" s="2806"/>
      <c r="M92" s="2887" t="s">
        <v>733</v>
      </c>
      <c r="N92" s="2804" t="s">
        <v>648</v>
      </c>
      <c r="O92" s="2886">
        <v>5</v>
      </c>
      <c r="P92" s="2642"/>
      <c r="Q92" s="2642"/>
      <c r="R92" s="2642"/>
      <c r="S92" s="2642"/>
      <c r="T92" s="2642"/>
      <c r="U92" s="2642"/>
      <c r="V92" s="2642"/>
      <c r="W92" s="2642"/>
      <c r="X92" s="2642"/>
      <c r="Y92" s="2642"/>
    </row>
    <row r="93" spans="1:25" ht="12" customHeight="1" x14ac:dyDescent="0.2">
      <c r="A93" s="2813"/>
      <c r="B93" s="2812"/>
      <c r="C93" s="2811"/>
      <c r="D93" s="2810"/>
      <c r="E93" s="2809"/>
      <c r="F93" s="2885"/>
      <c r="G93" s="2749"/>
      <c r="H93" s="2876"/>
      <c r="I93" s="2798"/>
      <c r="J93" s="2746"/>
      <c r="K93" s="2807"/>
      <c r="L93" s="2806"/>
      <c r="M93" s="2884"/>
      <c r="N93" s="2883"/>
      <c r="O93" s="2882"/>
      <c r="P93" s="2642"/>
      <c r="Q93" s="2642"/>
      <c r="R93" s="2642"/>
      <c r="S93" s="2642"/>
      <c r="T93" s="2642"/>
      <c r="U93" s="2642"/>
      <c r="V93" s="2642"/>
      <c r="W93" s="2642"/>
      <c r="X93" s="2642"/>
      <c r="Y93" s="2642"/>
    </row>
    <row r="94" spans="1:25" ht="16.149999999999999" customHeight="1" thickBot="1" x14ac:dyDescent="0.25">
      <c r="A94" s="2740"/>
      <c r="B94" s="2739"/>
      <c r="C94" s="2738"/>
      <c r="D94" s="2763"/>
      <c r="E94" s="2762"/>
      <c r="F94" s="2881"/>
      <c r="G94" s="2749"/>
      <c r="H94" s="2876"/>
      <c r="I94" s="2798"/>
      <c r="J94" s="2746"/>
      <c r="K94" s="2760" t="s">
        <v>33</v>
      </c>
      <c r="L94" s="2759">
        <f>SUM(L90:L91)</f>
        <v>2</v>
      </c>
      <c r="M94" s="2880"/>
      <c r="N94" s="2879"/>
      <c r="O94" s="2878"/>
      <c r="P94" s="2642"/>
      <c r="Q94" s="2642"/>
      <c r="R94" s="2642"/>
      <c r="S94" s="2642"/>
      <c r="T94" s="2642"/>
      <c r="U94" s="2642"/>
      <c r="V94" s="2642"/>
      <c r="W94" s="2642"/>
      <c r="X94" s="2642"/>
      <c r="Y94" s="2642"/>
    </row>
    <row r="95" spans="1:25" ht="24.75" customHeight="1" thickBot="1" x14ac:dyDescent="0.25">
      <c r="A95" s="2755" t="s">
        <v>39</v>
      </c>
      <c r="B95" s="2754" t="s">
        <v>109</v>
      </c>
      <c r="C95" s="2801" t="s">
        <v>39</v>
      </c>
      <c r="D95" s="2877" t="s">
        <v>37</v>
      </c>
      <c r="E95" s="2800"/>
      <c r="F95" s="2750" t="s">
        <v>732</v>
      </c>
      <c r="G95" s="2749"/>
      <c r="H95" s="2876"/>
      <c r="I95" s="2798"/>
      <c r="J95" s="2746"/>
      <c r="K95" s="2838" t="s">
        <v>124</v>
      </c>
      <c r="L95" s="2875">
        <v>2</v>
      </c>
      <c r="M95" s="2874"/>
      <c r="N95" s="2825"/>
      <c r="O95" s="2873"/>
      <c r="P95" s="2642"/>
      <c r="Q95" s="2642"/>
      <c r="R95" s="2642"/>
      <c r="S95" s="2642"/>
      <c r="T95" s="2642"/>
      <c r="U95" s="2642"/>
      <c r="V95" s="2642"/>
      <c r="W95" s="2642"/>
      <c r="X95" s="2642"/>
      <c r="Y95" s="2642"/>
    </row>
    <row r="96" spans="1:25" ht="23.25" customHeight="1" thickBot="1" x14ac:dyDescent="0.25">
      <c r="A96" s="2740"/>
      <c r="B96" s="2739"/>
      <c r="C96" s="2796"/>
      <c r="D96" s="2763"/>
      <c r="E96" s="2795"/>
      <c r="F96" s="2735"/>
      <c r="G96" s="2734"/>
      <c r="H96" s="2872"/>
      <c r="I96" s="2793"/>
      <c r="J96" s="2006"/>
      <c r="K96" s="2871" t="s">
        <v>33</v>
      </c>
      <c r="L96" s="2792">
        <f>SUM(L95)</f>
        <v>2</v>
      </c>
      <c r="M96" s="2791"/>
      <c r="N96" s="2728"/>
      <c r="O96" s="2870"/>
      <c r="P96" s="2642"/>
      <c r="Q96" s="2642"/>
      <c r="R96" s="2642"/>
      <c r="S96" s="2642"/>
      <c r="T96" s="2642"/>
      <c r="U96" s="2642"/>
      <c r="V96" s="2642"/>
      <c r="W96" s="2642"/>
      <c r="X96" s="2642"/>
      <c r="Y96" s="2642"/>
    </row>
    <row r="97" spans="1:25" ht="16.149999999999999" customHeight="1" thickBot="1" x14ac:dyDescent="0.25">
      <c r="A97" s="2726" t="s">
        <v>39</v>
      </c>
      <c r="B97" s="2725" t="s">
        <v>109</v>
      </c>
      <c r="C97" s="2724" t="s">
        <v>38</v>
      </c>
      <c r="D97" s="2723"/>
      <c r="E97" s="2723"/>
      <c r="F97" s="2723"/>
      <c r="G97" s="2723"/>
      <c r="H97" s="2723"/>
      <c r="I97" s="2723"/>
      <c r="J97" s="2722"/>
      <c r="K97" s="2721" t="s">
        <v>33</v>
      </c>
      <c r="L97" s="2720">
        <f>L87+L94</f>
        <v>4</v>
      </c>
      <c r="M97" s="2719"/>
      <c r="N97" s="2719"/>
      <c r="O97" s="2869"/>
      <c r="P97" s="2642"/>
      <c r="Q97" s="2642"/>
      <c r="R97" s="2642"/>
      <c r="S97" s="2642"/>
      <c r="T97" s="2642"/>
      <c r="U97" s="2642"/>
      <c r="V97" s="2642"/>
      <c r="W97" s="2642"/>
      <c r="X97" s="2642"/>
      <c r="Y97" s="2642"/>
    </row>
    <row r="98" spans="1:25" ht="21" customHeight="1" thickBot="1" x14ac:dyDescent="0.25">
      <c r="A98" s="2726" t="s">
        <v>39</v>
      </c>
      <c r="B98" s="2785" t="s">
        <v>107</v>
      </c>
      <c r="C98" s="2784" t="s">
        <v>731</v>
      </c>
      <c r="D98" s="2782"/>
      <c r="E98" s="2782"/>
      <c r="F98" s="2782"/>
      <c r="G98" s="2782"/>
      <c r="H98" s="2783"/>
      <c r="I98" s="2782"/>
      <c r="J98" s="2782"/>
      <c r="K98" s="2782"/>
      <c r="L98" s="2782"/>
      <c r="M98" s="2782"/>
      <c r="N98" s="2782"/>
      <c r="O98" s="2868"/>
      <c r="P98" s="2642"/>
      <c r="Q98" s="2642"/>
      <c r="R98" s="2642"/>
      <c r="S98" s="2642"/>
      <c r="T98" s="2642"/>
      <c r="U98" s="2642"/>
      <c r="V98" s="2642"/>
      <c r="W98" s="2642"/>
      <c r="X98" s="2642"/>
      <c r="Y98" s="2642"/>
    </row>
    <row r="99" spans="1:25" ht="45" customHeight="1" thickBot="1" x14ac:dyDescent="0.25">
      <c r="A99" s="2726"/>
      <c r="B99" s="2725"/>
      <c r="C99" s="2867"/>
      <c r="D99" s="2778"/>
      <c r="E99" s="2778"/>
      <c r="F99" s="2778"/>
      <c r="G99" s="2778"/>
      <c r="H99" s="2779"/>
      <c r="I99" s="2778"/>
      <c r="J99" s="2778"/>
      <c r="K99" s="2778"/>
      <c r="L99" s="2866"/>
      <c r="M99" s="2865" t="s">
        <v>730</v>
      </c>
      <c r="N99" s="2776" t="s">
        <v>119</v>
      </c>
      <c r="O99" s="2775">
        <v>4</v>
      </c>
      <c r="P99" s="2642"/>
      <c r="Q99" s="2642"/>
      <c r="R99" s="2642"/>
      <c r="S99" s="2642"/>
      <c r="T99" s="2642"/>
      <c r="U99" s="2642"/>
      <c r="V99" s="2642"/>
      <c r="W99" s="2642"/>
      <c r="X99" s="2642"/>
      <c r="Y99" s="2642"/>
    </row>
    <row r="100" spans="1:25" ht="34.5" customHeight="1" x14ac:dyDescent="0.2">
      <c r="A100" s="2755" t="s">
        <v>39</v>
      </c>
      <c r="B100" s="2754" t="s">
        <v>107</v>
      </c>
      <c r="C100" s="2753" t="s">
        <v>37</v>
      </c>
      <c r="D100" s="2774"/>
      <c r="E100" s="2773"/>
      <c r="F100" s="2772" t="s">
        <v>723</v>
      </c>
      <c r="G100" s="2771" t="s">
        <v>729</v>
      </c>
      <c r="H100" s="2770" t="s">
        <v>44</v>
      </c>
      <c r="I100" s="2864" t="s">
        <v>298</v>
      </c>
      <c r="J100" s="2863" t="s">
        <v>201</v>
      </c>
      <c r="K100" s="2768"/>
      <c r="L100" s="2767"/>
      <c r="M100" s="2766" t="s">
        <v>728</v>
      </c>
      <c r="N100" s="2862" t="s">
        <v>726</v>
      </c>
      <c r="O100" s="2861">
        <v>2</v>
      </c>
      <c r="P100" s="2642"/>
      <c r="Q100" s="2642"/>
      <c r="R100" s="2642"/>
      <c r="S100" s="2642"/>
      <c r="T100" s="2642"/>
      <c r="U100" s="2642"/>
      <c r="V100" s="2642"/>
      <c r="W100" s="2642"/>
      <c r="X100" s="2642"/>
      <c r="Y100" s="2642"/>
    </row>
    <row r="101" spans="1:25" ht="21.75" customHeight="1" x14ac:dyDescent="0.2">
      <c r="A101" s="2813"/>
      <c r="B101" s="2812"/>
      <c r="C101" s="2811"/>
      <c r="D101" s="2810"/>
      <c r="E101" s="2809"/>
      <c r="F101" s="2856"/>
      <c r="G101" s="2749"/>
      <c r="H101" s="2748"/>
      <c r="I101" s="2829"/>
      <c r="J101" s="2828"/>
      <c r="K101" s="2850" t="s">
        <v>124</v>
      </c>
      <c r="L101" s="2860">
        <f>L106</f>
        <v>12</v>
      </c>
      <c r="M101" s="2859" t="s">
        <v>727</v>
      </c>
      <c r="N101" s="2858" t="s">
        <v>726</v>
      </c>
      <c r="O101" s="2857">
        <v>1</v>
      </c>
      <c r="P101" s="2642"/>
      <c r="Q101" s="2642"/>
      <c r="R101" s="2642"/>
      <c r="S101" s="2642"/>
      <c r="T101" s="2642"/>
      <c r="U101" s="2642"/>
      <c r="V101" s="2642"/>
      <c r="W101" s="2642"/>
      <c r="X101" s="2642"/>
      <c r="Y101" s="2642"/>
    </row>
    <row r="102" spans="1:25" ht="27.75" customHeight="1" x14ac:dyDescent="0.2">
      <c r="A102" s="2813"/>
      <c r="B102" s="2812"/>
      <c r="C102" s="2811"/>
      <c r="D102" s="2810"/>
      <c r="E102" s="2809"/>
      <c r="F102" s="2856"/>
      <c r="G102" s="2749"/>
      <c r="H102" s="2748"/>
      <c r="I102" s="2829"/>
      <c r="J102" s="2828"/>
      <c r="K102" s="2855" t="s">
        <v>124</v>
      </c>
      <c r="L102" s="2854">
        <f>L107</f>
        <v>0</v>
      </c>
      <c r="M102" s="2853" t="s">
        <v>725</v>
      </c>
      <c r="N102" s="2852" t="s">
        <v>119</v>
      </c>
      <c r="O102" s="2851">
        <v>3</v>
      </c>
      <c r="P102" s="2642"/>
      <c r="Q102" s="2642"/>
      <c r="R102" s="2642"/>
      <c r="S102" s="2642"/>
      <c r="T102" s="2642"/>
      <c r="U102" s="2642"/>
      <c r="V102" s="2642"/>
      <c r="W102" s="2642"/>
      <c r="X102" s="2642"/>
      <c r="Y102" s="2642"/>
    </row>
    <row r="103" spans="1:25" ht="25.5" customHeight="1" x14ac:dyDescent="0.2">
      <c r="A103" s="2813"/>
      <c r="B103" s="2812"/>
      <c r="C103" s="2811"/>
      <c r="D103" s="2810"/>
      <c r="E103" s="2809"/>
      <c r="F103" s="2808"/>
      <c r="G103" s="2749"/>
      <c r="H103" s="2748"/>
      <c r="I103" s="2829"/>
      <c r="J103" s="2828"/>
      <c r="K103" s="2850"/>
      <c r="L103" s="2849"/>
      <c r="M103" s="2848" t="s">
        <v>724</v>
      </c>
      <c r="N103" s="2847" t="s">
        <v>119</v>
      </c>
      <c r="O103" s="2846">
        <v>1</v>
      </c>
      <c r="P103" s="2642"/>
      <c r="Q103" s="2642"/>
      <c r="R103" s="2642"/>
      <c r="S103" s="2642"/>
      <c r="T103" s="2642"/>
      <c r="U103" s="2642"/>
      <c r="V103" s="2642"/>
      <c r="W103" s="2642"/>
      <c r="X103" s="2642"/>
      <c r="Y103" s="2642"/>
    </row>
    <row r="104" spans="1:25" ht="24.6" customHeight="1" thickBot="1" x14ac:dyDescent="0.25">
      <c r="A104" s="2813"/>
      <c r="B104" s="2812"/>
      <c r="C104" s="2811"/>
      <c r="D104" s="2810"/>
      <c r="E104" s="2809"/>
      <c r="F104" s="2808"/>
      <c r="G104" s="2749"/>
      <c r="H104" s="2748"/>
      <c r="I104" s="2829"/>
      <c r="J104" s="2828"/>
      <c r="K104" s="2807"/>
      <c r="L104" s="2849"/>
      <c r="M104" s="2848"/>
      <c r="N104" s="2847"/>
      <c r="O104" s="2846"/>
      <c r="P104" s="2642"/>
      <c r="Q104" s="2642"/>
      <c r="R104" s="2642"/>
      <c r="S104" s="2642"/>
      <c r="T104" s="2642"/>
      <c r="U104" s="2642"/>
      <c r="V104" s="2642"/>
      <c r="W104" s="2642"/>
      <c r="X104" s="2642"/>
      <c r="Y104" s="2642"/>
    </row>
    <row r="105" spans="1:25" ht="27.6" customHeight="1" thickBot="1" x14ac:dyDescent="0.25">
      <c r="A105" s="2740"/>
      <c r="B105" s="2739"/>
      <c r="C105" s="2738"/>
      <c r="D105" s="2763"/>
      <c r="E105" s="2762"/>
      <c r="F105" s="2802"/>
      <c r="G105" s="2749"/>
      <c r="H105" s="2748"/>
      <c r="I105" s="2829"/>
      <c r="J105" s="2828"/>
      <c r="K105" s="2845" t="s">
        <v>33</v>
      </c>
      <c r="L105" s="2844">
        <f>SUM(L100:L102)</f>
        <v>12</v>
      </c>
      <c r="M105" s="2843"/>
      <c r="N105" s="2842"/>
      <c r="O105" s="2727"/>
      <c r="P105" s="2642"/>
      <c r="Q105" s="2824"/>
      <c r="R105" s="2642"/>
      <c r="S105" s="2642"/>
      <c r="T105" s="2642"/>
      <c r="U105" s="2642"/>
      <c r="V105" s="2642"/>
      <c r="W105" s="2642"/>
      <c r="X105" s="2642"/>
      <c r="Y105" s="2642"/>
    </row>
    <row r="106" spans="1:25" ht="27.6" customHeight="1" thickBot="1" x14ac:dyDescent="0.25">
      <c r="A106" s="2780" t="s">
        <v>39</v>
      </c>
      <c r="B106" s="2841" t="s">
        <v>107</v>
      </c>
      <c r="C106" s="2840" t="s">
        <v>37</v>
      </c>
      <c r="D106" s="2774" t="s">
        <v>37</v>
      </c>
      <c r="E106" s="2839"/>
      <c r="F106" s="2750" t="s">
        <v>723</v>
      </c>
      <c r="G106" s="2749"/>
      <c r="H106" s="2748"/>
      <c r="I106" s="2829"/>
      <c r="J106" s="2828"/>
      <c r="K106" s="2838" t="s">
        <v>124</v>
      </c>
      <c r="L106" s="2837">
        <v>12</v>
      </c>
      <c r="M106" s="2836"/>
      <c r="N106" s="2742"/>
      <c r="O106" s="2835"/>
      <c r="P106" s="2642"/>
      <c r="Q106" s="2642"/>
      <c r="R106" s="2824"/>
      <c r="S106" s="2642"/>
      <c r="T106" s="2642"/>
      <c r="U106" s="2642"/>
      <c r="V106" s="2642"/>
      <c r="W106" s="2642"/>
      <c r="X106" s="2642"/>
      <c r="Y106" s="2642"/>
    </row>
    <row r="107" spans="1:25" ht="27" customHeight="1" thickBot="1" x14ac:dyDescent="0.25">
      <c r="A107" s="2834"/>
      <c r="B107" s="2833"/>
      <c r="C107" s="2832"/>
      <c r="D107" s="2810"/>
      <c r="E107" s="2831"/>
      <c r="F107" s="2830"/>
      <c r="G107" s="2749"/>
      <c r="H107" s="2748"/>
      <c r="I107" s="2829"/>
      <c r="J107" s="2828"/>
      <c r="K107" s="2745" t="s">
        <v>124</v>
      </c>
      <c r="L107" s="2827">
        <v>0</v>
      </c>
      <c r="M107" s="2826"/>
      <c r="N107" s="2825"/>
      <c r="O107" s="2803"/>
      <c r="P107" s="2642"/>
      <c r="Q107" s="2642"/>
      <c r="R107" s="2824"/>
      <c r="S107" s="2642"/>
      <c r="T107" s="2642"/>
      <c r="U107" s="2642"/>
      <c r="V107" s="2642"/>
      <c r="W107" s="2642"/>
      <c r="X107" s="2642"/>
      <c r="Y107" s="2642"/>
    </row>
    <row r="108" spans="1:25" ht="15.75" customHeight="1" thickBot="1" x14ac:dyDescent="0.25">
      <c r="A108" s="2717"/>
      <c r="B108" s="2823"/>
      <c r="C108" s="2822"/>
      <c r="D108" s="2763"/>
      <c r="E108" s="2762"/>
      <c r="F108" s="2735"/>
      <c r="G108" s="2734"/>
      <c r="H108" s="2733"/>
      <c r="I108" s="2821"/>
      <c r="J108" s="2820"/>
      <c r="K108" s="2731" t="s">
        <v>33</v>
      </c>
      <c r="L108" s="2819">
        <f>SUM(L106:L107)</f>
        <v>12</v>
      </c>
      <c r="M108" s="2791"/>
      <c r="N108" s="2728"/>
      <c r="O108" s="2818"/>
      <c r="P108" s="2642"/>
      <c r="Q108" s="2642"/>
      <c r="R108" s="2642"/>
      <c r="S108" s="2642"/>
      <c r="T108" s="2642"/>
      <c r="U108" s="2642"/>
      <c r="V108" s="2642"/>
      <c r="W108" s="2642"/>
      <c r="X108" s="2642"/>
      <c r="Y108" s="2642"/>
    </row>
    <row r="109" spans="1:25" ht="34.5" customHeight="1" x14ac:dyDescent="0.2">
      <c r="A109" s="2755" t="s">
        <v>39</v>
      </c>
      <c r="B109" s="2754" t="s">
        <v>107</v>
      </c>
      <c r="C109" s="2753" t="s">
        <v>39</v>
      </c>
      <c r="D109" s="2774"/>
      <c r="E109" s="2773"/>
      <c r="F109" s="2817" t="s">
        <v>720</v>
      </c>
      <c r="G109" s="2771" t="s">
        <v>722</v>
      </c>
      <c r="H109" s="2816" t="s">
        <v>44</v>
      </c>
      <c r="I109" s="2815" t="s">
        <v>298</v>
      </c>
      <c r="J109" s="2005" t="s">
        <v>201</v>
      </c>
      <c r="K109" s="2768" t="s">
        <v>124</v>
      </c>
      <c r="L109" s="2767">
        <f>L112</f>
        <v>5</v>
      </c>
      <c r="M109" s="2814" t="s">
        <v>721</v>
      </c>
      <c r="N109" s="2765" t="s">
        <v>119</v>
      </c>
      <c r="O109" s="2764">
        <v>10</v>
      </c>
      <c r="P109" s="2642"/>
      <c r="Q109" s="2642"/>
      <c r="R109" s="2642"/>
      <c r="S109" s="2642"/>
      <c r="T109" s="2642"/>
      <c r="U109" s="2642"/>
      <c r="V109" s="2642"/>
      <c r="W109" s="2642"/>
      <c r="X109" s="2642"/>
      <c r="Y109" s="2642"/>
    </row>
    <row r="110" spans="1:25" ht="27" customHeight="1" x14ac:dyDescent="0.2">
      <c r="A110" s="2813"/>
      <c r="B110" s="2812"/>
      <c r="C110" s="2811"/>
      <c r="D110" s="2810"/>
      <c r="E110" s="2809"/>
      <c r="F110" s="2808"/>
      <c r="G110" s="2749"/>
      <c r="H110" s="2799"/>
      <c r="I110" s="2798"/>
      <c r="J110" s="2746"/>
      <c r="K110" s="2807"/>
      <c r="L110" s="2806"/>
      <c r="M110" s="2805"/>
      <c r="N110" s="2804"/>
      <c r="O110" s="2803"/>
      <c r="P110" s="2642"/>
      <c r="Q110" s="2642"/>
      <c r="R110" s="2642"/>
      <c r="S110" s="2642"/>
      <c r="T110" s="2642"/>
      <c r="U110" s="2642"/>
      <c r="V110" s="2642"/>
      <c r="W110" s="2642"/>
      <c r="X110" s="2642"/>
      <c r="Y110" s="2642"/>
    </row>
    <row r="111" spans="1:25" ht="14.45" customHeight="1" thickBot="1" x14ac:dyDescent="0.25">
      <c r="A111" s="2740"/>
      <c r="B111" s="2739"/>
      <c r="C111" s="2738"/>
      <c r="D111" s="2763"/>
      <c r="E111" s="2762"/>
      <c r="F111" s="2802"/>
      <c r="G111" s="2749"/>
      <c r="H111" s="2799"/>
      <c r="I111" s="2798"/>
      <c r="J111" s="2746"/>
      <c r="K111" s="2760" t="s">
        <v>33</v>
      </c>
      <c r="L111" s="2759">
        <f>SUM(L109:L109)</f>
        <v>5</v>
      </c>
      <c r="M111" s="2791"/>
      <c r="N111" s="2757"/>
      <c r="O111" s="2727"/>
      <c r="P111" s="2642"/>
      <c r="Q111" s="2642"/>
      <c r="R111" s="2642"/>
      <c r="S111" s="2642"/>
      <c r="T111" s="2642"/>
      <c r="U111" s="2642"/>
      <c r="V111" s="2642"/>
      <c r="W111" s="2642"/>
      <c r="X111" s="2642"/>
      <c r="Y111" s="2642"/>
    </row>
    <row r="112" spans="1:25" ht="23.25" customHeight="1" thickBot="1" x14ac:dyDescent="0.25">
      <c r="A112" s="2755" t="s">
        <v>39</v>
      </c>
      <c r="B112" s="2754" t="s">
        <v>107</v>
      </c>
      <c r="C112" s="2801" t="s">
        <v>39</v>
      </c>
      <c r="D112" s="2752" t="s">
        <v>37</v>
      </c>
      <c r="E112" s="2800"/>
      <c r="F112" s="2750" t="s">
        <v>720</v>
      </c>
      <c r="G112" s="2749"/>
      <c r="H112" s="2799"/>
      <c r="I112" s="2798"/>
      <c r="J112" s="2746"/>
      <c r="K112" s="2745" t="s">
        <v>124</v>
      </c>
      <c r="L112" s="2797">
        <v>5</v>
      </c>
      <c r="M112" s="2791"/>
      <c r="N112" s="2728"/>
      <c r="O112" s="2727"/>
      <c r="P112" s="2642"/>
      <c r="Q112" s="2642"/>
      <c r="R112" s="2642"/>
      <c r="S112" s="2642"/>
      <c r="T112" s="2642"/>
      <c r="U112" s="2642"/>
      <c r="V112" s="2642"/>
      <c r="W112" s="2642"/>
      <c r="X112" s="2642"/>
      <c r="Y112" s="2642"/>
    </row>
    <row r="113" spans="1:25" ht="24.75" customHeight="1" thickBot="1" x14ac:dyDescent="0.25">
      <c r="A113" s="2740"/>
      <c r="B113" s="2739"/>
      <c r="C113" s="2796"/>
      <c r="D113" s="2737"/>
      <c r="E113" s="2795"/>
      <c r="F113" s="2735"/>
      <c r="G113" s="2734"/>
      <c r="H113" s="2794"/>
      <c r="I113" s="2793"/>
      <c r="J113" s="2006"/>
      <c r="K113" s="2731" t="s">
        <v>33</v>
      </c>
      <c r="L113" s="2792">
        <f>SUM(L112)</f>
        <v>5</v>
      </c>
      <c r="M113" s="2791"/>
      <c r="N113" s="2728"/>
      <c r="O113" s="2727"/>
      <c r="P113" s="2642"/>
      <c r="Q113" s="2642"/>
      <c r="R113" s="2642"/>
      <c r="S113" s="2642"/>
      <c r="T113" s="2642"/>
      <c r="U113" s="2642"/>
      <c r="V113" s="2642"/>
      <c r="W113" s="2642"/>
      <c r="X113" s="2642"/>
      <c r="Y113" s="2642"/>
    </row>
    <row r="114" spans="1:25" ht="15" customHeight="1" thickBot="1" x14ac:dyDescent="0.25">
      <c r="A114" s="2717" t="s">
        <v>39</v>
      </c>
      <c r="B114" s="2790" t="s">
        <v>107</v>
      </c>
      <c r="C114" s="2724" t="s">
        <v>38</v>
      </c>
      <c r="D114" s="2723"/>
      <c r="E114" s="2723"/>
      <c r="F114" s="2723"/>
      <c r="G114" s="2723"/>
      <c r="H114" s="2723"/>
      <c r="I114" s="2723"/>
      <c r="J114" s="2722"/>
      <c r="K114" s="2789" t="s">
        <v>33</v>
      </c>
      <c r="L114" s="2788">
        <f>L105+L111</f>
        <v>17</v>
      </c>
      <c r="M114" s="2787"/>
      <c r="N114" s="2787"/>
      <c r="O114" s="2786"/>
      <c r="P114" s="2642"/>
      <c r="Q114" s="2642"/>
      <c r="R114" s="2642"/>
      <c r="S114" s="2642"/>
      <c r="T114" s="2642"/>
      <c r="U114" s="2642"/>
      <c r="V114" s="2642"/>
      <c r="W114" s="2642"/>
      <c r="X114" s="2642"/>
      <c r="Y114" s="2642"/>
    </row>
    <row r="115" spans="1:25" ht="19.5" customHeight="1" thickBot="1" x14ac:dyDescent="0.25">
      <c r="A115" s="2726" t="s">
        <v>39</v>
      </c>
      <c r="B115" s="2785" t="s">
        <v>102</v>
      </c>
      <c r="C115" s="2784" t="s">
        <v>719</v>
      </c>
      <c r="D115" s="2782"/>
      <c r="E115" s="2782"/>
      <c r="F115" s="2782"/>
      <c r="G115" s="2782"/>
      <c r="H115" s="2783"/>
      <c r="I115" s="2782"/>
      <c r="J115" s="2782"/>
      <c r="K115" s="2782"/>
      <c r="L115" s="2782"/>
      <c r="M115" s="2782"/>
      <c r="N115" s="2782"/>
      <c r="O115" s="2781"/>
      <c r="P115" s="2642"/>
      <c r="Q115" s="2642"/>
      <c r="R115" s="2642"/>
      <c r="S115" s="2642"/>
      <c r="T115" s="2642"/>
      <c r="U115" s="2642"/>
      <c r="V115" s="2642"/>
      <c r="W115" s="2642"/>
      <c r="X115" s="2642"/>
      <c r="Y115" s="2642"/>
    </row>
    <row r="116" spans="1:25" ht="27.6" customHeight="1" thickBot="1" x14ac:dyDescent="0.25">
      <c r="A116" s="2780"/>
      <c r="B116" s="2725"/>
      <c r="C116" s="2778"/>
      <c r="D116" s="2778"/>
      <c r="E116" s="2778"/>
      <c r="F116" s="2778"/>
      <c r="G116" s="2778"/>
      <c r="H116" s="2779"/>
      <c r="I116" s="2778"/>
      <c r="J116" s="2778"/>
      <c r="K116" s="2778"/>
      <c r="L116" s="2778"/>
      <c r="M116" s="2777" t="s">
        <v>718</v>
      </c>
      <c r="N116" s="2776" t="s">
        <v>119</v>
      </c>
      <c r="O116" s="2775">
        <v>5</v>
      </c>
      <c r="P116" s="2642"/>
      <c r="Q116" s="2642"/>
      <c r="R116" s="2642"/>
      <c r="S116" s="2642"/>
      <c r="T116" s="2642"/>
      <c r="U116" s="2642"/>
      <c r="V116" s="2642"/>
      <c r="W116" s="2642"/>
      <c r="X116" s="2642"/>
      <c r="Y116" s="2642"/>
    </row>
    <row r="117" spans="1:25" ht="39" customHeight="1" x14ac:dyDescent="0.2">
      <c r="A117" s="2755" t="s">
        <v>39</v>
      </c>
      <c r="B117" s="2754" t="s">
        <v>102</v>
      </c>
      <c r="C117" s="2753" t="s">
        <v>37</v>
      </c>
      <c r="D117" s="2774"/>
      <c r="E117" s="2773"/>
      <c r="F117" s="2772" t="s">
        <v>714</v>
      </c>
      <c r="G117" s="2771" t="s">
        <v>717</v>
      </c>
      <c r="H117" s="2770" t="s">
        <v>44</v>
      </c>
      <c r="I117" s="2769" t="s">
        <v>298</v>
      </c>
      <c r="J117" s="2005" t="s">
        <v>201</v>
      </c>
      <c r="K117" s="2768" t="s">
        <v>124</v>
      </c>
      <c r="L117" s="2767">
        <f>L119</f>
        <v>0</v>
      </c>
      <c r="M117" s="2766" t="s">
        <v>716</v>
      </c>
      <c r="N117" s="2765" t="s">
        <v>119</v>
      </c>
      <c r="O117" s="2764">
        <v>1</v>
      </c>
      <c r="P117" s="2642"/>
      <c r="Q117" s="2642"/>
      <c r="R117" s="2642"/>
      <c r="S117" s="2642"/>
      <c r="T117" s="2642"/>
      <c r="U117" s="2642"/>
      <c r="V117" s="2642"/>
      <c r="W117" s="2642"/>
      <c r="X117" s="2642"/>
      <c r="Y117" s="2642"/>
    </row>
    <row r="118" spans="1:25" ht="26.25" thickBot="1" x14ac:dyDescent="0.25">
      <c r="A118" s="2740"/>
      <c r="B118" s="2739"/>
      <c r="C118" s="2738"/>
      <c r="D118" s="2763"/>
      <c r="E118" s="2762"/>
      <c r="F118" s="2761"/>
      <c r="G118" s="2749"/>
      <c r="H118" s="2748"/>
      <c r="I118" s="2747"/>
      <c r="J118" s="2746"/>
      <c r="K118" s="2760" t="s">
        <v>33</v>
      </c>
      <c r="L118" s="2759">
        <f>SUM(L117:L117)</f>
        <v>0</v>
      </c>
      <c r="M118" s="2758" t="s">
        <v>715</v>
      </c>
      <c r="N118" s="2757" t="s">
        <v>119</v>
      </c>
      <c r="O118" s="2756">
        <v>1</v>
      </c>
      <c r="P118" s="2642"/>
      <c r="Q118" s="2642"/>
      <c r="R118" s="2642"/>
      <c r="S118" s="2642"/>
      <c r="T118" s="2642"/>
      <c r="U118" s="2642"/>
      <c r="V118" s="2642"/>
      <c r="W118" s="2642"/>
      <c r="X118" s="2642"/>
      <c r="Y118" s="2642"/>
    </row>
    <row r="119" spans="1:25" ht="22.5" customHeight="1" thickBot="1" x14ac:dyDescent="0.25">
      <c r="A119" s="2755" t="s">
        <v>39</v>
      </c>
      <c r="B119" s="2754" t="s">
        <v>102</v>
      </c>
      <c r="C119" s="2753" t="s">
        <v>37</v>
      </c>
      <c r="D119" s="2752" t="s">
        <v>37</v>
      </c>
      <c r="E119" s="2751"/>
      <c r="F119" s="2750" t="s">
        <v>714</v>
      </c>
      <c r="G119" s="2749"/>
      <c r="H119" s="2748"/>
      <c r="I119" s="2747"/>
      <c r="J119" s="2746"/>
      <c r="K119" s="2745" t="s">
        <v>124</v>
      </c>
      <c r="L119" s="2744">
        <v>0</v>
      </c>
      <c r="M119" s="2743"/>
      <c r="N119" s="2742"/>
      <c r="O119" s="2741"/>
      <c r="P119" s="2642"/>
      <c r="Q119" s="2642"/>
      <c r="R119" s="2642"/>
      <c r="S119" s="2642"/>
      <c r="T119" s="2642"/>
      <c r="U119" s="2642"/>
      <c r="V119" s="2642"/>
      <c r="W119" s="2642"/>
      <c r="X119" s="2642"/>
      <c r="Y119" s="2642"/>
    </row>
    <row r="120" spans="1:25" ht="15" customHeight="1" thickBot="1" x14ac:dyDescent="0.25">
      <c r="A120" s="2740"/>
      <c r="B120" s="2739"/>
      <c r="C120" s="2738"/>
      <c r="D120" s="2737"/>
      <c r="E120" s="2736"/>
      <c r="F120" s="2735"/>
      <c r="G120" s="2734"/>
      <c r="H120" s="2733"/>
      <c r="I120" s="2732"/>
      <c r="J120" s="2006"/>
      <c r="K120" s="2731" t="s">
        <v>33</v>
      </c>
      <c r="L120" s="2730">
        <f>SUM(L119)</f>
        <v>0</v>
      </c>
      <c r="M120" s="2729"/>
      <c r="N120" s="2728"/>
      <c r="O120" s="2727"/>
      <c r="P120" s="2642"/>
      <c r="Q120" s="2642"/>
      <c r="R120" s="2642"/>
      <c r="S120" s="2642"/>
      <c r="T120" s="2642"/>
      <c r="U120" s="2642"/>
      <c r="V120" s="2642"/>
      <c r="W120" s="2642"/>
      <c r="X120" s="2642"/>
      <c r="Y120" s="2642"/>
    </row>
    <row r="121" spans="1:25" ht="15" customHeight="1" thickBot="1" x14ac:dyDescent="0.25">
      <c r="A121" s="2726" t="s">
        <v>39</v>
      </c>
      <c r="B121" s="2725" t="s">
        <v>102</v>
      </c>
      <c r="C121" s="2724" t="s">
        <v>38</v>
      </c>
      <c r="D121" s="2723"/>
      <c r="E121" s="2723"/>
      <c r="F121" s="2723"/>
      <c r="G121" s="2723"/>
      <c r="H121" s="2723"/>
      <c r="I121" s="2723"/>
      <c r="J121" s="2722"/>
      <c r="K121" s="2721" t="s">
        <v>33</v>
      </c>
      <c r="L121" s="2720">
        <f>L118</f>
        <v>0</v>
      </c>
      <c r="M121" s="2719"/>
      <c r="N121" s="2719"/>
      <c r="O121" s="2718"/>
      <c r="P121" s="2642"/>
      <c r="Q121" s="2642"/>
      <c r="R121" s="2642"/>
      <c r="S121" s="2642"/>
      <c r="T121" s="2642"/>
      <c r="U121" s="2642"/>
      <c r="V121" s="2642"/>
      <c r="W121" s="2642"/>
      <c r="X121" s="2642"/>
      <c r="Y121" s="2642"/>
    </row>
    <row r="122" spans="1:25" ht="17.25" customHeight="1" thickBot="1" x14ac:dyDescent="0.25">
      <c r="A122" s="2717" t="s">
        <v>39</v>
      </c>
      <c r="B122" s="2716"/>
      <c r="C122" s="2715" t="s">
        <v>36</v>
      </c>
      <c r="D122" s="2714"/>
      <c r="E122" s="2714"/>
      <c r="F122" s="2714"/>
      <c r="G122" s="2714"/>
      <c r="H122" s="2714"/>
      <c r="I122" s="2714"/>
      <c r="J122" s="2713"/>
      <c r="K122" s="2712" t="s">
        <v>33</v>
      </c>
      <c r="L122" s="2711">
        <f>L51+L79+L97+L114+L121</f>
        <v>3712.3</v>
      </c>
      <c r="M122" s="2710"/>
      <c r="N122" s="2710"/>
      <c r="O122" s="2709"/>
      <c r="P122" s="2642"/>
      <c r="Q122" s="2642"/>
      <c r="R122" s="2642"/>
      <c r="S122" s="2642"/>
      <c r="T122" s="2642"/>
      <c r="U122" s="2642"/>
      <c r="V122" s="2642"/>
      <c r="W122" s="2642"/>
      <c r="X122" s="2642"/>
      <c r="Y122" s="2642"/>
    </row>
    <row r="123" spans="1:25" ht="15" customHeight="1" thickBot="1" x14ac:dyDescent="0.25">
      <c r="A123" s="2708" t="s">
        <v>34</v>
      </c>
      <c r="B123" s="2707"/>
      <c r="C123" s="2707"/>
      <c r="D123" s="2707"/>
      <c r="E123" s="2707"/>
      <c r="F123" s="2707"/>
      <c r="G123" s="2707"/>
      <c r="H123" s="2707"/>
      <c r="I123" s="2707"/>
      <c r="J123" s="2707"/>
      <c r="K123" s="2706"/>
      <c r="L123" s="2705">
        <f>L122+L36</f>
        <v>3728.3</v>
      </c>
      <c r="M123" s="2704"/>
      <c r="N123" s="2703"/>
      <c r="O123" s="2702"/>
      <c r="P123" s="2642"/>
      <c r="Q123" s="2642"/>
      <c r="R123" s="2642"/>
      <c r="S123" s="2642"/>
      <c r="T123" s="2642"/>
      <c r="U123" s="2642"/>
      <c r="V123" s="2642"/>
      <c r="W123" s="2642"/>
      <c r="X123" s="2642"/>
      <c r="Y123" s="2642"/>
    </row>
    <row r="124" spans="1:25" x14ac:dyDescent="0.2">
      <c r="A124" s="2700" t="s">
        <v>32</v>
      </c>
      <c r="B124" s="2700"/>
      <c r="C124" s="2700"/>
      <c r="D124" s="2700"/>
      <c r="E124" s="2700"/>
      <c r="F124" s="2700"/>
      <c r="G124" s="2700"/>
      <c r="H124" s="2701"/>
      <c r="I124" s="2700"/>
      <c r="J124" s="2700"/>
      <c r="K124" s="2700"/>
      <c r="L124" s="2700"/>
      <c r="M124" s="2700"/>
      <c r="N124" s="2655"/>
      <c r="O124" s="2699"/>
      <c r="P124" s="2642"/>
      <c r="Q124" s="2642"/>
      <c r="R124" s="2642"/>
      <c r="S124" s="2642"/>
      <c r="T124" s="2642"/>
      <c r="U124" s="2642"/>
      <c r="V124" s="2642"/>
      <c r="W124" s="2642"/>
      <c r="X124" s="2642"/>
      <c r="Y124" s="2642"/>
    </row>
    <row r="125" spans="1:25" ht="162" customHeight="1" x14ac:dyDescent="0.2">
      <c r="A125" s="2655"/>
      <c r="B125" s="2655"/>
      <c r="C125" s="2655"/>
      <c r="D125" s="2655"/>
      <c r="E125" s="2655"/>
      <c r="F125" s="2655"/>
      <c r="G125" s="2655"/>
      <c r="H125" s="2698"/>
      <c r="I125" s="2655"/>
      <c r="J125" s="2655"/>
      <c r="K125" s="2655"/>
      <c r="L125" s="2655"/>
      <c r="M125" s="2655"/>
      <c r="N125" s="2655"/>
      <c r="O125" s="2648"/>
      <c r="P125" s="2642"/>
      <c r="Q125" s="2642"/>
      <c r="R125" s="2642"/>
      <c r="S125" s="2642"/>
      <c r="T125" s="2642"/>
      <c r="U125" s="2642"/>
      <c r="V125" s="2642"/>
      <c r="W125" s="2642"/>
      <c r="X125" s="2642"/>
      <c r="Y125" s="2642"/>
    </row>
    <row r="126" spans="1:25" x14ac:dyDescent="0.2">
      <c r="A126" s="2031" t="s">
        <v>31</v>
      </c>
      <c r="B126" s="2031"/>
      <c r="C126" s="2031"/>
      <c r="D126" s="2031"/>
      <c r="E126" s="2031"/>
      <c r="F126" s="2031"/>
      <c r="G126" s="2031"/>
      <c r="H126" s="2031"/>
      <c r="I126" s="2031"/>
      <c r="J126" s="2031"/>
      <c r="K126" s="2031"/>
      <c r="L126" s="2031"/>
      <c r="M126" s="2655"/>
      <c r="N126" s="2655"/>
      <c r="O126" s="2648"/>
      <c r="P126" s="2642"/>
      <c r="Q126" s="2642"/>
      <c r="R126" s="2642"/>
      <c r="S126" s="2642"/>
      <c r="T126" s="2642"/>
      <c r="U126" s="2642"/>
      <c r="V126" s="2642"/>
      <c r="W126" s="2642"/>
      <c r="X126" s="2642"/>
      <c r="Y126" s="2642"/>
    </row>
    <row r="127" spans="1:25" ht="13.5" thickBot="1" x14ac:dyDescent="0.25">
      <c r="A127" s="27"/>
      <c r="B127" s="25"/>
      <c r="C127" s="25"/>
      <c r="D127" s="25"/>
      <c r="E127" s="25"/>
      <c r="F127" s="25"/>
      <c r="G127" s="25"/>
      <c r="H127" s="25"/>
      <c r="I127" s="25"/>
      <c r="J127" s="25"/>
      <c r="K127" s="17"/>
      <c r="L127" s="23" t="s">
        <v>30</v>
      </c>
      <c r="M127" s="2655"/>
      <c r="N127" s="2655"/>
      <c r="O127" s="2648"/>
      <c r="P127" s="2642"/>
      <c r="Q127" s="2642"/>
      <c r="R127" s="2642"/>
      <c r="S127" s="2642"/>
      <c r="T127" s="2642"/>
      <c r="U127" s="2642"/>
      <c r="V127" s="2642"/>
      <c r="W127" s="2642"/>
      <c r="X127" s="2642"/>
      <c r="Y127" s="2642"/>
    </row>
    <row r="128" spans="1:25" ht="43.5" customHeight="1" thickBot="1" x14ac:dyDescent="0.25">
      <c r="A128" s="22"/>
      <c r="B128" s="21"/>
      <c r="C128" s="2053" t="s">
        <v>617</v>
      </c>
      <c r="D128" s="2053"/>
      <c r="E128" s="2053"/>
      <c r="F128" s="2053"/>
      <c r="G128" s="2053"/>
      <c r="H128" s="2053"/>
      <c r="I128" s="2053"/>
      <c r="J128" s="2053"/>
      <c r="K128" s="2053"/>
      <c r="L128" s="20" t="s">
        <v>28</v>
      </c>
      <c r="M128" s="2655"/>
      <c r="N128" s="2655"/>
      <c r="O128" s="2648"/>
      <c r="P128" s="2642"/>
      <c r="Q128" s="2642"/>
      <c r="R128" s="2642"/>
      <c r="S128" s="2642"/>
      <c r="T128" s="2642"/>
      <c r="U128" s="2642"/>
      <c r="V128" s="2642"/>
      <c r="W128" s="2642"/>
      <c r="X128" s="2642"/>
      <c r="Y128" s="2642"/>
    </row>
    <row r="129" spans="1:25" x14ac:dyDescent="0.2">
      <c r="A129" s="2507" t="s">
        <v>616</v>
      </c>
      <c r="B129" s="2508"/>
      <c r="C129" s="2508"/>
      <c r="D129" s="2508"/>
      <c r="E129" s="2508"/>
      <c r="F129" s="2508"/>
      <c r="G129" s="2508"/>
      <c r="H129" s="2508"/>
      <c r="I129" s="2508"/>
      <c r="J129" s="2508"/>
      <c r="K129" s="2509"/>
      <c r="L129" s="1418">
        <f>L130+L134+L143+L144+L145</f>
        <v>3728.3</v>
      </c>
      <c r="M129" s="2655"/>
      <c r="N129" s="2655"/>
      <c r="O129" s="2697"/>
      <c r="P129" s="2697"/>
      <c r="Q129" s="2697"/>
      <c r="R129" s="2697"/>
      <c r="S129" s="2697"/>
      <c r="T129" s="2697"/>
      <c r="U129" s="2697"/>
      <c r="V129" s="2697"/>
      <c r="W129" s="2697"/>
      <c r="X129" s="2697"/>
      <c r="Y129" s="2697"/>
    </row>
    <row r="130" spans="1:25" ht="15" customHeight="1" x14ac:dyDescent="0.2">
      <c r="A130" s="2486" t="s">
        <v>615</v>
      </c>
      <c r="B130" s="2487"/>
      <c r="C130" s="2487"/>
      <c r="D130" s="2487"/>
      <c r="E130" s="2487"/>
      <c r="F130" s="2487"/>
      <c r="G130" s="2487"/>
      <c r="H130" s="2487"/>
      <c r="I130" s="2487"/>
      <c r="J130" s="2487"/>
      <c r="K130" s="2510"/>
      <c r="L130" s="13">
        <f>L131</f>
        <v>1428.3</v>
      </c>
      <c r="M130" s="2655"/>
      <c r="N130" s="2655"/>
      <c r="O130" s="2680"/>
      <c r="P130" s="2680"/>
      <c r="Q130" s="2680"/>
      <c r="R130" s="2680"/>
      <c r="S130" s="2680"/>
      <c r="T130" s="2680"/>
      <c r="U130" s="2680"/>
      <c r="V130" s="2680"/>
      <c r="W130" s="2680"/>
      <c r="X130" s="2680"/>
      <c r="Y130" s="2680"/>
    </row>
    <row r="131" spans="1:25" ht="15" customHeight="1" x14ac:dyDescent="0.2">
      <c r="A131" s="2690" t="s">
        <v>614</v>
      </c>
      <c r="B131" s="2656"/>
      <c r="C131" s="2656"/>
      <c r="D131" s="2656"/>
      <c r="E131" s="2656"/>
      <c r="F131" s="2656"/>
      <c r="G131" s="2656"/>
      <c r="H131" s="2656"/>
      <c r="I131" s="2656"/>
      <c r="J131" s="2656"/>
      <c r="K131" s="2689"/>
      <c r="L131" s="13">
        <f>L13+L20+L30+L43+L47+L55+L60+L65+L71+L83+L91+L101+L109+L117</f>
        <v>1428.3</v>
      </c>
      <c r="M131" s="2655"/>
      <c r="N131" s="2655"/>
      <c r="O131" s="2656"/>
      <c r="P131" s="2656"/>
      <c r="Q131" s="2656"/>
      <c r="R131" s="2656"/>
      <c r="S131" s="2656"/>
      <c r="T131" s="2656"/>
      <c r="U131" s="2656"/>
      <c r="V131" s="2656"/>
      <c r="W131" s="2656"/>
      <c r="X131" s="2656"/>
      <c r="Y131" s="2656"/>
    </row>
    <row r="132" spans="1:25" ht="15" customHeight="1" x14ac:dyDescent="0.2">
      <c r="A132" s="2486" t="s">
        <v>613</v>
      </c>
      <c r="B132" s="2487"/>
      <c r="C132" s="2487"/>
      <c r="D132" s="2487"/>
      <c r="E132" s="2488"/>
      <c r="F132" s="2488"/>
      <c r="G132" s="2488"/>
      <c r="H132" s="2488"/>
      <c r="I132" s="2488"/>
      <c r="J132" s="2488"/>
      <c r="K132" s="2489"/>
      <c r="L132" s="11"/>
      <c r="M132" s="2655"/>
      <c r="N132" s="2655"/>
      <c r="O132" s="2680"/>
      <c r="P132" s="2680"/>
      <c r="Q132" s="2680"/>
      <c r="R132" s="2680"/>
      <c r="S132" s="2679"/>
      <c r="T132" s="2679"/>
      <c r="U132" s="2679"/>
      <c r="V132" s="2679"/>
      <c r="W132" s="2679"/>
      <c r="X132" s="2679"/>
      <c r="Y132" s="2679"/>
    </row>
    <row r="133" spans="1:25" ht="27.75" customHeight="1" x14ac:dyDescent="0.2">
      <c r="A133" s="2486" t="s">
        <v>713</v>
      </c>
      <c r="B133" s="2487"/>
      <c r="C133" s="2487"/>
      <c r="D133" s="2487"/>
      <c r="E133" s="2487"/>
      <c r="F133" s="2487"/>
      <c r="G133" s="2487"/>
      <c r="H133" s="2487"/>
      <c r="I133" s="2487"/>
      <c r="J133" s="2487"/>
      <c r="K133" s="2510"/>
      <c r="L133" s="11"/>
      <c r="M133" s="2655"/>
      <c r="N133" s="2655"/>
      <c r="O133" s="2696"/>
      <c r="P133" s="2696"/>
      <c r="Q133" s="2696"/>
      <c r="R133" s="2696"/>
      <c r="S133" s="2695"/>
      <c r="T133" s="2695"/>
      <c r="U133" s="2695"/>
      <c r="V133" s="2695"/>
      <c r="W133" s="2695"/>
      <c r="X133" s="2695"/>
      <c r="Y133" s="2695"/>
    </row>
    <row r="134" spans="1:25" ht="15" customHeight="1" x14ac:dyDescent="0.2">
      <c r="A134" s="2690" t="s">
        <v>22</v>
      </c>
      <c r="B134" s="2656"/>
      <c r="C134" s="2656"/>
      <c r="D134" s="2656"/>
      <c r="E134" s="2656"/>
      <c r="F134" s="2656"/>
      <c r="G134" s="2656"/>
      <c r="H134" s="2656"/>
      <c r="I134" s="2656"/>
      <c r="J134" s="2656"/>
      <c r="K134" s="2689"/>
      <c r="L134" s="11"/>
      <c r="M134" s="2655"/>
      <c r="N134" s="2655"/>
      <c r="O134" s="2680"/>
      <c r="P134" s="2680"/>
      <c r="Q134" s="2680"/>
      <c r="R134" s="2680"/>
      <c r="S134" s="2680"/>
      <c r="T134" s="2680"/>
      <c r="U134" s="2680"/>
      <c r="V134" s="2680"/>
      <c r="W134" s="2680"/>
      <c r="X134" s="2680"/>
      <c r="Y134" s="2680"/>
    </row>
    <row r="135" spans="1:25" ht="15" customHeight="1" x14ac:dyDescent="0.2">
      <c r="A135" s="2486" t="s">
        <v>611</v>
      </c>
      <c r="B135" s="2487"/>
      <c r="C135" s="2487"/>
      <c r="D135" s="2487"/>
      <c r="E135" s="2488"/>
      <c r="F135" s="2488"/>
      <c r="G135" s="2488"/>
      <c r="H135" s="2488"/>
      <c r="I135" s="2488"/>
      <c r="J135" s="2488"/>
      <c r="K135" s="2489"/>
      <c r="L135" s="11"/>
      <c r="M135" s="2655"/>
      <c r="N135" s="2655"/>
      <c r="O135" s="2656"/>
      <c r="P135" s="2656"/>
      <c r="Q135" s="2656"/>
      <c r="R135" s="2656"/>
      <c r="S135" s="2656"/>
      <c r="T135" s="2656"/>
      <c r="U135" s="2656"/>
      <c r="V135" s="2656"/>
      <c r="W135" s="2656"/>
      <c r="X135" s="2656"/>
      <c r="Y135" s="2656"/>
    </row>
    <row r="136" spans="1:25" ht="15" customHeight="1" x14ac:dyDescent="0.2">
      <c r="A136" s="2486" t="s">
        <v>610</v>
      </c>
      <c r="B136" s="2487"/>
      <c r="C136" s="2487"/>
      <c r="D136" s="2487"/>
      <c r="E136" s="2488"/>
      <c r="F136" s="2488"/>
      <c r="G136" s="2488"/>
      <c r="H136" s="2488"/>
      <c r="I136" s="2488"/>
      <c r="J136" s="2488"/>
      <c r="K136" s="2489"/>
      <c r="L136" s="11"/>
      <c r="M136" s="2655"/>
      <c r="N136" s="2655"/>
      <c r="O136" s="2688"/>
      <c r="P136" s="2688"/>
      <c r="Q136" s="2688"/>
      <c r="R136" s="2688"/>
      <c r="S136" s="2687"/>
      <c r="T136" s="2687"/>
      <c r="U136" s="2687"/>
      <c r="V136" s="2687"/>
      <c r="W136" s="2687"/>
      <c r="X136" s="2687"/>
      <c r="Y136" s="2687"/>
    </row>
    <row r="137" spans="1:25" ht="15" customHeight="1" x14ac:dyDescent="0.2">
      <c r="A137" s="2486" t="s">
        <v>609</v>
      </c>
      <c r="B137" s="2487"/>
      <c r="C137" s="2487"/>
      <c r="D137" s="2487"/>
      <c r="E137" s="2488"/>
      <c r="F137" s="2488"/>
      <c r="G137" s="2488"/>
      <c r="H137" s="2488"/>
      <c r="I137" s="2488"/>
      <c r="J137" s="2488"/>
      <c r="K137" s="2489"/>
      <c r="L137" s="11"/>
      <c r="M137" s="2655"/>
      <c r="N137" s="2655"/>
      <c r="O137" s="2688"/>
      <c r="P137" s="2688"/>
      <c r="Q137" s="2688"/>
      <c r="R137" s="2688"/>
      <c r="S137" s="2687"/>
      <c r="T137" s="2687"/>
      <c r="U137" s="2687"/>
      <c r="V137" s="2687"/>
      <c r="W137" s="2687"/>
      <c r="X137" s="2687"/>
      <c r="Y137" s="2687"/>
    </row>
    <row r="138" spans="1:25" ht="14.25" customHeight="1" x14ac:dyDescent="0.2">
      <c r="A138" s="2486" t="s">
        <v>608</v>
      </c>
      <c r="B138" s="2488"/>
      <c r="C138" s="2488"/>
      <c r="D138" s="2488"/>
      <c r="E138" s="2488"/>
      <c r="F138" s="2488"/>
      <c r="G138" s="2488"/>
      <c r="H138" s="2488"/>
      <c r="I138" s="2488"/>
      <c r="J138" s="2488"/>
      <c r="K138" s="2489"/>
      <c r="L138" s="11"/>
      <c r="M138" s="2655"/>
      <c r="N138" s="2655"/>
      <c r="O138" s="2688"/>
      <c r="P138" s="2688"/>
      <c r="Q138" s="2688"/>
      <c r="R138" s="2688"/>
      <c r="S138" s="2687"/>
      <c r="T138" s="2687"/>
      <c r="U138" s="2687"/>
      <c r="V138" s="2687"/>
      <c r="W138" s="2687"/>
      <c r="X138" s="2687"/>
      <c r="Y138" s="2687"/>
    </row>
    <row r="139" spans="1:25" ht="15" customHeight="1" x14ac:dyDescent="0.2">
      <c r="A139" s="2486" t="s">
        <v>607</v>
      </c>
      <c r="B139" s="2487"/>
      <c r="C139" s="2487"/>
      <c r="D139" s="2487"/>
      <c r="E139" s="2488"/>
      <c r="F139" s="2488"/>
      <c r="G139" s="2488"/>
      <c r="H139" s="2488"/>
      <c r="I139" s="2488"/>
      <c r="J139" s="2488"/>
      <c r="K139" s="2489"/>
      <c r="L139" s="11"/>
      <c r="M139" s="2655"/>
      <c r="N139" s="2655"/>
      <c r="O139" s="2688"/>
      <c r="P139" s="2687"/>
      <c r="Q139" s="2687"/>
      <c r="R139" s="2687"/>
      <c r="S139" s="2687"/>
      <c r="T139" s="2687"/>
      <c r="U139" s="2687"/>
      <c r="V139" s="2687"/>
      <c r="W139" s="2687"/>
      <c r="X139" s="2687"/>
      <c r="Y139" s="2687"/>
    </row>
    <row r="140" spans="1:25" ht="15" customHeight="1" x14ac:dyDescent="0.2">
      <c r="A140" s="2490" t="s">
        <v>606</v>
      </c>
      <c r="B140" s="2491"/>
      <c r="C140" s="2491"/>
      <c r="D140" s="2491"/>
      <c r="E140" s="2488"/>
      <c r="F140" s="2488"/>
      <c r="G140" s="2488"/>
      <c r="H140" s="2488"/>
      <c r="I140" s="2488"/>
      <c r="J140" s="2488"/>
      <c r="K140" s="2489"/>
      <c r="L140" s="11"/>
      <c r="M140" s="2655"/>
      <c r="N140" s="2655"/>
      <c r="O140" s="2680"/>
      <c r="P140" s="2680"/>
      <c r="Q140" s="2680"/>
      <c r="R140" s="2680"/>
      <c r="S140" s="2679"/>
      <c r="T140" s="2679"/>
      <c r="U140" s="2679"/>
      <c r="V140" s="2679"/>
      <c r="W140" s="2679"/>
      <c r="X140" s="2679"/>
      <c r="Y140" s="2679"/>
    </row>
    <row r="141" spans="1:25" ht="14.25" customHeight="1" x14ac:dyDescent="0.2">
      <c r="A141" s="2486" t="s">
        <v>15</v>
      </c>
      <c r="B141" s="2488"/>
      <c r="C141" s="2488"/>
      <c r="D141" s="2488"/>
      <c r="E141" s="2488"/>
      <c r="F141" s="2488"/>
      <c r="G141" s="2488"/>
      <c r="H141" s="2488"/>
      <c r="I141" s="2488"/>
      <c r="J141" s="2488"/>
      <c r="K141" s="2489"/>
      <c r="L141" s="11"/>
      <c r="M141" s="2655"/>
      <c r="N141" s="2655"/>
      <c r="O141" s="2694"/>
      <c r="P141" s="2694"/>
      <c r="Q141" s="2694"/>
      <c r="R141" s="2694"/>
      <c r="S141" s="2679"/>
      <c r="T141" s="2679"/>
      <c r="U141" s="2679"/>
      <c r="V141" s="2679"/>
      <c r="W141" s="2679"/>
      <c r="X141" s="2679"/>
      <c r="Y141" s="2679"/>
    </row>
    <row r="142" spans="1:25" ht="14.25" customHeight="1" x14ac:dyDescent="0.2">
      <c r="A142" s="2486" t="s">
        <v>605</v>
      </c>
      <c r="B142" s="2487"/>
      <c r="C142" s="2487"/>
      <c r="D142" s="2487"/>
      <c r="E142" s="2487"/>
      <c r="F142" s="2487"/>
      <c r="G142" s="2487"/>
      <c r="H142" s="2487"/>
      <c r="I142" s="2487"/>
      <c r="J142" s="2487"/>
      <c r="K142" s="2510"/>
      <c r="L142" s="11"/>
      <c r="M142" s="2655"/>
      <c r="N142" s="2655"/>
      <c r="O142" s="2688"/>
      <c r="P142" s="2687"/>
      <c r="Q142" s="2687"/>
      <c r="R142" s="2687"/>
      <c r="S142" s="2687"/>
      <c r="T142" s="2687"/>
      <c r="U142" s="2687"/>
      <c r="V142" s="2687"/>
      <c r="W142" s="2687"/>
      <c r="X142" s="2687"/>
      <c r="Y142" s="2687"/>
    </row>
    <row r="143" spans="1:25" ht="15" customHeight="1" x14ac:dyDescent="0.2">
      <c r="A143" s="2693" t="s">
        <v>604</v>
      </c>
      <c r="B143" s="2692"/>
      <c r="C143" s="2692"/>
      <c r="D143" s="2692"/>
      <c r="E143" s="2692"/>
      <c r="F143" s="2692"/>
      <c r="G143" s="2692"/>
      <c r="H143" s="2692"/>
      <c r="I143" s="2692"/>
      <c r="J143" s="2692"/>
      <c r="K143" s="2691"/>
      <c r="L143" s="11"/>
      <c r="M143" s="2655"/>
      <c r="N143" s="2655"/>
      <c r="O143" s="2688"/>
      <c r="P143" s="2688"/>
      <c r="Q143" s="2688"/>
      <c r="R143" s="2688"/>
      <c r="S143" s="2688"/>
      <c r="T143" s="2688"/>
      <c r="U143" s="2688"/>
      <c r="V143" s="2688"/>
      <c r="W143" s="2688"/>
      <c r="X143" s="2688"/>
      <c r="Y143" s="2688"/>
    </row>
    <row r="144" spans="1:25" ht="15" customHeight="1" x14ac:dyDescent="0.2">
      <c r="A144" s="2690" t="s">
        <v>603</v>
      </c>
      <c r="B144" s="2656"/>
      <c r="C144" s="2656"/>
      <c r="D144" s="2656"/>
      <c r="E144" s="2656"/>
      <c r="F144" s="2656"/>
      <c r="G144" s="2656"/>
      <c r="H144" s="2656"/>
      <c r="I144" s="2656"/>
      <c r="J144" s="2656"/>
      <c r="K144" s="2689"/>
      <c r="L144" s="11"/>
      <c r="M144" s="2655"/>
      <c r="N144" s="2655"/>
      <c r="O144" s="2656"/>
      <c r="P144" s="2656"/>
      <c r="Q144" s="2656"/>
      <c r="R144" s="2656"/>
      <c r="S144" s="2656"/>
      <c r="T144" s="2656"/>
      <c r="U144" s="2656"/>
      <c r="V144" s="2656"/>
      <c r="W144" s="2656"/>
      <c r="X144" s="2656"/>
      <c r="Y144" s="2656"/>
    </row>
    <row r="145" spans="1:25" ht="15" customHeight="1" x14ac:dyDescent="0.2">
      <c r="A145" s="2486" t="s">
        <v>11</v>
      </c>
      <c r="B145" s="2487"/>
      <c r="C145" s="2487"/>
      <c r="D145" s="2487"/>
      <c r="E145" s="2488"/>
      <c r="F145" s="2488"/>
      <c r="G145" s="2488"/>
      <c r="H145" s="2488"/>
      <c r="I145" s="2488"/>
      <c r="J145" s="2488"/>
      <c r="K145" s="2489"/>
      <c r="L145" s="11">
        <f>L73</f>
        <v>2300</v>
      </c>
      <c r="M145" s="2655"/>
      <c r="N145" s="2655"/>
      <c r="O145" s="2656"/>
      <c r="P145" s="2656"/>
      <c r="Q145" s="2656"/>
      <c r="R145" s="2656"/>
      <c r="S145" s="2656"/>
      <c r="T145" s="2656"/>
      <c r="U145" s="2656"/>
      <c r="V145" s="2656"/>
      <c r="W145" s="2656"/>
      <c r="X145" s="2656"/>
      <c r="Y145" s="2656"/>
    </row>
    <row r="146" spans="1:25" ht="15" customHeight="1" x14ac:dyDescent="0.2">
      <c r="A146" s="2486" t="s">
        <v>602</v>
      </c>
      <c r="B146" s="2487"/>
      <c r="C146" s="2487"/>
      <c r="D146" s="2487"/>
      <c r="E146" s="2488"/>
      <c r="F146" s="2488"/>
      <c r="G146" s="2488"/>
      <c r="H146" s="2488"/>
      <c r="I146" s="2488"/>
      <c r="J146" s="2488"/>
      <c r="K146" s="2489"/>
      <c r="L146" s="11"/>
      <c r="M146" s="2655"/>
      <c r="N146" s="2655"/>
      <c r="O146" s="2688"/>
      <c r="P146" s="2688"/>
      <c r="Q146" s="2688"/>
      <c r="R146" s="2688"/>
      <c r="S146" s="2687"/>
      <c r="T146" s="2687"/>
      <c r="U146" s="2687"/>
      <c r="V146" s="2687"/>
      <c r="W146" s="2687"/>
      <c r="X146" s="2687"/>
      <c r="Y146" s="2687"/>
    </row>
    <row r="147" spans="1:25" ht="15.75" customHeight="1" thickBot="1" x14ac:dyDescent="0.25">
      <c r="A147" s="2486" t="s">
        <v>712</v>
      </c>
      <c r="B147" s="2487"/>
      <c r="C147" s="2487"/>
      <c r="D147" s="2487"/>
      <c r="E147" s="2487"/>
      <c r="F147" s="2487"/>
      <c r="G147" s="2487"/>
      <c r="H147" s="2487"/>
      <c r="I147" s="2487"/>
      <c r="J147" s="2487"/>
      <c r="K147" s="2510"/>
      <c r="L147" s="11"/>
      <c r="M147" s="2655"/>
      <c r="N147" s="2655"/>
      <c r="O147" s="2680"/>
      <c r="P147" s="2680"/>
      <c r="Q147" s="2680"/>
      <c r="R147" s="2680"/>
      <c r="S147" s="2679"/>
      <c r="T147" s="2679"/>
      <c r="U147" s="2679"/>
      <c r="V147" s="2679"/>
      <c r="W147" s="2679"/>
      <c r="X147" s="2679"/>
      <c r="Y147" s="2679"/>
    </row>
    <row r="148" spans="1:25" ht="15" customHeight="1" thickBot="1" x14ac:dyDescent="0.25">
      <c r="A148" s="2686" t="s">
        <v>8</v>
      </c>
      <c r="B148" s="2685"/>
      <c r="C148" s="2685"/>
      <c r="D148" s="2685"/>
      <c r="E148" s="2685"/>
      <c r="F148" s="2685"/>
      <c r="G148" s="2685"/>
      <c r="H148" s="2685"/>
      <c r="I148" s="2685"/>
      <c r="J148" s="2685"/>
      <c r="K148" s="2684"/>
      <c r="L148" s="12">
        <f>L149</f>
        <v>0</v>
      </c>
      <c r="M148" s="2655"/>
      <c r="N148" s="2655"/>
      <c r="O148" s="2680"/>
      <c r="P148" s="2680"/>
      <c r="Q148" s="2680"/>
      <c r="R148" s="2680"/>
      <c r="S148" s="2680"/>
      <c r="T148" s="2680"/>
      <c r="U148" s="2680"/>
      <c r="V148" s="2680"/>
      <c r="W148" s="2680"/>
      <c r="X148" s="2680"/>
      <c r="Y148" s="2680"/>
    </row>
    <row r="149" spans="1:25" ht="15" customHeight="1" x14ac:dyDescent="0.2">
      <c r="A149" s="2516" t="s">
        <v>210</v>
      </c>
      <c r="B149" s="2517"/>
      <c r="C149" s="2517"/>
      <c r="D149" s="2517"/>
      <c r="E149" s="2518"/>
      <c r="F149" s="2518"/>
      <c r="G149" s="2518"/>
      <c r="H149" s="2518"/>
      <c r="I149" s="2518"/>
      <c r="J149" s="2518"/>
      <c r="K149" s="2519"/>
      <c r="L149" s="2661">
        <v>0</v>
      </c>
      <c r="M149" s="2655"/>
      <c r="N149" s="2655"/>
      <c r="O149" s="2660"/>
      <c r="P149" s="2660"/>
      <c r="Q149" s="2660"/>
      <c r="R149" s="2660"/>
      <c r="S149" s="2660"/>
      <c r="T149" s="2660"/>
      <c r="U149" s="2660"/>
      <c r="V149" s="2660"/>
      <c r="W149" s="2660"/>
      <c r="X149" s="2660"/>
      <c r="Y149" s="2660"/>
    </row>
    <row r="150" spans="1:25" ht="15.75" customHeight="1" x14ac:dyDescent="0.2">
      <c r="A150" s="2683" t="s">
        <v>6</v>
      </c>
      <c r="B150" s="2682"/>
      <c r="C150" s="2682"/>
      <c r="D150" s="2682"/>
      <c r="E150" s="2682"/>
      <c r="F150" s="2682"/>
      <c r="G150" s="2682"/>
      <c r="H150" s="2682"/>
      <c r="I150" s="2682"/>
      <c r="J150" s="2682"/>
      <c r="K150" s="2681"/>
      <c r="L150" s="11"/>
      <c r="M150" s="2655"/>
      <c r="N150" s="2655"/>
      <c r="O150" s="2680"/>
      <c r="P150" s="2680"/>
      <c r="Q150" s="2680"/>
      <c r="R150" s="2680"/>
      <c r="S150" s="2679"/>
      <c r="T150" s="2679"/>
      <c r="U150" s="2679"/>
      <c r="V150" s="2679"/>
      <c r="W150" s="2679"/>
      <c r="X150" s="2679"/>
      <c r="Y150" s="2679"/>
    </row>
    <row r="151" spans="1:25" ht="15.75" customHeight="1" x14ac:dyDescent="0.2">
      <c r="A151" s="2678" t="s">
        <v>600</v>
      </c>
      <c r="B151" s="2677"/>
      <c r="C151" s="2677"/>
      <c r="D151" s="2677"/>
      <c r="E151" s="2677"/>
      <c r="F151" s="2677"/>
      <c r="G151" s="2677"/>
      <c r="H151" s="2677"/>
      <c r="I151" s="2677"/>
      <c r="J151" s="2677"/>
      <c r="K151" s="2676"/>
      <c r="L151" s="11"/>
      <c r="M151" s="2655"/>
      <c r="N151" s="2655"/>
      <c r="O151" s="2656"/>
      <c r="P151" s="2656"/>
      <c r="Q151" s="2656"/>
      <c r="R151" s="2656"/>
      <c r="S151" s="2656"/>
      <c r="T151" s="2656"/>
      <c r="U151" s="2656"/>
      <c r="V151" s="2656"/>
      <c r="W151" s="2656"/>
      <c r="X151" s="2656"/>
      <c r="Y151" s="2656"/>
    </row>
    <row r="152" spans="1:25" ht="15.75" customHeight="1" x14ac:dyDescent="0.2">
      <c r="A152" s="2675" t="s">
        <v>599</v>
      </c>
      <c r="B152" s="2674"/>
      <c r="C152" s="2674"/>
      <c r="D152" s="2674"/>
      <c r="E152" s="2674"/>
      <c r="F152" s="2674"/>
      <c r="G152" s="2674"/>
      <c r="H152" s="2674"/>
      <c r="I152" s="2674"/>
      <c r="J152" s="2674"/>
      <c r="K152" s="2673"/>
      <c r="L152" s="11"/>
      <c r="M152" s="2655"/>
      <c r="N152" s="2655"/>
      <c r="O152" s="2672"/>
      <c r="P152" s="2672"/>
      <c r="Q152" s="2672"/>
      <c r="R152" s="2672"/>
      <c r="S152" s="2672"/>
      <c r="T152" s="2672"/>
      <c r="U152" s="2672"/>
      <c r="V152" s="2672"/>
      <c r="W152" s="2672"/>
      <c r="X152" s="2672"/>
      <c r="Y152" s="2672"/>
    </row>
    <row r="153" spans="1:25" ht="15.75" customHeight="1" thickBot="1" x14ac:dyDescent="0.25">
      <c r="A153" s="2671" t="s">
        <v>3</v>
      </c>
      <c r="B153" s="2670"/>
      <c r="C153" s="2670"/>
      <c r="D153" s="2670"/>
      <c r="E153" s="2670"/>
      <c r="F153" s="2670"/>
      <c r="G153" s="2670"/>
      <c r="H153" s="2670"/>
      <c r="I153" s="2670"/>
      <c r="J153" s="2670"/>
      <c r="K153" s="2669"/>
      <c r="L153" s="1406"/>
      <c r="M153" s="2655"/>
      <c r="N153" s="2655"/>
      <c r="O153" s="2665"/>
      <c r="P153" s="2665"/>
      <c r="Q153" s="2665"/>
      <c r="R153" s="2665"/>
      <c r="S153" s="2665"/>
      <c r="T153" s="2665"/>
      <c r="U153" s="2665"/>
      <c r="V153" s="2665"/>
      <c r="W153" s="2665"/>
      <c r="X153" s="2665"/>
      <c r="Y153" s="2665"/>
    </row>
    <row r="154" spans="1:25" ht="15" customHeight="1" thickBot="1" x14ac:dyDescent="0.25">
      <c r="A154" s="2668" t="s">
        <v>598</v>
      </c>
      <c r="B154" s="2667"/>
      <c r="C154" s="2667"/>
      <c r="D154" s="2667"/>
      <c r="E154" s="2667"/>
      <c r="F154" s="2667"/>
      <c r="G154" s="2667"/>
      <c r="H154" s="2667"/>
      <c r="I154" s="2667"/>
      <c r="J154" s="2667"/>
      <c r="K154" s="2666"/>
      <c r="L154" s="1408">
        <f>L129+L148</f>
        <v>3728.3</v>
      </c>
      <c r="M154" s="2655"/>
      <c r="N154" s="2655"/>
      <c r="O154" s="2665"/>
      <c r="P154" s="2665"/>
      <c r="Q154" s="2665"/>
      <c r="R154" s="2665"/>
      <c r="S154" s="2665"/>
      <c r="T154" s="2665"/>
      <c r="U154" s="2665"/>
      <c r="V154" s="2665"/>
      <c r="W154" s="2665"/>
      <c r="X154" s="2665"/>
      <c r="Y154" s="2665"/>
    </row>
    <row r="155" spans="1:25" ht="15" customHeight="1" x14ac:dyDescent="0.2">
      <c r="A155" s="2664" t="s">
        <v>1</v>
      </c>
      <c r="B155" s="2663"/>
      <c r="C155" s="2663"/>
      <c r="D155" s="2663"/>
      <c r="E155" s="2663"/>
      <c r="F155" s="2663"/>
      <c r="G155" s="2663"/>
      <c r="H155" s="2663"/>
      <c r="I155" s="2663"/>
      <c r="J155" s="2663"/>
      <c r="K155" s="2662"/>
      <c r="L155" s="2661"/>
      <c r="M155" s="2655"/>
      <c r="N155" s="2655"/>
      <c r="O155" s="2660"/>
      <c r="P155" s="2660"/>
      <c r="Q155" s="2660"/>
      <c r="R155" s="2660"/>
      <c r="S155" s="2660"/>
      <c r="T155" s="2660"/>
      <c r="U155" s="2660"/>
      <c r="V155" s="2660"/>
      <c r="W155" s="2660"/>
      <c r="X155" s="2660"/>
      <c r="Y155" s="2660"/>
    </row>
    <row r="156" spans="1:25" ht="15.75" customHeight="1" thickBot="1" x14ac:dyDescent="0.25">
      <c r="A156" s="2659" t="s">
        <v>0</v>
      </c>
      <c r="B156" s="2658"/>
      <c r="C156" s="2658"/>
      <c r="D156" s="2658"/>
      <c r="E156" s="2658"/>
      <c r="F156" s="2658"/>
      <c r="G156" s="2658"/>
      <c r="H156" s="2658"/>
      <c r="I156" s="2658"/>
      <c r="J156" s="2658"/>
      <c r="K156" s="2657"/>
      <c r="L156" s="1406">
        <v>1342</v>
      </c>
      <c r="M156" s="2655"/>
      <c r="N156" s="2655"/>
      <c r="O156" s="2656"/>
      <c r="P156" s="2656"/>
      <c r="Q156" s="2656"/>
      <c r="R156" s="2656"/>
      <c r="S156" s="2656"/>
      <c r="T156" s="2656"/>
      <c r="U156" s="2656"/>
      <c r="V156" s="2656"/>
      <c r="W156" s="2656"/>
      <c r="X156" s="2656"/>
      <c r="Y156" s="2656"/>
    </row>
    <row r="157" spans="1:25" ht="60" customHeight="1" x14ac:dyDescent="0.2">
      <c r="A157" s="2655"/>
      <c r="B157" s="2655"/>
      <c r="C157" s="2655"/>
      <c r="D157" s="2655"/>
      <c r="E157" s="2655"/>
      <c r="F157" s="2655"/>
      <c r="G157" s="2655"/>
      <c r="H157" s="2648"/>
      <c r="I157" s="2642"/>
      <c r="J157" s="2642"/>
      <c r="K157" s="2642"/>
      <c r="L157" s="2642"/>
      <c r="O157" s="2654"/>
      <c r="P157" s="2654"/>
      <c r="Q157" s="2654"/>
      <c r="R157" s="2654"/>
      <c r="S157" s="2654"/>
      <c r="T157" s="2654"/>
      <c r="U157" s="2654"/>
      <c r="V157" s="2654"/>
      <c r="W157" s="2654"/>
      <c r="X157" s="2654"/>
      <c r="Y157" s="2654"/>
    </row>
    <row r="158" spans="1:25" ht="15" x14ac:dyDescent="0.2">
      <c r="A158" s="2650"/>
      <c r="B158" s="2650"/>
      <c r="C158" s="2650"/>
      <c r="D158" s="2650"/>
      <c r="E158" s="2650"/>
      <c r="F158" s="2653"/>
      <c r="G158" s="2653"/>
      <c r="H158" s="2648"/>
      <c r="M158" s="2640"/>
      <c r="N158" s="2640"/>
      <c r="O158" s="2640"/>
    </row>
    <row r="159" spans="1:25" ht="15" x14ac:dyDescent="0.2">
      <c r="A159" s="2650"/>
      <c r="B159" s="2650"/>
      <c r="C159" s="2650"/>
      <c r="D159" s="2650"/>
      <c r="E159" s="2650"/>
      <c r="F159" s="2647"/>
      <c r="G159" s="2647"/>
      <c r="H159" s="2648"/>
      <c r="M159" s="2640"/>
      <c r="N159" s="2640"/>
      <c r="O159" s="2640"/>
    </row>
    <row r="160" spans="1:25" ht="14.45" customHeight="1" x14ac:dyDescent="0.2">
      <c r="A160" s="2650"/>
      <c r="B160" s="2650"/>
      <c r="C160" s="2650"/>
      <c r="D160" s="2650"/>
      <c r="E160" s="2650"/>
      <c r="F160" s="2652"/>
      <c r="G160" s="2647"/>
      <c r="H160" s="2648"/>
      <c r="M160" s="2640"/>
      <c r="N160" s="2640"/>
      <c r="O160" s="2640"/>
    </row>
    <row r="161" spans="1:15" ht="15" x14ac:dyDescent="0.2">
      <c r="A161" s="2650"/>
      <c r="B161" s="2650"/>
      <c r="C161" s="2650"/>
      <c r="D161" s="2650"/>
      <c r="E161" s="2650"/>
      <c r="F161" s="2647"/>
      <c r="G161" s="2647"/>
      <c r="H161" s="2648"/>
      <c r="M161" s="2640"/>
      <c r="N161" s="2640"/>
      <c r="O161" s="2640"/>
    </row>
    <row r="162" spans="1:15" ht="15" x14ac:dyDescent="0.2">
      <c r="A162" s="2650"/>
      <c r="B162" s="2650"/>
      <c r="C162" s="2650"/>
      <c r="D162" s="2650"/>
      <c r="E162" s="2650"/>
      <c r="F162" s="2647"/>
      <c r="G162" s="2647"/>
      <c r="H162" s="2648"/>
      <c r="M162" s="2640"/>
      <c r="N162" s="2640"/>
      <c r="O162" s="2640"/>
    </row>
    <row r="163" spans="1:15" ht="15" x14ac:dyDescent="0.2">
      <c r="A163" s="2650"/>
      <c r="B163" s="2650"/>
      <c r="C163" s="2650"/>
      <c r="D163" s="2650"/>
      <c r="E163" s="2650"/>
      <c r="F163" s="2647"/>
      <c r="G163" s="2647"/>
      <c r="H163" s="2648"/>
      <c r="M163" s="2640"/>
      <c r="N163" s="2640"/>
      <c r="O163" s="2640"/>
    </row>
    <row r="164" spans="1:15" ht="15" x14ac:dyDescent="0.2">
      <c r="A164" s="2650"/>
      <c r="B164" s="2650"/>
      <c r="C164" s="2650"/>
      <c r="D164" s="2650"/>
      <c r="E164" s="2650"/>
      <c r="F164" s="2647"/>
      <c r="G164" s="2647"/>
      <c r="H164" s="2648"/>
      <c r="M164" s="2640"/>
      <c r="N164" s="2640"/>
      <c r="O164" s="2640"/>
    </row>
    <row r="165" spans="1:15" ht="15" x14ac:dyDescent="0.2">
      <c r="A165" s="2650"/>
      <c r="B165" s="2649"/>
      <c r="C165" s="2649"/>
      <c r="D165" s="2649"/>
      <c r="E165" s="2649"/>
      <c r="F165" s="2647"/>
      <c r="G165" s="2647"/>
      <c r="H165" s="2648"/>
      <c r="M165" s="2640"/>
      <c r="N165" s="2640"/>
      <c r="O165" s="2640"/>
    </row>
    <row r="166" spans="1:15" ht="15" x14ac:dyDescent="0.2">
      <c r="A166" s="2650"/>
      <c r="B166" s="2649"/>
      <c r="C166" s="2649"/>
      <c r="D166" s="2649"/>
      <c r="E166" s="2649"/>
      <c r="F166" s="2647"/>
      <c r="G166" s="2647"/>
      <c r="H166" s="2648"/>
      <c r="M166" s="2640"/>
      <c r="N166" s="2640"/>
      <c r="O166" s="2640"/>
    </row>
    <row r="167" spans="1:15" ht="15" x14ac:dyDescent="0.2">
      <c r="A167" s="2650"/>
      <c r="B167" s="2649"/>
      <c r="C167" s="2649"/>
      <c r="D167" s="2649"/>
      <c r="E167" s="2649"/>
      <c r="F167" s="2647"/>
      <c r="G167" s="2647"/>
      <c r="H167" s="2651"/>
      <c r="M167" s="2640"/>
      <c r="N167" s="2640"/>
      <c r="O167" s="2640"/>
    </row>
    <row r="168" spans="1:15" ht="15" x14ac:dyDescent="0.2">
      <c r="A168" s="2650"/>
      <c r="B168" s="2649"/>
      <c r="C168" s="2649"/>
      <c r="D168" s="2649"/>
      <c r="E168" s="2649"/>
      <c r="F168" s="2647"/>
      <c r="G168" s="2647"/>
      <c r="H168" s="2648"/>
      <c r="M168" s="2640"/>
      <c r="N168" s="2640"/>
      <c r="O168" s="2640"/>
    </row>
    <row r="169" spans="1:15" ht="15" x14ac:dyDescent="0.2">
      <c r="A169" s="2650"/>
      <c r="B169" s="2649"/>
      <c r="C169" s="2649"/>
      <c r="D169" s="2649"/>
      <c r="E169" s="2649"/>
      <c r="F169" s="2647"/>
      <c r="G169" s="2647"/>
      <c r="H169" s="2648"/>
      <c r="M169" s="2640"/>
      <c r="N169" s="2640"/>
      <c r="O169" s="2640"/>
    </row>
    <row r="170" spans="1:15" ht="15" x14ac:dyDescent="0.2">
      <c r="A170" s="2650"/>
      <c r="B170" s="2649"/>
      <c r="C170" s="2649"/>
      <c r="D170" s="2649"/>
      <c r="E170" s="2649"/>
      <c r="F170" s="2647"/>
      <c r="G170" s="2647"/>
      <c r="H170" s="2648"/>
      <c r="M170" s="2640"/>
      <c r="N170" s="2640"/>
      <c r="O170" s="2640"/>
    </row>
    <row r="171" spans="1:15" ht="15" x14ac:dyDescent="0.25">
      <c r="A171" s="2646"/>
      <c r="B171" s="2646"/>
      <c r="C171" s="2646"/>
      <c r="D171" s="2646"/>
      <c r="E171" s="2646"/>
      <c r="F171" s="2647"/>
      <c r="G171" s="2647"/>
      <c r="H171" s="2644"/>
      <c r="M171" s="2640"/>
      <c r="N171" s="2640"/>
      <c r="O171" s="2640"/>
    </row>
    <row r="172" spans="1:15" ht="15" x14ac:dyDescent="0.25">
      <c r="A172" s="2646"/>
      <c r="B172" s="2646"/>
      <c r="C172" s="2646"/>
      <c r="D172" s="2646"/>
      <c r="E172" s="2646"/>
      <c r="F172" s="2647"/>
      <c r="G172" s="2647"/>
      <c r="H172" s="2644"/>
      <c r="M172" s="2640"/>
      <c r="N172" s="2640"/>
      <c r="O172" s="2640"/>
    </row>
    <row r="173" spans="1:15" ht="15" x14ac:dyDescent="0.25">
      <c r="A173" s="2646"/>
      <c r="B173" s="2646"/>
      <c r="C173" s="2646"/>
      <c r="D173" s="2646"/>
      <c r="E173" s="2646"/>
      <c r="F173" s="2645"/>
      <c r="G173" s="2645"/>
      <c r="H173" s="2644"/>
      <c r="M173" s="2640"/>
      <c r="N173" s="2640"/>
      <c r="O173" s="2640"/>
    </row>
    <row r="174" spans="1:15" ht="15" x14ac:dyDescent="0.25">
      <c r="A174" s="2646"/>
      <c r="B174" s="2646"/>
      <c r="C174" s="2646"/>
      <c r="D174" s="2646"/>
      <c r="E174" s="2646"/>
      <c r="F174" s="2645"/>
      <c r="G174" s="2645"/>
      <c r="H174" s="2644"/>
      <c r="M174" s="2640"/>
      <c r="N174" s="2640"/>
      <c r="O174" s="2640"/>
    </row>
    <row r="175" spans="1:15" x14ac:dyDescent="0.2">
      <c r="F175" s="2642"/>
      <c r="G175" s="2642"/>
      <c r="H175" s="2641"/>
      <c r="M175" s="2640"/>
      <c r="N175" s="2640"/>
      <c r="O175" s="2640"/>
    </row>
  </sheetData>
  <mergeCells count="242">
    <mergeCell ref="I71:I78"/>
    <mergeCell ref="H71:H78"/>
    <mergeCell ref="J71:J78"/>
    <mergeCell ref="I43:I46"/>
    <mergeCell ref="H43:H46"/>
    <mergeCell ref="C60:C62"/>
    <mergeCell ref="F69:F70"/>
    <mergeCell ref="J43:J46"/>
    <mergeCell ref="A60:A62"/>
    <mergeCell ref="B36:J36"/>
    <mergeCell ref="C35:J35"/>
    <mergeCell ref="C71:C74"/>
    <mergeCell ref="A38:A39"/>
    <mergeCell ref="C41:L42"/>
    <mergeCell ref="B41:B42"/>
    <mergeCell ref="B53:B54"/>
    <mergeCell ref="A6:A8"/>
    <mergeCell ref="B38:L39"/>
    <mergeCell ref="F60:F62"/>
    <mergeCell ref="B65:B68"/>
    <mergeCell ref="H65:H70"/>
    <mergeCell ref="C47:C48"/>
    <mergeCell ref="C43:C44"/>
    <mergeCell ref="F43:F44"/>
    <mergeCell ref="J60:J64"/>
    <mergeCell ref="J65:J70"/>
    <mergeCell ref="A49:A50"/>
    <mergeCell ref="C49:C50"/>
    <mergeCell ref="B49:B50"/>
    <mergeCell ref="E49:E50"/>
    <mergeCell ref="F49:F50"/>
    <mergeCell ref="G55:G59"/>
    <mergeCell ref="I6:I8"/>
    <mergeCell ref="C6:C8"/>
    <mergeCell ref="B13:B14"/>
    <mergeCell ref="C13:C14"/>
    <mergeCell ref="B15:B16"/>
    <mergeCell ref="M7:M8"/>
    <mergeCell ref="B6:B8"/>
    <mergeCell ref="E6:E8"/>
    <mergeCell ref="F6:F8"/>
    <mergeCell ref="N5:O5"/>
    <mergeCell ref="D6:D8"/>
    <mergeCell ref="G6:G8"/>
    <mergeCell ref="M6:O6"/>
    <mergeCell ref="O7:O8"/>
    <mergeCell ref="F33:F34"/>
    <mergeCell ref="E33:E34"/>
    <mergeCell ref="K6:K8"/>
    <mergeCell ref="L6:L8"/>
    <mergeCell ref="H6:H8"/>
    <mergeCell ref="F15:F16"/>
    <mergeCell ref="F24:F25"/>
    <mergeCell ref="I29:I34"/>
    <mergeCell ref="G29:G34"/>
    <mergeCell ref="J29:J34"/>
    <mergeCell ref="C26:J26"/>
    <mergeCell ref="H29:H34"/>
    <mergeCell ref="E24:E25"/>
    <mergeCell ref="A119:A120"/>
    <mergeCell ref="A117:A118"/>
    <mergeCell ref="B117:B118"/>
    <mergeCell ref="C117:C118"/>
    <mergeCell ref="F117:F118"/>
    <mergeCell ref="B112:B113"/>
    <mergeCell ref="A112:A113"/>
    <mergeCell ref="E112:E113"/>
    <mergeCell ref="A136:K136"/>
    <mergeCell ref="M123:O123"/>
    <mergeCell ref="I109:I113"/>
    <mergeCell ref="J109:J113"/>
    <mergeCell ref="H109:H113"/>
    <mergeCell ref="F112:F113"/>
    <mergeCell ref="C121:J121"/>
    <mergeCell ref="C122:J122"/>
    <mergeCell ref="C114:J114"/>
    <mergeCell ref="F119:F120"/>
    <mergeCell ref="J117:J120"/>
    <mergeCell ref="I117:I120"/>
    <mergeCell ref="A109:A111"/>
    <mergeCell ref="B109:B111"/>
    <mergeCell ref="A134:K134"/>
    <mergeCell ref="A135:K135"/>
    <mergeCell ref="D119:D120"/>
    <mergeCell ref="E119:E120"/>
    <mergeCell ref="C119:C120"/>
    <mergeCell ref="A123:K123"/>
    <mergeCell ref="D112:D113"/>
    <mergeCell ref="C112:C113"/>
    <mergeCell ref="H117:H120"/>
    <mergeCell ref="G117:G120"/>
    <mergeCell ref="H100:H108"/>
    <mergeCell ref="C100:C105"/>
    <mergeCell ref="A129:K129"/>
    <mergeCell ref="A130:K130"/>
    <mergeCell ref="A131:K131"/>
    <mergeCell ref="A132:K132"/>
    <mergeCell ref="A100:A105"/>
    <mergeCell ref="F95:F96"/>
    <mergeCell ref="G90:G96"/>
    <mergeCell ref="E95:E96"/>
    <mergeCell ref="F100:F102"/>
    <mergeCell ref="F106:F108"/>
    <mergeCell ref="A71:A74"/>
    <mergeCell ref="B71:B74"/>
    <mergeCell ref="H47:H50"/>
    <mergeCell ref="F58:F59"/>
    <mergeCell ref="F47:F48"/>
    <mergeCell ref="H20:H25"/>
    <mergeCell ref="C51:J51"/>
    <mergeCell ref="F63:F64"/>
    <mergeCell ref="G43:G44"/>
    <mergeCell ref="G47:G50"/>
    <mergeCell ref="B24:B25"/>
    <mergeCell ref="B43:B44"/>
    <mergeCell ref="A47:A48"/>
    <mergeCell ref="B47:B48"/>
    <mergeCell ref="A43:A44"/>
    <mergeCell ref="A33:A34"/>
    <mergeCell ref="B29:B32"/>
    <mergeCell ref="G20:G25"/>
    <mergeCell ref="C20:C23"/>
    <mergeCell ref="F20:F23"/>
    <mergeCell ref="C128:K128"/>
    <mergeCell ref="G71:G78"/>
    <mergeCell ref="J47:J50"/>
    <mergeCell ref="F71:F74"/>
    <mergeCell ref="E71:E74"/>
    <mergeCell ref="I20:I25"/>
    <mergeCell ref="I47:I50"/>
    <mergeCell ref="C81:L82"/>
    <mergeCell ref="J83:J89"/>
    <mergeCell ref="A20:A23"/>
    <mergeCell ref="B20:B23"/>
    <mergeCell ref="A29:A32"/>
    <mergeCell ref="C29:C32"/>
    <mergeCell ref="E29:E32"/>
    <mergeCell ref="F29:F32"/>
    <mergeCell ref="B33:B34"/>
    <mergeCell ref="A24:A25"/>
    <mergeCell ref="I83:I89"/>
    <mergeCell ref="I90:I96"/>
    <mergeCell ref="B100:B105"/>
    <mergeCell ref="A95:A96"/>
    <mergeCell ref="H83:H89"/>
    <mergeCell ref="A126:L126"/>
    <mergeCell ref="G100:G108"/>
    <mergeCell ref="B119:B120"/>
    <mergeCell ref="H90:H96"/>
    <mergeCell ref="B95:B96"/>
    <mergeCell ref="A83:A87"/>
    <mergeCell ref="B83:B87"/>
    <mergeCell ref="C83:C87"/>
    <mergeCell ref="A90:A94"/>
    <mergeCell ref="B90:B94"/>
    <mergeCell ref="C90:C94"/>
    <mergeCell ref="A151:K151"/>
    <mergeCell ref="A152:K152"/>
    <mergeCell ref="C79:J79"/>
    <mergeCell ref="H60:H64"/>
    <mergeCell ref="H55:H59"/>
    <mergeCell ref="C109:C111"/>
    <mergeCell ref="C97:J97"/>
    <mergeCell ref="J90:J96"/>
    <mergeCell ref="G109:G113"/>
    <mergeCell ref="C95:C96"/>
    <mergeCell ref="C53:L54"/>
    <mergeCell ref="F75:F78"/>
    <mergeCell ref="F55:F57"/>
    <mergeCell ref="C65:C68"/>
    <mergeCell ref="F65:F68"/>
    <mergeCell ref="B60:B62"/>
    <mergeCell ref="E75:E78"/>
    <mergeCell ref="I65:I70"/>
    <mergeCell ref="G65:G70"/>
    <mergeCell ref="G60:G64"/>
    <mergeCell ref="G13:G16"/>
    <mergeCell ref="E15:E16"/>
    <mergeCell ref="F88:F89"/>
    <mergeCell ref="G83:G89"/>
    <mergeCell ref="F83:F84"/>
    <mergeCell ref="A3:O3"/>
    <mergeCell ref="A4:O4"/>
    <mergeCell ref="A15:A16"/>
    <mergeCell ref="J13:J16"/>
    <mergeCell ref="C17:J17"/>
    <mergeCell ref="A145:K145"/>
    <mergeCell ref="A146:K146"/>
    <mergeCell ref="O146:Y146"/>
    <mergeCell ref="O147:Y147"/>
    <mergeCell ref="O148:Y148"/>
    <mergeCell ref="A2:O2"/>
    <mergeCell ref="J6:J8"/>
    <mergeCell ref="F13:F14"/>
    <mergeCell ref="I13:I16"/>
    <mergeCell ref="H13:H16"/>
    <mergeCell ref="A150:K150"/>
    <mergeCell ref="A154:K154"/>
    <mergeCell ref="A155:K155"/>
    <mergeCell ref="A137:K137"/>
    <mergeCell ref="A138:K138"/>
    <mergeCell ref="A139:K139"/>
    <mergeCell ref="A140:K140"/>
    <mergeCell ref="A141:K141"/>
    <mergeCell ref="A143:K143"/>
    <mergeCell ref="A144:K144"/>
    <mergeCell ref="N7:N8"/>
    <mergeCell ref="A13:A14"/>
    <mergeCell ref="O157:Y157"/>
    <mergeCell ref="A133:K133"/>
    <mergeCell ref="A142:K142"/>
    <mergeCell ref="A153:K153"/>
    <mergeCell ref="O152:Y152"/>
    <mergeCell ref="A147:K147"/>
    <mergeCell ref="A148:K148"/>
    <mergeCell ref="A149:K149"/>
    <mergeCell ref="O149:Y149"/>
    <mergeCell ref="O150:Y150"/>
    <mergeCell ref="O151:Y151"/>
    <mergeCell ref="O153:Y153"/>
    <mergeCell ref="O154:Y154"/>
    <mergeCell ref="O155:Y155"/>
    <mergeCell ref="A156:K156"/>
    <mergeCell ref="O129:Y129"/>
    <mergeCell ref="O130:Y130"/>
    <mergeCell ref="O131:Y131"/>
    <mergeCell ref="O132:Y132"/>
    <mergeCell ref="O134:Y134"/>
    <mergeCell ref="O135:Y135"/>
    <mergeCell ref="O136:Y136"/>
    <mergeCell ref="O137:Y137"/>
    <mergeCell ref="O138:Y138"/>
    <mergeCell ref="O156:Y156"/>
    <mergeCell ref="O145:Y145"/>
    <mergeCell ref="O143:Y143"/>
    <mergeCell ref="O144:Y144"/>
    <mergeCell ref="N1:O1"/>
    <mergeCell ref="M13:M14"/>
    <mergeCell ref="O139:Y139"/>
    <mergeCell ref="O140:Y140"/>
    <mergeCell ref="O141:Y141"/>
    <mergeCell ref="O142:Y142"/>
  </mergeCells>
  <pageMargins left="0.70866141732283472" right="0.70866141732283472" top="0.74803149606299213" bottom="0.74803149606299213" header="0.31496062992125984" footer="0.31496062992125984"/>
  <pageSetup paperSize="9" scale="61" firstPageNumber="31" fitToHeight="0" orientation="landscape" useFirstPageNumber="1" r:id="rId1"/>
  <headerFooter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77ABF-5154-4F07-AA64-AB67F3489C04}">
  <sheetPr>
    <pageSetUpPr fitToPage="1"/>
  </sheetPr>
  <dimension ref="A1:T153"/>
  <sheetViews>
    <sheetView view="pageLayout" zoomScaleNormal="80" zoomScaleSheetLayoutView="100" workbookViewId="0">
      <selection activeCell="A4" sqref="A4:O4"/>
    </sheetView>
  </sheetViews>
  <sheetFormatPr defaultRowHeight="12.75" x14ac:dyDescent="0.2"/>
  <cols>
    <col min="1" max="1" width="3.5703125" style="361" customWidth="1"/>
    <col min="2" max="2" width="3.28515625" style="361" customWidth="1"/>
    <col min="3" max="4" width="3.7109375" style="361" customWidth="1"/>
    <col min="5" max="5" width="3.28515625" style="361" customWidth="1"/>
    <col min="6" max="6" width="42.28515625" style="361" customWidth="1"/>
    <col min="7" max="7" width="5.7109375" style="361" customWidth="1"/>
    <col min="8" max="8" width="6.140625" style="3140" customWidth="1"/>
    <col min="9" max="9" width="4.42578125" style="361" customWidth="1"/>
    <col min="10" max="10" width="31.42578125" style="361" customWidth="1"/>
    <col min="11" max="11" width="7.28515625" style="361" customWidth="1"/>
    <col min="12" max="12" width="10" style="361" customWidth="1"/>
    <col min="13" max="13" width="43.5703125" style="361" customWidth="1"/>
    <col min="14" max="14" width="14" style="361" customWidth="1"/>
    <col min="15" max="15" width="19" style="361" customWidth="1"/>
    <col min="16" max="16384" width="9.140625" style="361"/>
  </cols>
  <sheetData>
    <row r="1" spans="1:20" ht="65.25" customHeight="1" x14ac:dyDescent="0.2">
      <c r="M1" s="3413"/>
      <c r="N1" s="3412" t="s">
        <v>853</v>
      </c>
      <c r="O1" s="3412"/>
      <c r="P1" s="3411"/>
      <c r="Q1" s="349"/>
      <c r="R1" s="349"/>
      <c r="S1" s="349"/>
      <c r="T1" s="349"/>
    </row>
    <row r="2" spans="1:20" ht="18.75" customHeight="1" x14ac:dyDescent="0.2">
      <c r="A2" s="3410" t="s">
        <v>190</v>
      </c>
      <c r="B2" s="3410"/>
      <c r="C2" s="3410"/>
      <c r="D2" s="3410"/>
      <c r="E2" s="3410"/>
      <c r="F2" s="3410"/>
      <c r="G2" s="3410"/>
      <c r="H2" s="3410"/>
      <c r="I2" s="3410"/>
      <c r="J2" s="3410"/>
      <c r="K2" s="3410"/>
      <c r="L2" s="3410"/>
      <c r="M2" s="3410"/>
      <c r="N2" s="3410"/>
      <c r="O2" s="3410"/>
      <c r="Q2" s="349"/>
      <c r="R2" s="349"/>
      <c r="S2" s="349"/>
      <c r="T2" s="349"/>
    </row>
    <row r="3" spans="1:20" ht="20.25" customHeight="1" x14ac:dyDescent="0.2">
      <c r="A3" s="2264" t="s">
        <v>852</v>
      </c>
      <c r="B3" s="2264"/>
      <c r="C3" s="2264"/>
      <c r="D3" s="2264"/>
      <c r="E3" s="2264"/>
      <c r="F3" s="2264"/>
      <c r="G3" s="2264"/>
      <c r="H3" s="2264"/>
      <c r="I3" s="2264"/>
      <c r="J3" s="2264"/>
      <c r="K3" s="2264"/>
      <c r="L3" s="2264"/>
      <c r="M3" s="2264"/>
      <c r="N3" s="2264"/>
      <c r="O3" s="2264"/>
      <c r="Q3" s="349"/>
      <c r="R3" s="349"/>
      <c r="S3" s="349"/>
      <c r="T3" s="349"/>
    </row>
    <row r="4" spans="1:20" ht="14.25" x14ac:dyDescent="0.2">
      <c r="A4" s="2536" t="s">
        <v>188</v>
      </c>
      <c r="B4" s="2536"/>
      <c r="C4" s="2536"/>
      <c r="D4" s="2536"/>
      <c r="E4" s="2536"/>
      <c r="F4" s="2536"/>
      <c r="G4" s="2536"/>
      <c r="H4" s="2536"/>
      <c r="I4" s="2536"/>
      <c r="J4" s="2536"/>
      <c r="K4" s="2536"/>
      <c r="L4" s="2536"/>
      <c r="M4" s="2536"/>
      <c r="N4" s="2536"/>
      <c r="O4" s="2536"/>
    </row>
    <row r="5" spans="1:20" ht="12.75" customHeight="1" thickBot="1" x14ac:dyDescent="0.25">
      <c r="A5" s="1391"/>
      <c r="B5" s="1391"/>
      <c r="C5" s="1391"/>
      <c r="D5" s="1391"/>
      <c r="E5" s="1391"/>
      <c r="F5" s="1391"/>
      <c r="G5" s="1391"/>
      <c r="H5" s="3409"/>
      <c r="I5" s="1391"/>
      <c r="J5" s="1391"/>
      <c r="K5" s="1391"/>
      <c r="L5" s="1391"/>
      <c r="M5" s="1809"/>
      <c r="N5" s="3408" t="s">
        <v>801</v>
      </c>
      <c r="O5" s="3408"/>
    </row>
    <row r="6" spans="1:20" ht="21.75" customHeight="1" thickBot="1" x14ac:dyDescent="0.25">
      <c r="A6" s="3407" t="s">
        <v>187</v>
      </c>
      <c r="B6" s="3406" t="s">
        <v>186</v>
      </c>
      <c r="C6" s="3405" t="s">
        <v>182</v>
      </c>
      <c r="D6" s="3404" t="s">
        <v>184</v>
      </c>
      <c r="E6" s="3403" t="s">
        <v>185</v>
      </c>
      <c r="F6" s="3402" t="s">
        <v>183</v>
      </c>
      <c r="G6" s="2065" t="s">
        <v>182</v>
      </c>
      <c r="H6" s="3400" t="s">
        <v>181</v>
      </c>
      <c r="I6" s="3401" t="s">
        <v>180</v>
      </c>
      <c r="J6" s="1897" t="s">
        <v>179</v>
      </c>
      <c r="K6" s="3400" t="s">
        <v>178</v>
      </c>
      <c r="L6" s="1897" t="s">
        <v>177</v>
      </c>
      <c r="M6" s="3399" t="s">
        <v>176</v>
      </c>
      <c r="N6" s="3398"/>
      <c r="O6" s="3397"/>
    </row>
    <row r="7" spans="1:20" x14ac:dyDescent="0.2">
      <c r="A7" s="3396"/>
      <c r="B7" s="3395"/>
      <c r="C7" s="3394"/>
      <c r="D7" s="3393"/>
      <c r="E7" s="3392"/>
      <c r="F7" s="3391"/>
      <c r="G7" s="2066"/>
      <c r="H7" s="3389"/>
      <c r="I7" s="3390"/>
      <c r="J7" s="1898"/>
      <c r="K7" s="3389"/>
      <c r="L7" s="1898"/>
      <c r="M7" s="3388" t="s">
        <v>175</v>
      </c>
      <c r="N7" s="3387" t="s">
        <v>174</v>
      </c>
      <c r="O7" s="3386" t="s">
        <v>173</v>
      </c>
    </row>
    <row r="8" spans="1:20" ht="156.6" customHeight="1" thickBot="1" x14ac:dyDescent="0.25">
      <c r="A8" s="3385"/>
      <c r="B8" s="3384"/>
      <c r="C8" s="3383"/>
      <c r="D8" s="3382"/>
      <c r="E8" s="3381"/>
      <c r="F8" s="3380"/>
      <c r="G8" s="2067"/>
      <c r="H8" s="3378"/>
      <c r="I8" s="3379"/>
      <c r="J8" s="1898"/>
      <c r="K8" s="3378"/>
      <c r="L8" s="1899"/>
      <c r="M8" s="3377"/>
      <c r="N8" s="3376"/>
      <c r="O8" s="3375"/>
    </row>
    <row r="9" spans="1:20" ht="24" customHeight="1" thickBot="1" x14ac:dyDescent="0.25">
      <c r="A9" s="3374" t="s">
        <v>37</v>
      </c>
      <c r="B9" s="3373"/>
      <c r="C9" s="1192" t="s">
        <v>851</v>
      </c>
      <c r="D9" s="1192"/>
      <c r="E9" s="3370"/>
      <c r="F9" s="3372"/>
      <c r="G9" s="3372"/>
      <c r="H9" s="3371"/>
      <c r="I9" s="3370"/>
      <c r="J9" s="3370"/>
      <c r="K9" s="3370"/>
      <c r="L9" s="3370"/>
      <c r="M9" s="1803"/>
      <c r="N9" s="1803"/>
      <c r="O9" s="3369"/>
    </row>
    <row r="10" spans="1:20" ht="37.5" customHeight="1" thickBot="1" x14ac:dyDescent="0.25">
      <c r="A10" s="3368"/>
      <c r="B10" s="3367"/>
      <c r="C10" s="3364"/>
      <c r="D10" s="3364"/>
      <c r="E10" s="3364"/>
      <c r="F10" s="3366"/>
      <c r="G10" s="3366"/>
      <c r="H10" s="3365"/>
      <c r="I10" s="3364"/>
      <c r="J10" s="3364"/>
      <c r="K10" s="3364"/>
      <c r="L10" s="3364"/>
      <c r="M10" s="3363" t="s">
        <v>171</v>
      </c>
      <c r="N10" s="3362" t="s">
        <v>850</v>
      </c>
      <c r="O10" s="1692" t="s">
        <v>169</v>
      </c>
    </row>
    <row r="11" spans="1:20" ht="25.9" customHeight="1" thickBot="1" x14ac:dyDescent="0.25">
      <c r="A11" s="3361" t="s">
        <v>37</v>
      </c>
      <c r="B11" s="3360" t="s">
        <v>37</v>
      </c>
      <c r="C11" s="1686" t="s">
        <v>849</v>
      </c>
      <c r="D11" s="1098"/>
      <c r="E11" s="1098"/>
      <c r="F11" s="1098"/>
      <c r="G11" s="1098"/>
      <c r="H11" s="3322"/>
      <c r="I11" s="1098"/>
      <c r="J11" s="1098"/>
      <c r="K11" s="1098"/>
      <c r="L11" s="1098"/>
      <c r="M11" s="1098"/>
      <c r="N11" s="1098"/>
      <c r="O11" s="3359"/>
    </row>
    <row r="12" spans="1:20" ht="16.149999999999999" customHeight="1" x14ac:dyDescent="0.2">
      <c r="A12" s="3337" t="s">
        <v>37</v>
      </c>
      <c r="B12" s="2377" t="s">
        <v>37</v>
      </c>
      <c r="C12" s="3336" t="s">
        <v>37</v>
      </c>
      <c r="D12" s="1216"/>
      <c r="E12" s="1086"/>
      <c r="F12" s="3250" t="s">
        <v>848</v>
      </c>
      <c r="G12" s="3233" t="s">
        <v>163</v>
      </c>
      <c r="H12" s="2068" t="s">
        <v>44</v>
      </c>
      <c r="I12" s="2393" t="s">
        <v>814</v>
      </c>
      <c r="J12" s="2863" t="s">
        <v>191</v>
      </c>
      <c r="K12" s="1679" t="s">
        <v>810</v>
      </c>
      <c r="L12" s="941">
        <f>L15</f>
        <v>5</v>
      </c>
      <c r="M12" s="3354" t="s">
        <v>847</v>
      </c>
      <c r="N12" s="1484" t="s">
        <v>119</v>
      </c>
      <c r="O12" s="1547">
        <v>5</v>
      </c>
    </row>
    <row r="13" spans="1:20" ht="17.25" customHeight="1" x14ac:dyDescent="0.2">
      <c r="A13" s="3332"/>
      <c r="B13" s="2378"/>
      <c r="C13" s="1236"/>
      <c r="D13" s="1212"/>
      <c r="E13" s="1080"/>
      <c r="F13" s="3249"/>
      <c r="G13" s="3228"/>
      <c r="H13" s="2069"/>
      <c r="I13" s="2394"/>
      <c r="J13" s="2828"/>
      <c r="K13" s="1667"/>
      <c r="L13" s="1666"/>
      <c r="M13" s="3352" t="s">
        <v>846</v>
      </c>
      <c r="N13" s="1466" t="s">
        <v>119</v>
      </c>
      <c r="O13" s="1507">
        <v>9</v>
      </c>
    </row>
    <row r="14" spans="1:20" ht="13.9" customHeight="1" thickBot="1" x14ac:dyDescent="0.25">
      <c r="A14" s="3328"/>
      <c r="B14" s="2379"/>
      <c r="C14" s="3358"/>
      <c r="D14" s="1206"/>
      <c r="E14" s="1077"/>
      <c r="F14" s="3248"/>
      <c r="G14" s="3228"/>
      <c r="H14" s="2069"/>
      <c r="I14" s="2394"/>
      <c r="J14" s="2828"/>
      <c r="K14" s="1661" t="s">
        <v>33</v>
      </c>
      <c r="L14" s="3210">
        <f>SUM(L12:L12)</f>
        <v>5</v>
      </c>
      <c r="M14" s="1496"/>
      <c r="N14" s="3355"/>
      <c r="O14" s="1505"/>
    </row>
    <row r="15" spans="1:20" ht="22.5" customHeight="1" thickBot="1" x14ac:dyDescent="0.25">
      <c r="A15" s="3337" t="s">
        <v>37</v>
      </c>
      <c r="B15" s="2377" t="s">
        <v>37</v>
      </c>
      <c r="C15" s="3336" t="s">
        <v>37</v>
      </c>
      <c r="D15" s="2450" t="s">
        <v>37</v>
      </c>
      <c r="E15" s="3344"/>
      <c r="F15" s="2564" t="s">
        <v>848</v>
      </c>
      <c r="G15" s="3228"/>
      <c r="H15" s="2069"/>
      <c r="I15" s="2394"/>
      <c r="J15" s="2828"/>
      <c r="K15" s="3357" t="s">
        <v>810</v>
      </c>
      <c r="L15" s="3356">
        <v>5</v>
      </c>
      <c r="M15" s="1496"/>
      <c r="N15" s="3355"/>
      <c r="O15" s="1505"/>
    </row>
    <row r="16" spans="1:20" ht="21" customHeight="1" thickBot="1" x14ac:dyDescent="0.25">
      <c r="A16" s="3328"/>
      <c r="B16" s="2379"/>
      <c r="C16" s="3345"/>
      <c r="D16" s="2452"/>
      <c r="E16" s="3344"/>
      <c r="F16" s="2565"/>
      <c r="G16" s="3223"/>
      <c r="H16" s="2070"/>
      <c r="I16" s="2395"/>
      <c r="J16" s="2820"/>
      <c r="K16" s="3326" t="s">
        <v>33</v>
      </c>
      <c r="L16" s="1648">
        <f>SUM(L15)</f>
        <v>5</v>
      </c>
      <c r="M16" s="1493"/>
      <c r="N16" s="3288"/>
      <c r="O16" s="1498"/>
    </row>
    <row r="17" spans="1:15" ht="12.75" customHeight="1" x14ac:dyDescent="0.2">
      <c r="A17" s="3208" t="s">
        <v>37</v>
      </c>
      <c r="B17" s="3207" t="s">
        <v>37</v>
      </c>
      <c r="C17" s="3206" t="s">
        <v>39</v>
      </c>
      <c r="D17" s="1216"/>
      <c r="E17" s="1086"/>
      <c r="F17" s="3250" t="s">
        <v>845</v>
      </c>
      <c r="G17" s="3233" t="s">
        <v>147</v>
      </c>
      <c r="H17" s="2068" t="s">
        <v>44</v>
      </c>
      <c r="I17" s="2393" t="s">
        <v>814</v>
      </c>
      <c r="J17" s="2005" t="s">
        <v>191</v>
      </c>
      <c r="K17" s="1679" t="s">
        <v>810</v>
      </c>
      <c r="L17" s="941">
        <f>L21</f>
        <v>5</v>
      </c>
      <c r="M17" s="3354" t="s">
        <v>847</v>
      </c>
      <c r="N17" s="1484" t="s">
        <v>119</v>
      </c>
      <c r="O17" s="1547">
        <v>5</v>
      </c>
    </row>
    <row r="18" spans="1:15" x14ac:dyDescent="0.2">
      <c r="A18" s="3198"/>
      <c r="B18" s="2378"/>
      <c r="C18" s="3197"/>
      <c r="D18" s="1212"/>
      <c r="E18" s="1080"/>
      <c r="F18" s="3249"/>
      <c r="G18" s="3228"/>
      <c r="H18" s="2069"/>
      <c r="I18" s="2394"/>
      <c r="J18" s="2746"/>
      <c r="K18" s="1667" t="s">
        <v>141</v>
      </c>
      <c r="L18" s="1666">
        <f>L22</f>
        <v>5</v>
      </c>
      <c r="M18" s="3352" t="s">
        <v>846</v>
      </c>
      <c r="N18" s="1466" t="s">
        <v>119</v>
      </c>
      <c r="O18" s="1507">
        <v>3</v>
      </c>
    </row>
    <row r="19" spans="1:15" ht="22.5" customHeight="1" x14ac:dyDescent="0.2">
      <c r="A19" s="3198"/>
      <c r="B19" s="2378"/>
      <c r="C19" s="3197"/>
      <c r="D19" s="1212"/>
      <c r="E19" s="1080"/>
      <c r="F19" s="3249"/>
      <c r="G19" s="3228"/>
      <c r="H19" s="2069"/>
      <c r="I19" s="2394"/>
      <c r="J19" s="2746"/>
      <c r="K19" s="3353" t="s">
        <v>124</v>
      </c>
      <c r="L19" s="936">
        <v>149.6</v>
      </c>
      <c r="M19" s="3352"/>
      <c r="N19" s="1466"/>
      <c r="O19" s="1507"/>
    </row>
    <row r="20" spans="1:15" ht="22.5" customHeight="1" thickBot="1" x14ac:dyDescent="0.25">
      <c r="A20" s="3189"/>
      <c r="B20" s="3188"/>
      <c r="C20" s="3187"/>
      <c r="D20" s="1206"/>
      <c r="E20" s="1077"/>
      <c r="F20" s="3305"/>
      <c r="G20" s="3228"/>
      <c r="H20" s="2069"/>
      <c r="I20" s="2394"/>
      <c r="J20" s="2746"/>
      <c r="K20" s="935" t="s">
        <v>33</v>
      </c>
      <c r="L20" s="1233">
        <f>SUM(L17:L19)</f>
        <v>159.6</v>
      </c>
      <c r="M20" s="3351"/>
      <c r="N20" s="3190"/>
      <c r="O20" s="3346"/>
    </row>
    <row r="21" spans="1:15" ht="23.25" customHeight="1" x14ac:dyDescent="0.2">
      <c r="A21" s="3337" t="s">
        <v>37</v>
      </c>
      <c r="B21" s="2377" t="s">
        <v>37</v>
      </c>
      <c r="C21" s="3336" t="s">
        <v>39</v>
      </c>
      <c r="D21" s="2450" t="s">
        <v>37</v>
      </c>
      <c r="E21" s="3344"/>
      <c r="F21" s="2564" t="s">
        <v>845</v>
      </c>
      <c r="G21" s="3228"/>
      <c r="H21" s="2069"/>
      <c r="I21" s="2394"/>
      <c r="J21" s="2746"/>
      <c r="K21" s="3203" t="s">
        <v>810</v>
      </c>
      <c r="L21" s="927">
        <v>5</v>
      </c>
      <c r="M21" s="3349"/>
      <c r="N21" s="3190"/>
      <c r="O21" s="3350"/>
    </row>
    <row r="22" spans="1:15" ht="20.25" customHeight="1" x14ac:dyDescent="0.2">
      <c r="A22" s="3332"/>
      <c r="B22" s="2378"/>
      <c r="C22" s="3345"/>
      <c r="D22" s="2451"/>
      <c r="E22" s="3344"/>
      <c r="F22" s="3242"/>
      <c r="G22" s="3228"/>
      <c r="H22" s="2069"/>
      <c r="I22" s="2394"/>
      <c r="J22" s="2746"/>
      <c r="K22" s="3202" t="s">
        <v>141</v>
      </c>
      <c r="L22" s="3254">
        <v>5</v>
      </c>
      <c r="M22" s="3349"/>
      <c r="N22" s="3190"/>
      <c r="O22" s="3346"/>
    </row>
    <row r="23" spans="1:15" ht="20.25" customHeight="1" thickBot="1" x14ac:dyDescent="0.25">
      <c r="A23" s="3332"/>
      <c r="B23" s="2378"/>
      <c r="C23" s="3345"/>
      <c r="D23" s="2451"/>
      <c r="E23" s="3344"/>
      <c r="F23" s="3242"/>
      <c r="G23" s="3228"/>
      <c r="H23" s="2069"/>
      <c r="I23" s="2394"/>
      <c r="J23" s="2746"/>
      <c r="K23" s="3192" t="s">
        <v>124</v>
      </c>
      <c r="L23" s="3348">
        <v>149.6</v>
      </c>
      <c r="M23" s="3347"/>
      <c r="N23" s="3190"/>
      <c r="O23" s="3346"/>
    </row>
    <row r="24" spans="1:15" ht="19.5" customHeight="1" thickBot="1" x14ac:dyDescent="0.25">
      <c r="A24" s="3328"/>
      <c r="B24" s="2379"/>
      <c r="C24" s="3345"/>
      <c r="D24" s="2452"/>
      <c r="E24" s="3344"/>
      <c r="F24" s="3304"/>
      <c r="G24" s="3223"/>
      <c r="H24" s="2070"/>
      <c r="I24" s="2395"/>
      <c r="J24" s="2006"/>
      <c r="K24" s="3326" t="s">
        <v>33</v>
      </c>
      <c r="L24" s="1648">
        <f>SUM(L21:L23)</f>
        <v>159.6</v>
      </c>
      <c r="M24" s="3343"/>
      <c r="N24" s="3180"/>
      <c r="O24" s="3342"/>
    </row>
    <row r="25" spans="1:15" ht="16.5" customHeight="1" x14ac:dyDescent="0.2">
      <c r="A25" s="3208" t="s">
        <v>37</v>
      </c>
      <c r="B25" s="3207" t="s">
        <v>37</v>
      </c>
      <c r="C25" s="3206" t="s">
        <v>109</v>
      </c>
      <c r="D25" s="1216"/>
      <c r="E25" s="1086"/>
      <c r="F25" s="3250" t="s">
        <v>843</v>
      </c>
      <c r="G25" s="3233" t="s">
        <v>689</v>
      </c>
      <c r="H25" s="3341" t="s">
        <v>44</v>
      </c>
      <c r="I25" s="2393" t="s">
        <v>814</v>
      </c>
      <c r="J25" s="2005" t="s">
        <v>191</v>
      </c>
      <c r="K25" s="1679" t="s">
        <v>810</v>
      </c>
      <c r="L25" s="941">
        <f>L28</f>
        <v>0</v>
      </c>
      <c r="M25" s="3340" t="s">
        <v>844</v>
      </c>
      <c r="N25" s="1484" t="s">
        <v>119</v>
      </c>
      <c r="O25" s="1547">
        <v>1</v>
      </c>
    </row>
    <row r="26" spans="1:15" ht="15" customHeight="1" x14ac:dyDescent="0.2">
      <c r="A26" s="3198"/>
      <c r="B26" s="2378"/>
      <c r="C26" s="3197"/>
      <c r="D26" s="1212"/>
      <c r="E26" s="1080"/>
      <c r="F26" s="3249"/>
      <c r="G26" s="3228"/>
      <c r="H26" s="3331"/>
      <c r="I26" s="2394"/>
      <c r="J26" s="2746"/>
      <c r="K26" s="3216" t="s">
        <v>141</v>
      </c>
      <c r="L26" s="3215">
        <f>L29</f>
        <v>0</v>
      </c>
      <c r="M26" s="3339"/>
      <c r="N26" s="1471"/>
      <c r="O26" s="1508"/>
    </row>
    <row r="27" spans="1:15" ht="21.6" customHeight="1" thickBot="1" x14ac:dyDescent="0.25">
      <c r="A27" s="3189"/>
      <c r="B27" s="3188"/>
      <c r="C27" s="3187"/>
      <c r="D27" s="1206"/>
      <c r="E27" s="1077"/>
      <c r="F27" s="3305"/>
      <c r="G27" s="3228"/>
      <c r="H27" s="3331"/>
      <c r="I27" s="2394"/>
      <c r="J27" s="2746"/>
      <c r="K27" s="1661" t="s">
        <v>33</v>
      </c>
      <c r="L27" s="3210">
        <f>SUM(L25:L26)</f>
        <v>0</v>
      </c>
      <c r="M27" s="3338"/>
      <c r="N27" s="3310"/>
      <c r="O27" s="3269"/>
    </row>
    <row r="28" spans="1:15" ht="21.6" customHeight="1" x14ac:dyDescent="0.2">
      <c r="A28" s="3337" t="s">
        <v>37</v>
      </c>
      <c r="B28" s="2377" t="s">
        <v>37</v>
      </c>
      <c r="C28" s="3336" t="s">
        <v>109</v>
      </c>
      <c r="D28" s="2450" t="s">
        <v>37</v>
      </c>
      <c r="E28" s="3335"/>
      <c r="F28" s="2564" t="s">
        <v>843</v>
      </c>
      <c r="G28" s="3228"/>
      <c r="H28" s="3331"/>
      <c r="I28" s="2394"/>
      <c r="J28" s="2746"/>
      <c r="K28" s="3334" t="s">
        <v>810</v>
      </c>
      <c r="L28" s="924">
        <v>0</v>
      </c>
      <c r="M28" s="3333"/>
      <c r="N28" s="3291"/>
      <c r="O28" s="3199"/>
    </row>
    <row r="29" spans="1:15" ht="21.6" customHeight="1" thickBot="1" x14ac:dyDescent="0.25">
      <c r="A29" s="3332"/>
      <c r="B29" s="2378"/>
      <c r="C29" s="1236"/>
      <c r="D29" s="2451"/>
      <c r="E29" s="3266"/>
      <c r="F29" s="3242"/>
      <c r="G29" s="3228"/>
      <c r="H29" s="3331"/>
      <c r="I29" s="2394"/>
      <c r="J29" s="2746"/>
      <c r="K29" s="3192" t="s">
        <v>141</v>
      </c>
      <c r="L29" s="3330">
        <v>0</v>
      </c>
      <c r="M29" s="3329"/>
      <c r="N29" s="3288"/>
      <c r="O29" s="1491"/>
    </row>
    <row r="30" spans="1:15" ht="21.6" customHeight="1" thickBot="1" x14ac:dyDescent="0.25">
      <c r="A30" s="3328"/>
      <c r="B30" s="2379"/>
      <c r="C30" s="1230"/>
      <c r="D30" s="2452"/>
      <c r="E30" s="3265"/>
      <c r="F30" s="3304"/>
      <c r="G30" s="3223"/>
      <c r="H30" s="3327"/>
      <c r="I30" s="2395"/>
      <c r="J30" s="2006"/>
      <c r="K30" s="3326" t="s">
        <v>33</v>
      </c>
      <c r="L30" s="3181">
        <f>SUM(L28)</f>
        <v>0</v>
      </c>
      <c r="M30" s="3325"/>
      <c r="N30" s="3324"/>
      <c r="O30" s="1444"/>
    </row>
    <row r="31" spans="1:15" ht="18.75" customHeight="1" thickBot="1" x14ac:dyDescent="0.25">
      <c r="A31" s="3179" t="s">
        <v>37</v>
      </c>
      <c r="B31" s="3178" t="s">
        <v>37</v>
      </c>
      <c r="C31" s="2631" t="s">
        <v>38</v>
      </c>
      <c r="D31" s="2632"/>
      <c r="E31" s="2632"/>
      <c r="F31" s="2632"/>
      <c r="G31" s="2632"/>
      <c r="H31" s="2632"/>
      <c r="I31" s="2632"/>
      <c r="J31" s="2633"/>
      <c r="K31" s="3177" t="s">
        <v>33</v>
      </c>
      <c r="L31" s="904">
        <f>L14+L20+L27</f>
        <v>164.6</v>
      </c>
      <c r="M31" s="3176"/>
      <c r="N31" s="3176"/>
      <c r="O31" s="3175"/>
    </row>
    <row r="32" spans="1:15" ht="40.5" customHeight="1" thickBot="1" x14ac:dyDescent="0.25">
      <c r="A32" s="3323" t="s">
        <v>37</v>
      </c>
      <c r="B32" s="3178" t="s">
        <v>39</v>
      </c>
      <c r="C32" s="1686" t="s">
        <v>842</v>
      </c>
      <c r="D32" s="1098"/>
      <c r="E32" s="1098"/>
      <c r="F32" s="1098"/>
      <c r="G32" s="1098"/>
      <c r="H32" s="3322"/>
      <c r="I32" s="1098"/>
      <c r="J32" s="1098"/>
      <c r="K32" s="1098"/>
      <c r="L32" s="1098"/>
      <c r="M32" s="3321" t="s">
        <v>841</v>
      </c>
      <c r="N32" s="3320" t="s">
        <v>66</v>
      </c>
      <c r="O32" s="3319">
        <v>5</v>
      </c>
    </row>
    <row r="33" spans="1:15" ht="12.75" customHeight="1" x14ac:dyDescent="0.2">
      <c r="A33" s="3208" t="s">
        <v>37</v>
      </c>
      <c r="B33" s="3207" t="s">
        <v>39</v>
      </c>
      <c r="C33" s="3206" t="s">
        <v>37</v>
      </c>
      <c r="D33" s="1216"/>
      <c r="E33" s="3220"/>
      <c r="F33" s="3250" t="s">
        <v>839</v>
      </c>
      <c r="G33" s="3233" t="s">
        <v>791</v>
      </c>
      <c r="H33" s="2068" t="s">
        <v>44</v>
      </c>
      <c r="I33" s="2393" t="s">
        <v>814</v>
      </c>
      <c r="J33" s="2005" t="s">
        <v>191</v>
      </c>
      <c r="K33" s="1679" t="s">
        <v>810</v>
      </c>
      <c r="L33" s="1678">
        <f>L36</f>
        <v>220</v>
      </c>
      <c r="M33" s="3296" t="s">
        <v>840</v>
      </c>
      <c r="N33" s="1475" t="s">
        <v>119</v>
      </c>
      <c r="O33" s="1547">
        <v>9</v>
      </c>
    </row>
    <row r="34" spans="1:15" x14ac:dyDescent="0.2">
      <c r="A34" s="3198"/>
      <c r="B34" s="2378"/>
      <c r="C34" s="3197"/>
      <c r="D34" s="1212"/>
      <c r="E34" s="3195"/>
      <c r="F34" s="3249"/>
      <c r="G34" s="3228"/>
      <c r="H34" s="2069"/>
      <c r="I34" s="2394"/>
      <c r="J34" s="2746"/>
      <c r="K34" s="3216" t="s">
        <v>141</v>
      </c>
      <c r="L34" s="3318">
        <f>L37</f>
        <v>122.9</v>
      </c>
      <c r="M34" s="3313"/>
      <c r="N34" s="3317"/>
      <c r="O34" s="3282"/>
    </row>
    <row r="35" spans="1:15" ht="28.5" customHeight="1" thickBot="1" x14ac:dyDescent="0.25">
      <c r="A35" s="3189"/>
      <c r="B35" s="3188"/>
      <c r="C35" s="3187"/>
      <c r="D35" s="1206"/>
      <c r="E35" s="3195"/>
      <c r="F35" s="3248"/>
      <c r="G35" s="3228"/>
      <c r="H35" s="2069"/>
      <c r="I35" s="2394"/>
      <c r="J35" s="2746"/>
      <c r="K35" s="1661" t="s">
        <v>33</v>
      </c>
      <c r="L35" s="3210">
        <f>SUM(L33:L34)</f>
        <v>342.9</v>
      </c>
      <c r="M35" s="3311"/>
      <c r="N35" s="3270"/>
      <c r="O35" s="3269"/>
    </row>
    <row r="36" spans="1:15" ht="18" customHeight="1" x14ac:dyDescent="0.2">
      <c r="A36" s="3208" t="s">
        <v>37</v>
      </c>
      <c r="B36" s="3207" t="s">
        <v>39</v>
      </c>
      <c r="C36" s="3206" t="s">
        <v>37</v>
      </c>
      <c r="D36" s="3205" t="s">
        <v>37</v>
      </c>
      <c r="E36" s="3195"/>
      <c r="F36" s="2564" t="s">
        <v>839</v>
      </c>
      <c r="G36" s="3228"/>
      <c r="H36" s="2069"/>
      <c r="I36" s="2394"/>
      <c r="J36" s="2746"/>
      <c r="K36" s="3203" t="s">
        <v>810</v>
      </c>
      <c r="L36" s="3316">
        <v>220</v>
      </c>
      <c r="M36" s="3315"/>
      <c r="N36" s="3268"/>
      <c r="O36" s="3267"/>
    </row>
    <row r="37" spans="1:15" ht="14.25" customHeight="1" x14ac:dyDescent="0.2">
      <c r="A37" s="3198"/>
      <c r="B37" s="2378"/>
      <c r="C37" s="3197"/>
      <c r="D37" s="3196"/>
      <c r="E37" s="3195"/>
      <c r="F37" s="3242"/>
      <c r="G37" s="3228"/>
      <c r="H37" s="2069"/>
      <c r="I37" s="2394"/>
      <c r="J37" s="2746"/>
      <c r="K37" s="3192" t="s">
        <v>141</v>
      </c>
      <c r="L37" s="3314">
        <v>122.9</v>
      </c>
      <c r="M37" s="3313"/>
      <c r="N37" s="3230"/>
      <c r="O37" s="1505"/>
    </row>
    <row r="38" spans="1:15" ht="23.25" customHeight="1" thickBot="1" x14ac:dyDescent="0.25">
      <c r="A38" s="3189"/>
      <c r="B38" s="3188"/>
      <c r="C38" s="3187"/>
      <c r="D38" s="3312"/>
      <c r="E38" s="3185"/>
      <c r="F38" s="2565"/>
      <c r="G38" s="3223"/>
      <c r="H38" s="2070"/>
      <c r="I38" s="2395"/>
      <c r="J38" s="2006"/>
      <c r="K38" s="3182" t="s">
        <v>33</v>
      </c>
      <c r="L38" s="1643">
        <f>SUM(L36:L37)</f>
        <v>342.9</v>
      </c>
      <c r="M38" s="3311"/>
      <c r="N38" s="3310"/>
      <c r="O38" s="3269"/>
    </row>
    <row r="39" spans="1:15" ht="12.75" customHeight="1" x14ac:dyDescent="0.2">
      <c r="A39" s="3208" t="s">
        <v>37</v>
      </c>
      <c r="B39" s="3207" t="s">
        <v>39</v>
      </c>
      <c r="C39" s="3206" t="s">
        <v>39</v>
      </c>
      <c r="D39" s="1216"/>
      <c r="E39" s="3220"/>
      <c r="F39" s="3250" t="s">
        <v>836</v>
      </c>
      <c r="G39" s="3233" t="s">
        <v>838</v>
      </c>
      <c r="H39" s="2068" t="s">
        <v>44</v>
      </c>
      <c r="I39" s="2393" t="s">
        <v>814</v>
      </c>
      <c r="J39" s="2005" t="s">
        <v>191</v>
      </c>
      <c r="K39" s="1679" t="s">
        <v>810</v>
      </c>
      <c r="L39" s="941">
        <f>L42</f>
        <v>15</v>
      </c>
      <c r="M39" s="3258" t="s">
        <v>837</v>
      </c>
      <c r="N39" s="3309" t="s">
        <v>30</v>
      </c>
      <c r="O39" s="3308">
        <v>15</v>
      </c>
    </row>
    <row r="40" spans="1:15" ht="12.75" customHeight="1" x14ac:dyDescent="0.2">
      <c r="A40" s="3198"/>
      <c r="B40" s="2378"/>
      <c r="C40" s="3197"/>
      <c r="D40" s="1212"/>
      <c r="E40" s="3195"/>
      <c r="F40" s="3249"/>
      <c r="G40" s="3228"/>
      <c r="H40" s="2069"/>
      <c r="I40" s="2394"/>
      <c r="J40" s="2746"/>
      <c r="K40" s="3216" t="s">
        <v>141</v>
      </c>
      <c r="L40" s="3215">
        <f>L43</f>
        <v>11.1</v>
      </c>
      <c r="M40" s="3258"/>
      <c r="N40" s="3307"/>
      <c r="O40" s="3306"/>
    </row>
    <row r="41" spans="1:15" ht="28.5" customHeight="1" thickBot="1" x14ac:dyDescent="0.25">
      <c r="A41" s="3189"/>
      <c r="B41" s="3188"/>
      <c r="C41" s="3187"/>
      <c r="D41" s="1206"/>
      <c r="E41" s="3195"/>
      <c r="F41" s="3305"/>
      <c r="G41" s="3228"/>
      <c r="H41" s="2069"/>
      <c r="I41" s="2394"/>
      <c r="J41" s="2746"/>
      <c r="K41" s="1661" t="s">
        <v>33</v>
      </c>
      <c r="L41" s="3210">
        <f>SUM(L39:L40)</f>
        <v>26.1</v>
      </c>
      <c r="M41" s="3271"/>
      <c r="N41" s="3263"/>
      <c r="O41" s="3262"/>
    </row>
    <row r="42" spans="1:15" ht="27" customHeight="1" x14ac:dyDescent="0.2">
      <c r="A42" s="3208" t="s">
        <v>37</v>
      </c>
      <c r="B42" s="3207" t="s">
        <v>39</v>
      </c>
      <c r="C42" s="3206" t="s">
        <v>39</v>
      </c>
      <c r="D42" s="3229" t="s">
        <v>37</v>
      </c>
      <c r="E42" s="3195"/>
      <c r="F42" s="2564" t="s">
        <v>836</v>
      </c>
      <c r="G42" s="3228"/>
      <c r="H42" s="2069"/>
      <c r="I42" s="2394"/>
      <c r="J42" s="2746"/>
      <c r="K42" s="3203" t="s">
        <v>810</v>
      </c>
      <c r="L42" s="927">
        <v>15</v>
      </c>
      <c r="M42" s="1549"/>
      <c r="N42" s="3268"/>
      <c r="O42" s="3267"/>
    </row>
    <row r="43" spans="1:15" ht="27" customHeight="1" x14ac:dyDescent="0.2">
      <c r="A43" s="3198"/>
      <c r="B43" s="2378"/>
      <c r="C43" s="3197"/>
      <c r="D43" s="3243"/>
      <c r="E43" s="3195"/>
      <c r="F43" s="3242"/>
      <c r="G43" s="3228"/>
      <c r="H43" s="2069"/>
      <c r="I43" s="2394"/>
      <c r="J43" s="2746"/>
      <c r="K43" s="3202" t="s">
        <v>141</v>
      </c>
      <c r="L43" s="3254">
        <v>11.1</v>
      </c>
      <c r="M43" s="1546"/>
      <c r="N43" s="3230"/>
      <c r="O43" s="1505"/>
    </row>
    <row r="44" spans="1:15" ht="15" customHeight="1" thickBot="1" x14ac:dyDescent="0.25">
      <c r="A44" s="3189"/>
      <c r="B44" s="3188"/>
      <c r="C44" s="3187"/>
      <c r="D44" s="3243"/>
      <c r="E44" s="3185"/>
      <c r="F44" s="3304"/>
      <c r="G44" s="3223"/>
      <c r="H44" s="2070"/>
      <c r="I44" s="2395"/>
      <c r="J44" s="2006"/>
      <c r="K44" s="3238" t="s">
        <v>33</v>
      </c>
      <c r="L44" s="1643">
        <f>SUM(L42:L43)</f>
        <v>26.1</v>
      </c>
      <c r="M44" s="3214"/>
      <c r="N44" s="3221"/>
      <c r="O44" s="1498"/>
    </row>
    <row r="45" spans="1:15" ht="22.5" customHeight="1" x14ac:dyDescent="0.2">
      <c r="A45" s="3208" t="s">
        <v>37</v>
      </c>
      <c r="B45" s="3207" t="s">
        <v>39</v>
      </c>
      <c r="C45" s="3206" t="s">
        <v>109</v>
      </c>
      <c r="D45" s="3303"/>
      <c r="E45" s="3277"/>
      <c r="F45" s="3302" t="s">
        <v>833</v>
      </c>
      <c r="G45" s="3233" t="s">
        <v>835</v>
      </c>
      <c r="H45" s="2068" t="s">
        <v>44</v>
      </c>
      <c r="I45" s="2393" t="s">
        <v>814</v>
      </c>
      <c r="J45" s="2005" t="s">
        <v>191</v>
      </c>
      <c r="K45" s="1679" t="s">
        <v>810</v>
      </c>
      <c r="L45" s="1678">
        <f>L48</f>
        <v>80</v>
      </c>
      <c r="M45" s="3261" t="s">
        <v>834</v>
      </c>
      <c r="N45" s="1475" t="s">
        <v>119</v>
      </c>
      <c r="O45" s="1547">
        <v>26</v>
      </c>
    </row>
    <row r="46" spans="1:15" ht="23.25" customHeight="1" x14ac:dyDescent="0.2">
      <c r="A46" s="3198"/>
      <c r="B46" s="2378"/>
      <c r="C46" s="3197"/>
      <c r="D46" s="1212"/>
      <c r="E46" s="3195"/>
      <c r="F46" s="3301"/>
      <c r="G46" s="3228"/>
      <c r="H46" s="2069"/>
      <c r="I46" s="2394"/>
      <c r="J46" s="2746"/>
      <c r="K46" s="3216" t="s">
        <v>141</v>
      </c>
      <c r="L46" s="3300">
        <f>L49</f>
        <v>327.10000000000002</v>
      </c>
      <c r="M46" s="3258"/>
      <c r="N46" s="3213"/>
      <c r="O46" s="3212"/>
    </row>
    <row r="47" spans="1:15" ht="15" customHeight="1" thickBot="1" x14ac:dyDescent="0.25">
      <c r="A47" s="3189"/>
      <c r="B47" s="3188"/>
      <c r="C47" s="3187"/>
      <c r="D47" s="1206"/>
      <c r="E47" s="3195"/>
      <c r="F47" s="3299"/>
      <c r="G47" s="3228"/>
      <c r="H47" s="2069"/>
      <c r="I47" s="2394"/>
      <c r="J47" s="2746"/>
      <c r="K47" s="1661" t="s">
        <v>33</v>
      </c>
      <c r="L47" s="3210">
        <f>SUM(L45:L46)</f>
        <v>407.1</v>
      </c>
      <c r="M47" s="3271"/>
      <c r="N47" s="3270"/>
      <c r="O47" s="1551"/>
    </row>
    <row r="48" spans="1:15" ht="17.25" customHeight="1" x14ac:dyDescent="0.2">
      <c r="A48" s="3208" t="s">
        <v>37</v>
      </c>
      <c r="B48" s="3207" t="s">
        <v>39</v>
      </c>
      <c r="C48" s="3206" t="s">
        <v>109</v>
      </c>
      <c r="D48" s="3229" t="s">
        <v>37</v>
      </c>
      <c r="E48" s="3195"/>
      <c r="F48" s="3298" t="s">
        <v>833</v>
      </c>
      <c r="G48" s="3228"/>
      <c r="H48" s="2069"/>
      <c r="I48" s="2394"/>
      <c r="J48" s="2746"/>
      <c r="K48" s="3203" t="s">
        <v>810</v>
      </c>
      <c r="L48" s="3297">
        <v>80</v>
      </c>
      <c r="M48" s="3296"/>
      <c r="N48" s="3295"/>
      <c r="O48" s="3294"/>
    </row>
    <row r="49" spans="1:19" ht="21" customHeight="1" x14ac:dyDescent="0.2">
      <c r="A49" s="3198"/>
      <c r="B49" s="2378"/>
      <c r="C49" s="3197"/>
      <c r="D49" s="3224"/>
      <c r="E49" s="3195"/>
      <c r="F49" s="3293"/>
      <c r="G49" s="3228"/>
      <c r="H49" s="2069"/>
      <c r="I49" s="2394"/>
      <c r="J49" s="2746"/>
      <c r="K49" s="3192" t="s">
        <v>141</v>
      </c>
      <c r="L49" s="3292">
        <v>327.10000000000002</v>
      </c>
      <c r="M49" s="1538"/>
      <c r="N49" s="3291"/>
      <c r="O49" s="3290"/>
      <c r="Q49" s="1084"/>
    </row>
    <row r="50" spans="1:19" ht="21" customHeight="1" thickBot="1" x14ac:dyDescent="0.25">
      <c r="A50" s="3189"/>
      <c r="B50" s="3188"/>
      <c r="C50" s="3187"/>
      <c r="D50" s="3224"/>
      <c r="E50" s="3185"/>
      <c r="F50" s="3289"/>
      <c r="G50" s="3223"/>
      <c r="H50" s="2070"/>
      <c r="I50" s="2395"/>
      <c r="J50" s="2006"/>
      <c r="K50" s="3182" t="s">
        <v>33</v>
      </c>
      <c r="L50" s="1643">
        <f>SUM(L48:L49)</f>
        <v>407.1</v>
      </c>
      <c r="M50" s="3214"/>
      <c r="N50" s="3288"/>
      <c r="O50" s="3287"/>
    </row>
    <row r="51" spans="1:19" ht="18" customHeight="1" x14ac:dyDescent="0.2">
      <c r="A51" s="3208" t="s">
        <v>37</v>
      </c>
      <c r="B51" s="3207" t="s">
        <v>39</v>
      </c>
      <c r="C51" s="3206" t="s">
        <v>107</v>
      </c>
      <c r="D51" s="1216"/>
      <c r="E51" s="3220"/>
      <c r="F51" s="3276" t="s">
        <v>829</v>
      </c>
      <c r="G51" s="3233" t="s">
        <v>832</v>
      </c>
      <c r="H51" s="2068" t="s">
        <v>44</v>
      </c>
      <c r="I51" s="2393" t="s">
        <v>814</v>
      </c>
      <c r="J51" s="2005" t="s">
        <v>191</v>
      </c>
      <c r="K51" s="1679" t="s">
        <v>810</v>
      </c>
      <c r="L51" s="941">
        <f>L55</f>
        <v>283</v>
      </c>
      <c r="M51" s="1549" t="s">
        <v>831</v>
      </c>
      <c r="N51" s="1484" t="s">
        <v>119</v>
      </c>
      <c r="O51" s="1497">
        <v>3</v>
      </c>
    </row>
    <row r="52" spans="1:19" ht="28.5" customHeight="1" thickBot="1" x14ac:dyDescent="0.25">
      <c r="A52" s="3198"/>
      <c r="B52" s="2378"/>
      <c r="C52" s="3197"/>
      <c r="D52" s="1212"/>
      <c r="E52" s="3195"/>
      <c r="F52" s="3273"/>
      <c r="G52" s="3228"/>
      <c r="H52" s="2069"/>
      <c r="I52" s="2394"/>
      <c r="J52" s="2746"/>
      <c r="K52" s="1667" t="s">
        <v>141</v>
      </c>
      <c r="L52" s="3286">
        <f>L57</f>
        <v>15</v>
      </c>
      <c r="M52" s="3285" t="s">
        <v>830</v>
      </c>
      <c r="N52" s="1691" t="s">
        <v>726</v>
      </c>
      <c r="O52" s="3284">
        <v>0</v>
      </c>
    </row>
    <row r="53" spans="1:19" ht="21" customHeight="1" x14ac:dyDescent="0.2">
      <c r="A53" s="3198"/>
      <c r="B53" s="2378"/>
      <c r="C53" s="3197"/>
      <c r="D53" s="1212"/>
      <c r="E53" s="3195"/>
      <c r="F53" s="3273"/>
      <c r="G53" s="3228"/>
      <c r="H53" s="2069"/>
      <c r="I53" s="2394"/>
      <c r="J53" s="2746"/>
      <c r="K53" s="3216" t="s">
        <v>124</v>
      </c>
      <c r="L53" s="3283">
        <f>L56</f>
        <v>0</v>
      </c>
      <c r="M53" s="3214"/>
      <c r="N53" s="3213"/>
      <c r="O53" s="3282"/>
    </row>
    <row r="54" spans="1:19" ht="24" customHeight="1" thickBot="1" x14ac:dyDescent="0.25">
      <c r="A54" s="3189"/>
      <c r="B54" s="3188"/>
      <c r="C54" s="3187"/>
      <c r="D54" s="1206"/>
      <c r="E54" s="3195"/>
      <c r="F54" s="3272"/>
      <c r="G54" s="3228"/>
      <c r="H54" s="2069"/>
      <c r="I54" s="2394"/>
      <c r="J54" s="2746"/>
      <c r="K54" s="1661" t="s">
        <v>33</v>
      </c>
      <c r="L54" s="3210">
        <f>SUM(L51:L53)</f>
        <v>298</v>
      </c>
      <c r="M54" s="3281"/>
      <c r="N54" s="3270"/>
      <c r="O54" s="3269"/>
    </row>
    <row r="55" spans="1:19" ht="26.25" customHeight="1" x14ac:dyDescent="0.2">
      <c r="A55" s="3208" t="s">
        <v>37</v>
      </c>
      <c r="B55" s="3207" t="s">
        <v>39</v>
      </c>
      <c r="C55" s="3206" t="s">
        <v>107</v>
      </c>
      <c r="D55" s="3229" t="s">
        <v>37</v>
      </c>
      <c r="E55" s="3195"/>
      <c r="F55" s="3204" t="s">
        <v>829</v>
      </c>
      <c r="G55" s="3228"/>
      <c r="H55" s="2069"/>
      <c r="I55" s="2394"/>
      <c r="J55" s="2746"/>
      <c r="K55" s="3203" t="s">
        <v>810</v>
      </c>
      <c r="L55" s="3245">
        <v>283</v>
      </c>
      <c r="M55" s="3280"/>
      <c r="N55" s="3268"/>
      <c r="O55" s="3267"/>
      <c r="S55" s="394"/>
    </row>
    <row r="56" spans="1:19" ht="16.149999999999999" customHeight="1" x14ac:dyDescent="0.2">
      <c r="A56" s="3198"/>
      <c r="B56" s="2378"/>
      <c r="C56" s="3197"/>
      <c r="D56" s="3243"/>
      <c r="E56" s="3195"/>
      <c r="F56" s="3194"/>
      <c r="G56" s="3228"/>
      <c r="H56" s="2069"/>
      <c r="I56" s="2394"/>
      <c r="J56" s="2746"/>
      <c r="K56" s="3202" t="s">
        <v>124</v>
      </c>
      <c r="L56" s="1085">
        <v>0</v>
      </c>
      <c r="M56" s="3227"/>
      <c r="N56" s="3226"/>
      <c r="O56" s="3225"/>
      <c r="S56" s="394"/>
    </row>
    <row r="57" spans="1:19" ht="24" customHeight="1" x14ac:dyDescent="0.2">
      <c r="A57" s="3198"/>
      <c r="B57" s="2378"/>
      <c r="C57" s="3197"/>
      <c r="D57" s="3224"/>
      <c r="E57" s="3195"/>
      <c r="F57" s="3194"/>
      <c r="G57" s="3228"/>
      <c r="H57" s="2069"/>
      <c r="I57" s="2394"/>
      <c r="J57" s="2746"/>
      <c r="K57" s="3192" t="s">
        <v>141</v>
      </c>
      <c r="L57" s="3279">
        <v>15</v>
      </c>
      <c r="M57" s="3231"/>
      <c r="N57" s="3230"/>
      <c r="O57" s="1505"/>
    </row>
    <row r="58" spans="1:19" ht="22.5" customHeight="1" thickBot="1" x14ac:dyDescent="0.25">
      <c r="A58" s="3189"/>
      <c r="B58" s="3188"/>
      <c r="C58" s="3187"/>
      <c r="D58" s="1206"/>
      <c r="E58" s="3185"/>
      <c r="F58" s="3184"/>
      <c r="G58" s="3223"/>
      <c r="H58" s="2070"/>
      <c r="I58" s="2395"/>
      <c r="J58" s="2006"/>
      <c r="K58" s="3182" t="s">
        <v>33</v>
      </c>
      <c r="L58" s="3181">
        <f>SUM(L55:L57)</f>
        <v>298</v>
      </c>
      <c r="M58" s="3278"/>
      <c r="N58" s="3263"/>
      <c r="O58" s="3262"/>
    </row>
    <row r="59" spans="1:19" ht="26.25" customHeight="1" x14ac:dyDescent="0.2">
      <c r="A59" s="3208" t="s">
        <v>37</v>
      </c>
      <c r="B59" s="3207" t="s">
        <v>39</v>
      </c>
      <c r="C59" s="3206" t="s">
        <v>102</v>
      </c>
      <c r="D59" s="1216"/>
      <c r="E59" s="3277"/>
      <c r="F59" s="3276" t="s">
        <v>826</v>
      </c>
      <c r="G59" s="3233" t="s">
        <v>828</v>
      </c>
      <c r="H59" s="2068" t="s">
        <v>44</v>
      </c>
      <c r="I59" s="2393" t="s">
        <v>814</v>
      </c>
      <c r="J59" s="2005" t="s">
        <v>191</v>
      </c>
      <c r="K59" s="1679" t="s">
        <v>810</v>
      </c>
      <c r="L59" s="941">
        <f>L62</f>
        <v>10</v>
      </c>
      <c r="M59" s="3261" t="s">
        <v>827</v>
      </c>
      <c r="N59" s="3275" t="s">
        <v>824</v>
      </c>
      <c r="O59" s="3259">
        <v>100</v>
      </c>
    </row>
    <row r="60" spans="1:19" ht="19.5" customHeight="1" x14ac:dyDescent="0.2">
      <c r="A60" s="3198"/>
      <c r="B60" s="2378"/>
      <c r="C60" s="3197"/>
      <c r="D60" s="1212"/>
      <c r="E60" s="3274"/>
      <c r="F60" s="3273"/>
      <c r="G60" s="3228"/>
      <c r="H60" s="2069"/>
      <c r="I60" s="2394"/>
      <c r="J60" s="2746"/>
      <c r="K60" s="3216" t="s">
        <v>141</v>
      </c>
      <c r="L60" s="3215">
        <f>L63</f>
        <v>9.1999999999999993</v>
      </c>
      <c r="M60" s="3258"/>
      <c r="N60" s="3213"/>
      <c r="O60" s="3212"/>
    </row>
    <row r="61" spans="1:19" ht="23.25" customHeight="1" thickBot="1" x14ac:dyDescent="0.25">
      <c r="A61" s="3189"/>
      <c r="B61" s="3188"/>
      <c r="C61" s="3187"/>
      <c r="D61" s="1206"/>
      <c r="E61" s="3266"/>
      <c r="F61" s="3272"/>
      <c r="G61" s="3228"/>
      <c r="H61" s="2069"/>
      <c r="I61" s="2394"/>
      <c r="J61" s="2746"/>
      <c r="K61" s="1661" t="s">
        <v>33</v>
      </c>
      <c r="L61" s="3210">
        <f>SUM(L59:L60)</f>
        <v>19.2</v>
      </c>
      <c r="M61" s="3271"/>
      <c r="N61" s="3270"/>
      <c r="O61" s="3269"/>
    </row>
    <row r="62" spans="1:19" ht="25.5" customHeight="1" x14ac:dyDescent="0.2">
      <c r="A62" s="3208" t="s">
        <v>37</v>
      </c>
      <c r="B62" s="3207" t="s">
        <v>39</v>
      </c>
      <c r="C62" s="3206" t="s">
        <v>102</v>
      </c>
      <c r="D62" s="3229" t="s">
        <v>37</v>
      </c>
      <c r="E62" s="3266"/>
      <c r="F62" s="3204" t="s">
        <v>826</v>
      </c>
      <c r="G62" s="3228"/>
      <c r="H62" s="2069"/>
      <c r="I62" s="2394"/>
      <c r="J62" s="2746"/>
      <c r="K62" s="3203" t="s">
        <v>810</v>
      </c>
      <c r="L62" s="927">
        <v>10</v>
      </c>
      <c r="M62" s="1549"/>
      <c r="N62" s="3268"/>
      <c r="O62" s="3267"/>
    </row>
    <row r="63" spans="1:19" ht="25.5" customHeight="1" x14ac:dyDescent="0.2">
      <c r="A63" s="3198"/>
      <c r="B63" s="2378"/>
      <c r="C63" s="3197"/>
      <c r="D63" s="3243"/>
      <c r="E63" s="3266"/>
      <c r="F63" s="3194"/>
      <c r="G63" s="3228"/>
      <c r="H63" s="2069"/>
      <c r="I63" s="2394"/>
      <c r="J63" s="2746"/>
      <c r="K63" s="3192" t="s">
        <v>141</v>
      </c>
      <c r="L63" s="3254">
        <v>9.1999999999999993</v>
      </c>
      <c r="M63" s="3214"/>
      <c r="N63" s="3221"/>
      <c r="O63" s="1498"/>
    </row>
    <row r="64" spans="1:19" ht="16.5" customHeight="1" thickBot="1" x14ac:dyDescent="0.25">
      <c r="A64" s="3189"/>
      <c r="B64" s="3188"/>
      <c r="C64" s="3187"/>
      <c r="D64" s="1206"/>
      <c r="E64" s="3265"/>
      <c r="F64" s="3184"/>
      <c r="G64" s="3223"/>
      <c r="H64" s="2070"/>
      <c r="I64" s="2395"/>
      <c r="J64" s="2006"/>
      <c r="K64" s="3182" t="s">
        <v>33</v>
      </c>
      <c r="L64" s="3181">
        <f>SUM(L62:L63)</f>
        <v>19.2</v>
      </c>
      <c r="M64" s="3264"/>
      <c r="N64" s="3263"/>
      <c r="O64" s="3262"/>
    </row>
    <row r="65" spans="1:18" ht="20.25" customHeight="1" x14ac:dyDescent="0.2">
      <c r="A65" s="3208" t="s">
        <v>37</v>
      </c>
      <c r="B65" s="3207" t="s">
        <v>39</v>
      </c>
      <c r="C65" s="3206" t="s">
        <v>96</v>
      </c>
      <c r="D65" s="1216"/>
      <c r="E65" s="3220"/>
      <c r="F65" s="3250" t="s">
        <v>823</v>
      </c>
      <c r="G65" s="3233" t="s">
        <v>825</v>
      </c>
      <c r="H65" s="2068" t="s">
        <v>44</v>
      </c>
      <c r="I65" s="2393" t="s">
        <v>814</v>
      </c>
      <c r="J65" s="2863" t="s">
        <v>191</v>
      </c>
      <c r="K65" s="1679" t="s">
        <v>810</v>
      </c>
      <c r="L65" s="941">
        <f>L68</f>
        <v>40</v>
      </c>
      <c r="M65" s="3261" t="s">
        <v>823</v>
      </c>
      <c r="N65" s="3260" t="s">
        <v>824</v>
      </c>
      <c r="O65" s="3259">
        <v>100</v>
      </c>
    </row>
    <row r="66" spans="1:18" ht="24.6" customHeight="1" x14ac:dyDescent="0.2">
      <c r="A66" s="3198"/>
      <c r="B66" s="2378"/>
      <c r="C66" s="3197"/>
      <c r="D66" s="1212"/>
      <c r="E66" s="3195"/>
      <c r="F66" s="3249"/>
      <c r="G66" s="3228"/>
      <c r="H66" s="2069"/>
      <c r="I66" s="2394"/>
      <c r="J66" s="2828"/>
      <c r="K66" s="3216" t="s">
        <v>141</v>
      </c>
      <c r="L66" s="3215">
        <f>L69</f>
        <v>50</v>
      </c>
      <c r="M66" s="3258"/>
      <c r="N66" s="1471"/>
      <c r="O66" s="3257"/>
    </row>
    <row r="67" spans="1:18" ht="19.149999999999999" customHeight="1" thickBot="1" x14ac:dyDescent="0.25">
      <c r="A67" s="3189"/>
      <c r="B67" s="3188"/>
      <c r="C67" s="3187"/>
      <c r="D67" s="1206"/>
      <c r="E67" s="3195"/>
      <c r="F67" s="3248"/>
      <c r="G67" s="3228"/>
      <c r="H67" s="2069"/>
      <c r="I67" s="2394"/>
      <c r="J67" s="2828"/>
      <c r="K67" s="1661" t="s">
        <v>33</v>
      </c>
      <c r="L67" s="3210">
        <f>L65+L66</f>
        <v>90</v>
      </c>
      <c r="M67" s="3256"/>
      <c r="N67" s="3190"/>
      <c r="O67" s="3251"/>
    </row>
    <row r="68" spans="1:18" ht="19.149999999999999" customHeight="1" x14ac:dyDescent="0.2">
      <c r="A68" s="3208" t="s">
        <v>37</v>
      </c>
      <c r="B68" s="3207" t="s">
        <v>39</v>
      </c>
      <c r="C68" s="3206" t="s">
        <v>96</v>
      </c>
      <c r="D68" s="3229" t="s">
        <v>37</v>
      </c>
      <c r="E68" s="3195"/>
      <c r="F68" s="2564" t="s">
        <v>823</v>
      </c>
      <c r="G68" s="3228"/>
      <c r="H68" s="2069"/>
      <c r="I68" s="2394"/>
      <c r="J68" s="2828"/>
      <c r="K68" s="3203" t="s">
        <v>810</v>
      </c>
      <c r="L68" s="927">
        <v>40</v>
      </c>
      <c r="M68" s="3256"/>
      <c r="N68" s="3255"/>
      <c r="O68" s="3251"/>
    </row>
    <row r="69" spans="1:18" ht="19.149999999999999" customHeight="1" x14ac:dyDescent="0.2">
      <c r="A69" s="3198"/>
      <c r="B69" s="2378"/>
      <c r="C69" s="3197"/>
      <c r="D69" s="3224"/>
      <c r="E69" s="3195"/>
      <c r="F69" s="3242"/>
      <c r="G69" s="3228"/>
      <c r="H69" s="2069"/>
      <c r="I69" s="2394"/>
      <c r="J69" s="2828"/>
      <c r="K69" s="3192" t="s">
        <v>141</v>
      </c>
      <c r="L69" s="3254">
        <v>50</v>
      </c>
      <c r="M69" s="3253"/>
      <c r="N69" s="3209"/>
      <c r="O69" s="3251"/>
    </row>
    <row r="70" spans="1:18" ht="19.149999999999999" customHeight="1" thickBot="1" x14ac:dyDescent="0.25">
      <c r="A70" s="3189"/>
      <c r="B70" s="3188"/>
      <c r="C70" s="3187"/>
      <c r="D70" s="3224"/>
      <c r="E70" s="3185"/>
      <c r="F70" s="2565"/>
      <c r="G70" s="3223"/>
      <c r="H70" s="2070"/>
      <c r="I70" s="2395"/>
      <c r="J70" s="2820"/>
      <c r="K70" s="3182" t="s">
        <v>33</v>
      </c>
      <c r="L70" s="1643">
        <f>SUM(L68:L69)</f>
        <v>90</v>
      </c>
      <c r="M70" s="3252"/>
      <c r="N70" s="3240"/>
      <c r="O70" s="3251"/>
    </row>
    <row r="71" spans="1:18" ht="19.149999999999999" customHeight="1" x14ac:dyDescent="0.2">
      <c r="A71" s="3208" t="s">
        <v>37</v>
      </c>
      <c r="B71" s="3207" t="s">
        <v>39</v>
      </c>
      <c r="C71" s="3206" t="s">
        <v>92</v>
      </c>
      <c r="D71" s="1216"/>
      <c r="E71" s="3220"/>
      <c r="F71" s="3250" t="s">
        <v>820</v>
      </c>
      <c r="G71" s="3233" t="s">
        <v>822</v>
      </c>
      <c r="H71" s="2068" t="s">
        <v>44</v>
      </c>
      <c r="I71" s="2393" t="s">
        <v>814</v>
      </c>
      <c r="J71" s="2005" t="s">
        <v>191</v>
      </c>
      <c r="K71" s="1679" t="s">
        <v>124</v>
      </c>
      <c r="L71" s="941">
        <f>L74</f>
        <v>300</v>
      </c>
      <c r="M71" s="1549" t="s">
        <v>821</v>
      </c>
      <c r="N71" s="1475" t="s">
        <v>119</v>
      </c>
      <c r="O71" s="1547">
        <v>21</v>
      </c>
    </row>
    <row r="72" spans="1:18" ht="19.149999999999999" customHeight="1" x14ac:dyDescent="0.2">
      <c r="A72" s="3198"/>
      <c r="B72" s="2378"/>
      <c r="C72" s="3197"/>
      <c r="D72" s="1212"/>
      <c r="E72" s="3195"/>
      <c r="F72" s="3249"/>
      <c r="G72" s="3228"/>
      <c r="H72" s="2069"/>
      <c r="I72" s="2394"/>
      <c r="J72" s="2746"/>
      <c r="K72" s="3216" t="s">
        <v>140</v>
      </c>
      <c r="L72" s="3215">
        <f>L75</f>
        <v>0</v>
      </c>
      <c r="M72" s="1538"/>
      <c r="N72" s="1766"/>
      <c r="O72" s="1508"/>
    </row>
    <row r="73" spans="1:18" ht="19.149999999999999" customHeight="1" thickBot="1" x14ac:dyDescent="0.25">
      <c r="A73" s="3189"/>
      <c r="B73" s="3188"/>
      <c r="C73" s="3187"/>
      <c r="D73" s="1206"/>
      <c r="E73" s="3195"/>
      <c r="F73" s="3248"/>
      <c r="G73" s="3228"/>
      <c r="H73" s="2069"/>
      <c r="I73" s="2394"/>
      <c r="J73" s="2746"/>
      <c r="K73" s="1661" t="s">
        <v>33</v>
      </c>
      <c r="L73" s="3210">
        <f>SUM(L71:L72)</f>
        <v>300</v>
      </c>
      <c r="M73" s="3247"/>
      <c r="N73" s="3209"/>
      <c r="O73" s="3246"/>
    </row>
    <row r="74" spans="1:18" ht="24.75" customHeight="1" x14ac:dyDescent="0.2">
      <c r="A74" s="3208" t="s">
        <v>37</v>
      </c>
      <c r="B74" s="3207" t="s">
        <v>39</v>
      </c>
      <c r="C74" s="3206" t="s">
        <v>92</v>
      </c>
      <c r="D74" s="3229" t="s">
        <v>37</v>
      </c>
      <c r="E74" s="3195"/>
      <c r="F74" s="2564" t="s">
        <v>820</v>
      </c>
      <c r="G74" s="3228"/>
      <c r="H74" s="2069"/>
      <c r="I74" s="2394"/>
      <c r="J74" s="2746"/>
      <c r="K74" s="3203" t="s">
        <v>124</v>
      </c>
      <c r="L74" s="3245">
        <v>300</v>
      </c>
      <c r="M74" s="1549"/>
      <c r="N74" s="1475"/>
      <c r="O74" s="3244"/>
      <c r="R74" s="394"/>
    </row>
    <row r="75" spans="1:18" ht="19.149999999999999" customHeight="1" x14ac:dyDescent="0.2">
      <c r="A75" s="3198"/>
      <c r="B75" s="2378"/>
      <c r="C75" s="3197"/>
      <c r="D75" s="3243"/>
      <c r="E75" s="3195"/>
      <c r="F75" s="3242"/>
      <c r="G75" s="3228"/>
      <c r="H75" s="2069"/>
      <c r="I75" s="2394"/>
      <c r="J75" s="2746"/>
      <c r="K75" s="3202" t="s">
        <v>140</v>
      </c>
      <c r="L75" s="1227">
        <v>0</v>
      </c>
      <c r="M75" s="3241" t="s">
        <v>819</v>
      </c>
      <c r="N75" s="3240" t="s">
        <v>801</v>
      </c>
      <c r="O75" s="3239">
        <v>0</v>
      </c>
      <c r="R75" s="394"/>
    </row>
    <row r="76" spans="1:18" ht="51.75" customHeight="1" thickBot="1" x14ac:dyDescent="0.25">
      <c r="A76" s="3189"/>
      <c r="B76" s="3188"/>
      <c r="C76" s="3187"/>
      <c r="D76" s="3224"/>
      <c r="E76" s="3185"/>
      <c r="F76" s="2565"/>
      <c r="G76" s="3223"/>
      <c r="H76" s="2070"/>
      <c r="I76" s="2395"/>
      <c r="J76" s="2006"/>
      <c r="K76" s="3238" t="s">
        <v>33</v>
      </c>
      <c r="L76" s="1643">
        <f>SUM(L74:L75)</f>
        <v>300</v>
      </c>
      <c r="M76" s="3237"/>
      <c r="N76" s="3236"/>
      <c r="O76" s="3235"/>
    </row>
    <row r="77" spans="1:18" ht="25.5" customHeight="1" x14ac:dyDescent="0.2">
      <c r="A77" s="3208" t="s">
        <v>37</v>
      </c>
      <c r="B77" s="3207" t="s">
        <v>39</v>
      </c>
      <c r="C77" s="3206" t="s">
        <v>87</v>
      </c>
      <c r="D77" s="1216"/>
      <c r="E77" s="3220"/>
      <c r="F77" s="3234" t="s">
        <v>816</v>
      </c>
      <c r="G77" s="3233" t="s">
        <v>818</v>
      </c>
      <c r="H77" s="2068" t="s">
        <v>44</v>
      </c>
      <c r="I77" s="2393" t="s">
        <v>814</v>
      </c>
      <c r="J77" s="2863" t="s">
        <v>191</v>
      </c>
      <c r="K77" s="1679" t="s">
        <v>810</v>
      </c>
      <c r="L77" s="941">
        <f>L79</f>
        <v>40</v>
      </c>
      <c r="M77" s="1549" t="s">
        <v>817</v>
      </c>
      <c r="N77" s="1475" t="s">
        <v>119</v>
      </c>
      <c r="O77" s="1547">
        <v>0</v>
      </c>
    </row>
    <row r="78" spans="1:18" ht="27.75" customHeight="1" thickBot="1" x14ac:dyDescent="0.25">
      <c r="A78" s="3189"/>
      <c r="B78" s="3188"/>
      <c r="C78" s="3187"/>
      <c r="D78" s="1206"/>
      <c r="E78" s="3195"/>
      <c r="F78" s="3232"/>
      <c r="G78" s="3228"/>
      <c r="H78" s="2069"/>
      <c r="I78" s="2394"/>
      <c r="J78" s="2828"/>
      <c r="K78" s="1661" t="s">
        <v>33</v>
      </c>
      <c r="L78" s="3210">
        <f>SUM(L77:L77)</f>
        <v>40</v>
      </c>
      <c r="M78" s="3231"/>
      <c r="N78" s="3230"/>
      <c r="O78" s="1505"/>
    </row>
    <row r="79" spans="1:18" ht="23.25" customHeight="1" x14ac:dyDescent="0.2">
      <c r="A79" s="3208" t="s">
        <v>37</v>
      </c>
      <c r="B79" s="3207" t="s">
        <v>39</v>
      </c>
      <c r="C79" s="3206" t="s">
        <v>87</v>
      </c>
      <c r="D79" s="3229" t="s">
        <v>37</v>
      </c>
      <c r="E79" s="3195"/>
      <c r="F79" s="3204" t="s">
        <v>816</v>
      </c>
      <c r="G79" s="3228"/>
      <c r="H79" s="2069"/>
      <c r="I79" s="2394"/>
      <c r="J79" s="2828"/>
      <c r="K79" s="3203" t="s">
        <v>810</v>
      </c>
      <c r="L79" s="927">
        <v>40</v>
      </c>
      <c r="M79" s="3227"/>
      <c r="N79" s="3226"/>
      <c r="O79" s="3225"/>
    </row>
    <row r="80" spans="1:18" ht="15.75" customHeight="1" thickBot="1" x14ac:dyDescent="0.25">
      <c r="A80" s="3189"/>
      <c r="B80" s="3188"/>
      <c r="C80" s="3187"/>
      <c r="D80" s="3224"/>
      <c r="E80" s="3185"/>
      <c r="F80" s="3184"/>
      <c r="G80" s="3223"/>
      <c r="H80" s="2070"/>
      <c r="I80" s="2395"/>
      <c r="J80" s="2820"/>
      <c r="K80" s="3182" t="s">
        <v>33</v>
      </c>
      <c r="L80" s="1643">
        <f>SUM(L79)</f>
        <v>40</v>
      </c>
      <c r="M80" s="3222"/>
      <c r="N80" s="3221"/>
      <c r="O80" s="1498"/>
    </row>
    <row r="81" spans="1:18" ht="52.5" customHeight="1" x14ac:dyDescent="0.2">
      <c r="A81" s="3208" t="s">
        <v>37</v>
      </c>
      <c r="B81" s="3207" t="s">
        <v>39</v>
      </c>
      <c r="C81" s="3206" t="s">
        <v>84</v>
      </c>
      <c r="D81" s="1216"/>
      <c r="E81" s="3220"/>
      <c r="F81" s="3219" t="s">
        <v>811</v>
      </c>
      <c r="G81" s="3218" t="s">
        <v>815</v>
      </c>
      <c r="H81" s="2068" t="s">
        <v>44</v>
      </c>
      <c r="I81" s="2393" t="s">
        <v>814</v>
      </c>
      <c r="J81" s="2005" t="s">
        <v>191</v>
      </c>
      <c r="K81" s="1679" t="s">
        <v>810</v>
      </c>
      <c r="L81" s="941">
        <f>L85</f>
        <v>0</v>
      </c>
      <c r="M81" s="1549" t="s">
        <v>813</v>
      </c>
      <c r="N81" s="1475" t="s">
        <v>80</v>
      </c>
      <c r="O81" s="1547">
        <v>7</v>
      </c>
    </row>
    <row r="82" spans="1:18" ht="20.25" customHeight="1" x14ac:dyDescent="0.2">
      <c r="A82" s="3198"/>
      <c r="B82" s="2378"/>
      <c r="C82" s="3197"/>
      <c r="D82" s="1212"/>
      <c r="E82" s="3195"/>
      <c r="F82" s="3217"/>
      <c r="G82" s="3193"/>
      <c r="H82" s="2069"/>
      <c r="I82" s="2394"/>
      <c r="J82" s="2746"/>
      <c r="K82" s="1667" t="s">
        <v>124</v>
      </c>
      <c r="L82" s="1666">
        <f>L86</f>
        <v>59</v>
      </c>
      <c r="M82" s="3214"/>
      <c r="N82" s="3213"/>
      <c r="O82" s="3212"/>
    </row>
    <row r="83" spans="1:18" ht="17.25" customHeight="1" x14ac:dyDescent="0.2">
      <c r="A83" s="3198"/>
      <c r="B83" s="2378"/>
      <c r="C83" s="3197"/>
      <c r="D83" s="1212"/>
      <c r="E83" s="3195"/>
      <c r="F83" s="3217"/>
      <c r="G83" s="3193"/>
      <c r="H83" s="2069"/>
      <c r="I83" s="2394"/>
      <c r="J83" s="2746"/>
      <c r="K83" s="3216" t="s">
        <v>141</v>
      </c>
      <c r="L83" s="3215">
        <f>L87</f>
        <v>272.89999999999998</v>
      </c>
      <c r="M83" s="3214" t="s">
        <v>812</v>
      </c>
      <c r="N83" s="3213" t="s">
        <v>119</v>
      </c>
      <c r="O83" s="3212">
        <v>4</v>
      </c>
    </row>
    <row r="84" spans="1:18" ht="13.5" thickBot="1" x14ac:dyDescent="0.25">
      <c r="A84" s="3189"/>
      <c r="B84" s="3188"/>
      <c r="C84" s="3187"/>
      <c r="D84" s="1206"/>
      <c r="E84" s="3195"/>
      <c r="F84" s="3211"/>
      <c r="G84" s="3193"/>
      <c r="H84" s="2069"/>
      <c r="I84" s="2394"/>
      <c r="J84" s="2746"/>
      <c r="K84" s="1661" t="s">
        <v>33</v>
      </c>
      <c r="L84" s="3210">
        <f>SUM(L81:L83)</f>
        <v>331.9</v>
      </c>
      <c r="M84" s="1546"/>
      <c r="N84" s="3209"/>
      <c r="O84" s="1505"/>
    </row>
    <row r="85" spans="1:18" x14ac:dyDescent="0.2">
      <c r="A85" s="3208" t="s">
        <v>37</v>
      </c>
      <c r="B85" s="3207" t="s">
        <v>39</v>
      </c>
      <c r="C85" s="3206" t="s">
        <v>84</v>
      </c>
      <c r="D85" s="3205" t="s">
        <v>37</v>
      </c>
      <c r="E85" s="3195"/>
      <c r="F85" s="3204" t="s">
        <v>811</v>
      </c>
      <c r="G85" s="3193"/>
      <c r="H85" s="2069"/>
      <c r="I85" s="2394"/>
      <c r="J85" s="2746"/>
      <c r="K85" s="3203" t="s">
        <v>810</v>
      </c>
      <c r="L85" s="927">
        <v>0</v>
      </c>
      <c r="M85" s="3201"/>
      <c r="N85" s="3200"/>
      <c r="O85" s="3199"/>
    </row>
    <row r="86" spans="1:18" x14ac:dyDescent="0.2">
      <c r="A86" s="3198"/>
      <c r="B86" s="2378"/>
      <c r="C86" s="3197"/>
      <c r="D86" s="3196"/>
      <c r="E86" s="3195"/>
      <c r="F86" s="3194"/>
      <c r="G86" s="3193"/>
      <c r="H86" s="2069"/>
      <c r="I86" s="2394"/>
      <c r="J86" s="2746"/>
      <c r="K86" s="3202" t="s">
        <v>124</v>
      </c>
      <c r="L86" s="924">
        <v>59</v>
      </c>
      <c r="M86" s="3201"/>
      <c r="N86" s="3200"/>
      <c r="O86" s="3199"/>
    </row>
    <row r="87" spans="1:18" x14ac:dyDescent="0.2">
      <c r="A87" s="3198"/>
      <c r="B87" s="2378"/>
      <c r="C87" s="3197"/>
      <c r="D87" s="3196"/>
      <c r="E87" s="3195"/>
      <c r="F87" s="3194"/>
      <c r="G87" s="3193"/>
      <c r="H87" s="2069"/>
      <c r="I87" s="2394"/>
      <c r="J87" s="2746"/>
      <c r="K87" s="3192" t="s">
        <v>141</v>
      </c>
      <c r="L87" s="3191">
        <v>272.89999999999998</v>
      </c>
      <c r="M87" s="1413"/>
      <c r="N87" s="3190"/>
      <c r="O87" s="1453"/>
    </row>
    <row r="88" spans="1:18" ht="26.25" customHeight="1" thickBot="1" x14ac:dyDescent="0.25">
      <c r="A88" s="3189"/>
      <c r="B88" s="3188"/>
      <c r="C88" s="3187"/>
      <c r="D88" s="3186"/>
      <c r="E88" s="3185"/>
      <c r="F88" s="3184"/>
      <c r="G88" s="3183"/>
      <c r="H88" s="2070"/>
      <c r="I88" s="2395"/>
      <c r="J88" s="2006"/>
      <c r="K88" s="3182" t="s">
        <v>33</v>
      </c>
      <c r="L88" s="3181">
        <f>SUM(L85:L87)</f>
        <v>331.9</v>
      </c>
      <c r="M88" s="1410"/>
      <c r="N88" s="3180"/>
      <c r="O88" s="1444"/>
    </row>
    <row r="89" spans="1:18" ht="22.5" customHeight="1" thickBot="1" x14ac:dyDescent="0.25">
      <c r="A89" s="3179" t="s">
        <v>37</v>
      </c>
      <c r="B89" s="3178" t="s">
        <v>39</v>
      </c>
      <c r="C89" s="2632" t="s">
        <v>38</v>
      </c>
      <c r="D89" s="2632"/>
      <c r="E89" s="2632"/>
      <c r="F89" s="2632"/>
      <c r="G89" s="2632"/>
      <c r="H89" s="2632"/>
      <c r="I89" s="2633"/>
      <c r="J89" s="1429"/>
      <c r="K89" s="3177" t="s">
        <v>33</v>
      </c>
      <c r="L89" s="904">
        <f>L35+L41+L47+L54+L61+L67+L78+L84+L73</f>
        <v>1855.1999999999998</v>
      </c>
      <c r="M89" s="3176"/>
      <c r="N89" s="3176"/>
      <c r="O89" s="3175"/>
    </row>
    <row r="90" spans="1:18" ht="19.5" customHeight="1" thickBot="1" x14ac:dyDescent="0.25">
      <c r="A90" s="3174" t="s">
        <v>37</v>
      </c>
      <c r="B90" s="3174"/>
      <c r="C90" s="3173" t="s">
        <v>36</v>
      </c>
      <c r="D90" s="3173"/>
      <c r="E90" s="3173"/>
      <c r="F90" s="3173"/>
      <c r="G90" s="3173"/>
      <c r="H90" s="3173"/>
      <c r="I90" s="3172"/>
      <c r="J90" s="3171"/>
      <c r="K90" s="3170" t="s">
        <v>33</v>
      </c>
      <c r="L90" s="3169">
        <f>L89+L31</f>
        <v>2019.7999999999997</v>
      </c>
      <c r="M90" s="3168"/>
      <c r="N90" s="3168"/>
      <c r="O90" s="3167"/>
    </row>
    <row r="91" spans="1:18" ht="13.5" hidden="1" thickBot="1" x14ac:dyDescent="0.25">
      <c r="A91" s="1232"/>
      <c r="B91" s="3166"/>
      <c r="C91" s="3165" t="s">
        <v>35</v>
      </c>
      <c r="D91" s="3165"/>
      <c r="E91" s="3165"/>
      <c r="F91" s="3165"/>
      <c r="G91" s="3165"/>
      <c r="H91" s="3165"/>
      <c r="I91" s="3164"/>
      <c r="J91" s="3163"/>
      <c r="K91" s="3162" t="s">
        <v>33</v>
      </c>
      <c r="L91" s="3161">
        <f>L92-L83-L66-L52-L46-L34</f>
        <v>1231.8999999999996</v>
      </c>
      <c r="M91" s="3160"/>
      <c r="N91" s="3160"/>
      <c r="O91" s="3159"/>
    </row>
    <row r="92" spans="1:18" ht="24" customHeight="1" thickBot="1" x14ac:dyDescent="0.25">
      <c r="A92" s="2591" t="s">
        <v>34</v>
      </c>
      <c r="B92" s="2592"/>
      <c r="C92" s="2592"/>
      <c r="D92" s="2592"/>
      <c r="E92" s="2592"/>
      <c r="F92" s="2592"/>
      <c r="G92" s="2592"/>
      <c r="H92" s="2592"/>
      <c r="I92" s="2592"/>
      <c r="J92" s="2592"/>
      <c r="K92" s="2593"/>
      <c r="L92" s="3158">
        <f>L90*1</f>
        <v>2019.7999999999997</v>
      </c>
      <c r="M92" s="2594"/>
      <c r="N92" s="2595"/>
      <c r="O92" s="2596"/>
      <c r="R92" s="394"/>
    </row>
    <row r="93" spans="1:18" ht="15" x14ac:dyDescent="0.2">
      <c r="A93" s="1422" t="s">
        <v>32</v>
      </c>
      <c r="B93" s="1422"/>
      <c r="C93" s="1422"/>
      <c r="D93" s="1422"/>
      <c r="E93" s="1422"/>
      <c r="F93" s="1422"/>
      <c r="G93" s="1422"/>
      <c r="H93" s="1423"/>
      <c r="I93" s="1422"/>
      <c r="J93" s="1422"/>
      <c r="K93" s="1422"/>
      <c r="L93" s="3157"/>
      <c r="M93" s="1422"/>
      <c r="N93" s="1421"/>
      <c r="O93" s="1420"/>
    </row>
    <row r="94" spans="1:18" ht="275.25" customHeight="1" x14ac:dyDescent="0.2">
      <c r="A94" s="1405"/>
      <c r="B94" s="1405"/>
      <c r="C94" s="1405"/>
      <c r="D94" s="1405"/>
      <c r="E94" s="1405"/>
      <c r="F94" s="1405"/>
      <c r="G94" s="1405"/>
      <c r="H94" s="3141"/>
      <c r="I94" s="1405"/>
      <c r="J94" s="1405"/>
      <c r="K94" s="1405"/>
      <c r="L94" s="3156"/>
      <c r="M94" s="1405"/>
      <c r="N94" s="1405"/>
      <c r="O94" s="1404"/>
    </row>
    <row r="95" spans="1:18" x14ac:dyDescent="0.2">
      <c r="A95" s="2031" t="s">
        <v>31</v>
      </c>
      <c r="B95" s="2031"/>
      <c r="C95" s="2031"/>
      <c r="D95" s="2031"/>
      <c r="E95" s="2031"/>
      <c r="F95" s="2031"/>
      <c r="G95" s="2031"/>
      <c r="H95" s="2031"/>
      <c r="I95" s="2031"/>
      <c r="J95" s="2031"/>
      <c r="K95" s="2031"/>
      <c r="L95" s="2031"/>
      <c r="M95" s="1405"/>
      <c r="N95" s="1405"/>
      <c r="O95" s="1404"/>
    </row>
    <row r="96" spans="1:18" ht="13.5" thickBot="1" x14ac:dyDescent="0.25">
      <c r="A96" s="27"/>
      <c r="B96" s="25"/>
      <c r="C96" s="25"/>
      <c r="D96" s="25"/>
      <c r="E96" s="25"/>
      <c r="F96" s="25"/>
      <c r="G96" s="26"/>
      <c r="H96" s="25"/>
      <c r="I96" s="25"/>
      <c r="J96" s="25"/>
      <c r="K96" s="17"/>
      <c r="L96" s="23" t="s">
        <v>30</v>
      </c>
      <c r="M96" s="1405"/>
      <c r="N96" s="1405"/>
      <c r="O96" s="1404"/>
    </row>
    <row r="97" spans="1:15" ht="45" customHeight="1" thickBot="1" x14ac:dyDescent="0.25">
      <c r="A97" s="22"/>
      <c r="B97" s="21"/>
      <c r="C97" s="2053" t="s">
        <v>29</v>
      </c>
      <c r="D97" s="2053"/>
      <c r="E97" s="2053"/>
      <c r="F97" s="2053"/>
      <c r="G97" s="2053"/>
      <c r="H97" s="2053"/>
      <c r="I97" s="2053"/>
      <c r="J97" s="2053"/>
      <c r="K97" s="2053"/>
      <c r="L97" s="20" t="s">
        <v>28</v>
      </c>
      <c r="M97" s="1405"/>
      <c r="N97" s="1405"/>
      <c r="O97" s="1404"/>
    </row>
    <row r="98" spans="1:15" x14ac:dyDescent="0.2">
      <c r="A98" s="2507" t="s">
        <v>616</v>
      </c>
      <c r="B98" s="2508"/>
      <c r="C98" s="2508"/>
      <c r="D98" s="2508"/>
      <c r="E98" s="2508"/>
      <c r="F98" s="2508"/>
      <c r="G98" s="2508"/>
      <c r="H98" s="2508"/>
      <c r="I98" s="2508"/>
      <c r="J98" s="2508"/>
      <c r="K98" s="2509"/>
      <c r="L98" s="3155">
        <f>L99+L103+L110+L112+L113+L114</f>
        <v>2019.7999999999997</v>
      </c>
      <c r="M98" s="1405"/>
      <c r="N98" s="1405"/>
      <c r="O98" s="1404"/>
    </row>
    <row r="99" spans="1:15" x14ac:dyDescent="0.2">
      <c r="A99" s="2486" t="s">
        <v>809</v>
      </c>
      <c r="B99" s="2487"/>
      <c r="C99" s="2487"/>
      <c r="D99" s="2487"/>
      <c r="E99" s="2487"/>
      <c r="F99" s="2487"/>
      <c r="G99" s="2487"/>
      <c r="H99" s="2487"/>
      <c r="I99" s="2487"/>
      <c r="J99" s="2487"/>
      <c r="K99" s="2510"/>
      <c r="L99" s="11">
        <f>L100</f>
        <v>508.6</v>
      </c>
      <c r="M99" s="1405"/>
      <c r="N99" s="1405"/>
      <c r="O99" s="1404"/>
    </row>
    <row r="100" spans="1:15" x14ac:dyDescent="0.2">
      <c r="A100" s="2495" t="s">
        <v>614</v>
      </c>
      <c r="B100" s="2496"/>
      <c r="C100" s="2496"/>
      <c r="D100" s="2496"/>
      <c r="E100" s="2496"/>
      <c r="F100" s="2496"/>
      <c r="G100" s="2496"/>
      <c r="H100" s="2496"/>
      <c r="I100" s="2496"/>
      <c r="J100" s="2496"/>
      <c r="K100" s="2497"/>
      <c r="L100" s="11">
        <f>L53+L71+L19+L82</f>
        <v>508.6</v>
      </c>
      <c r="M100" s="1405"/>
      <c r="N100" s="1405"/>
      <c r="O100" s="1404"/>
    </row>
    <row r="101" spans="1:15" x14ac:dyDescent="0.2">
      <c r="A101" s="2486" t="s">
        <v>613</v>
      </c>
      <c r="B101" s="2487"/>
      <c r="C101" s="2487"/>
      <c r="D101" s="2487"/>
      <c r="E101" s="2488"/>
      <c r="F101" s="2488"/>
      <c r="G101" s="2488"/>
      <c r="H101" s="2488"/>
      <c r="I101" s="2488"/>
      <c r="J101" s="2488"/>
      <c r="K101" s="2489"/>
      <c r="L101" s="11"/>
      <c r="M101" s="1405"/>
      <c r="N101" s="1405"/>
      <c r="O101" s="1404"/>
    </row>
    <row r="102" spans="1:15" ht="32.25" customHeight="1" x14ac:dyDescent="0.2">
      <c r="A102" s="2486" t="s">
        <v>612</v>
      </c>
      <c r="B102" s="2487"/>
      <c r="C102" s="2487"/>
      <c r="D102" s="2487"/>
      <c r="E102" s="2487"/>
      <c r="F102" s="2487"/>
      <c r="G102" s="2487"/>
      <c r="H102" s="2487"/>
      <c r="I102" s="2487"/>
      <c r="J102" s="2487"/>
      <c r="K102" s="2510"/>
      <c r="L102" s="11">
        <v>0</v>
      </c>
      <c r="M102" s="1405"/>
      <c r="N102" s="1405"/>
      <c r="O102" s="1404"/>
    </row>
    <row r="103" spans="1:15" x14ac:dyDescent="0.2">
      <c r="A103" s="2495" t="s">
        <v>22</v>
      </c>
      <c r="B103" s="2496"/>
      <c r="C103" s="2496"/>
      <c r="D103" s="2496"/>
      <c r="E103" s="2496"/>
      <c r="F103" s="2496"/>
      <c r="G103" s="2496"/>
      <c r="H103" s="2496"/>
      <c r="I103" s="2496"/>
      <c r="J103" s="2496"/>
      <c r="K103" s="2497"/>
      <c r="L103" s="11">
        <f>L104+L105+L106+L107+L108+L109</f>
        <v>0</v>
      </c>
      <c r="M103" s="1405"/>
      <c r="N103" s="1405"/>
      <c r="O103" s="1404"/>
    </row>
    <row r="104" spans="1:15" x14ac:dyDescent="0.2">
      <c r="A104" s="2486" t="s">
        <v>611</v>
      </c>
      <c r="B104" s="2487"/>
      <c r="C104" s="2487"/>
      <c r="D104" s="2487"/>
      <c r="E104" s="2488"/>
      <c r="F104" s="2488"/>
      <c r="G104" s="2488"/>
      <c r="H104" s="2488"/>
      <c r="I104" s="2488"/>
      <c r="J104" s="2488"/>
      <c r="K104" s="2489"/>
      <c r="L104" s="11">
        <f>L72</f>
        <v>0</v>
      </c>
      <c r="M104" s="1405"/>
      <c r="N104" s="1405"/>
      <c r="O104" s="1404"/>
    </row>
    <row r="105" spans="1:15" x14ac:dyDescent="0.2">
      <c r="A105" s="2486" t="s">
        <v>610</v>
      </c>
      <c r="B105" s="2487"/>
      <c r="C105" s="2487"/>
      <c r="D105" s="2487"/>
      <c r="E105" s="2488"/>
      <c r="F105" s="2488"/>
      <c r="G105" s="2488"/>
      <c r="H105" s="2488"/>
      <c r="I105" s="2488"/>
      <c r="J105" s="2488"/>
      <c r="K105" s="2489"/>
      <c r="L105" s="11"/>
      <c r="M105" s="1405"/>
      <c r="N105" s="1405"/>
      <c r="O105" s="1404"/>
    </row>
    <row r="106" spans="1:15" x14ac:dyDescent="0.2">
      <c r="A106" s="2486" t="s">
        <v>609</v>
      </c>
      <c r="B106" s="2487"/>
      <c r="C106" s="2487"/>
      <c r="D106" s="2487"/>
      <c r="E106" s="2488"/>
      <c r="F106" s="2488"/>
      <c r="G106" s="2488"/>
      <c r="H106" s="2488"/>
      <c r="I106" s="2488"/>
      <c r="J106" s="2488"/>
      <c r="K106" s="2489"/>
      <c r="L106" s="11"/>
      <c r="M106" s="1405"/>
      <c r="N106" s="1405"/>
      <c r="O106" s="1404"/>
    </row>
    <row r="107" spans="1:15" x14ac:dyDescent="0.2">
      <c r="A107" s="2486" t="s">
        <v>808</v>
      </c>
      <c r="B107" s="2488"/>
      <c r="C107" s="2488"/>
      <c r="D107" s="2488"/>
      <c r="E107" s="2488"/>
      <c r="F107" s="2488"/>
      <c r="G107" s="2488"/>
      <c r="H107" s="2488"/>
      <c r="I107" s="2488"/>
      <c r="J107" s="2488"/>
      <c r="K107" s="2489"/>
      <c r="L107" s="11"/>
      <c r="M107" s="1405"/>
      <c r="N107" s="1405"/>
      <c r="O107" s="1404"/>
    </row>
    <row r="108" spans="1:15" x14ac:dyDescent="0.2">
      <c r="A108" s="2486" t="s">
        <v>607</v>
      </c>
      <c r="B108" s="2487"/>
      <c r="C108" s="2487"/>
      <c r="D108" s="2487"/>
      <c r="E108" s="2488"/>
      <c r="F108" s="2488"/>
      <c r="G108" s="2488"/>
      <c r="H108" s="2488"/>
      <c r="I108" s="2488"/>
      <c r="J108" s="2488"/>
      <c r="K108" s="2489"/>
      <c r="L108" s="11"/>
      <c r="M108" s="1405"/>
      <c r="N108" s="1405"/>
      <c r="O108" s="1404"/>
    </row>
    <row r="109" spans="1:15" x14ac:dyDescent="0.2">
      <c r="A109" s="2490" t="s">
        <v>606</v>
      </c>
      <c r="B109" s="2491"/>
      <c r="C109" s="2491"/>
      <c r="D109" s="2491"/>
      <c r="E109" s="2488"/>
      <c r="F109" s="2488"/>
      <c r="G109" s="2488"/>
      <c r="H109" s="2488"/>
      <c r="I109" s="2488"/>
      <c r="J109" s="2488"/>
      <c r="K109" s="2489"/>
      <c r="L109" s="11"/>
      <c r="M109" s="1405"/>
      <c r="N109" s="1405"/>
      <c r="O109" s="1404"/>
    </row>
    <row r="110" spans="1:15" x14ac:dyDescent="0.2">
      <c r="A110" s="2486" t="s">
        <v>15</v>
      </c>
      <c r="B110" s="2488"/>
      <c r="C110" s="2488"/>
      <c r="D110" s="2488"/>
      <c r="E110" s="2488"/>
      <c r="F110" s="2488"/>
      <c r="G110" s="2488"/>
      <c r="H110" s="2488"/>
      <c r="I110" s="2488"/>
      <c r="J110" s="2488"/>
      <c r="K110" s="2489"/>
      <c r="L110" s="11">
        <f>L12+L17+L25+L33+L39+L45+L51+L59+L65+L77+L81</f>
        <v>698</v>
      </c>
      <c r="M110" s="1405"/>
      <c r="N110" s="1405"/>
      <c r="O110" s="1404"/>
    </row>
    <row r="111" spans="1:15" ht="17.25" customHeight="1" x14ac:dyDescent="0.2">
      <c r="A111" s="2486" t="s">
        <v>807</v>
      </c>
      <c r="B111" s="2487"/>
      <c r="C111" s="2487"/>
      <c r="D111" s="2487"/>
      <c r="E111" s="2487"/>
      <c r="F111" s="2487"/>
      <c r="G111" s="2487"/>
      <c r="H111" s="2487"/>
      <c r="I111" s="2487"/>
      <c r="J111" s="2487"/>
      <c r="K111" s="2510"/>
      <c r="L111" s="11">
        <f>L12+L17+L25+L33+L39+L45+L51+L59+L65+L77+L81</f>
        <v>698</v>
      </c>
      <c r="M111" s="1405"/>
      <c r="N111" s="1405"/>
      <c r="O111" s="1404"/>
    </row>
    <row r="112" spans="1:15" x14ac:dyDescent="0.2">
      <c r="A112" s="2492" t="s">
        <v>604</v>
      </c>
      <c r="B112" s="2493"/>
      <c r="C112" s="2493"/>
      <c r="D112" s="2493"/>
      <c r="E112" s="2493"/>
      <c r="F112" s="2493"/>
      <c r="G112" s="2493"/>
      <c r="H112" s="2493"/>
      <c r="I112" s="2493"/>
      <c r="J112" s="2493"/>
      <c r="K112" s="2494"/>
      <c r="L112" s="11"/>
      <c r="M112" s="1405"/>
      <c r="N112" s="1405"/>
      <c r="O112" s="1404"/>
    </row>
    <row r="113" spans="1:15" x14ac:dyDescent="0.2">
      <c r="A113" s="2495" t="s">
        <v>603</v>
      </c>
      <c r="B113" s="2496"/>
      <c r="C113" s="2496"/>
      <c r="D113" s="2496"/>
      <c r="E113" s="2496"/>
      <c r="F113" s="2496"/>
      <c r="G113" s="2496"/>
      <c r="H113" s="2496"/>
      <c r="I113" s="2496"/>
      <c r="J113" s="2496"/>
      <c r="K113" s="2497"/>
      <c r="L113" s="11"/>
      <c r="M113" s="1405"/>
      <c r="N113" s="1405"/>
      <c r="O113" s="1404"/>
    </row>
    <row r="114" spans="1:15" x14ac:dyDescent="0.2">
      <c r="A114" s="2486" t="s">
        <v>806</v>
      </c>
      <c r="B114" s="2487"/>
      <c r="C114" s="2487"/>
      <c r="D114" s="2487"/>
      <c r="E114" s="2488"/>
      <c r="F114" s="2488"/>
      <c r="G114" s="2488"/>
      <c r="H114" s="2488"/>
      <c r="I114" s="2488"/>
      <c r="J114" s="2488"/>
      <c r="K114" s="2489"/>
      <c r="L114" s="11">
        <f>L18+L26+L34+L40+L46+L52+L60+L66+L83</f>
        <v>813.19999999999993</v>
      </c>
      <c r="M114" s="1405"/>
      <c r="N114" s="1405"/>
      <c r="O114" s="1404"/>
    </row>
    <row r="115" spans="1:15" x14ac:dyDescent="0.2">
      <c r="A115" s="2486" t="s">
        <v>805</v>
      </c>
      <c r="B115" s="2487"/>
      <c r="C115" s="2487"/>
      <c r="D115" s="2487"/>
      <c r="E115" s="2488"/>
      <c r="F115" s="2488"/>
      <c r="G115" s="2488"/>
      <c r="H115" s="2488"/>
      <c r="I115" s="2488"/>
      <c r="J115" s="2488"/>
      <c r="K115" s="2489"/>
      <c r="L115" s="11">
        <f>L18+L26+L34+L40+L46+L52+L60+L66+L83</f>
        <v>813.19999999999993</v>
      </c>
      <c r="M115" s="1405"/>
      <c r="N115" s="1405"/>
      <c r="O115" s="1404"/>
    </row>
    <row r="116" spans="1:15" ht="13.5" thickBot="1" x14ac:dyDescent="0.25">
      <c r="A116" s="2486" t="s">
        <v>804</v>
      </c>
      <c r="B116" s="2487"/>
      <c r="C116" s="2487"/>
      <c r="D116" s="2487"/>
      <c r="E116" s="2487"/>
      <c r="F116" s="2487"/>
      <c r="G116" s="2487"/>
      <c r="H116" s="2487"/>
      <c r="I116" s="2487"/>
      <c r="J116" s="2487"/>
      <c r="K116" s="2510"/>
      <c r="L116" s="11"/>
      <c r="M116" s="1405"/>
      <c r="N116" s="1405"/>
      <c r="O116" s="1404"/>
    </row>
    <row r="117" spans="1:15" ht="13.5" thickBot="1" x14ac:dyDescent="0.25">
      <c r="A117" s="2540" t="s">
        <v>8</v>
      </c>
      <c r="B117" s="2541"/>
      <c r="C117" s="2541"/>
      <c r="D117" s="2541"/>
      <c r="E117" s="2541"/>
      <c r="F117" s="2541"/>
      <c r="G117" s="2541"/>
      <c r="H117" s="2541"/>
      <c r="I117" s="2541"/>
      <c r="J117" s="2541"/>
      <c r="K117" s="2542"/>
      <c r="L117" s="12">
        <f>L118</f>
        <v>0</v>
      </c>
      <c r="M117" s="1405"/>
      <c r="N117" s="1405"/>
      <c r="O117" s="1404"/>
    </row>
    <row r="118" spans="1:15" x14ac:dyDescent="0.2">
      <c r="A118" s="2516" t="s">
        <v>210</v>
      </c>
      <c r="B118" s="2517"/>
      <c r="C118" s="2517"/>
      <c r="D118" s="2517"/>
      <c r="E118" s="2518"/>
      <c r="F118" s="2518"/>
      <c r="G118" s="2518"/>
      <c r="H118" s="2518"/>
      <c r="I118" s="2518"/>
      <c r="J118" s="2518"/>
      <c r="K118" s="2519"/>
      <c r="L118" s="2661">
        <v>0</v>
      </c>
      <c r="M118" s="1405"/>
      <c r="N118" s="1405"/>
      <c r="O118" s="1404"/>
    </row>
    <row r="119" spans="1:15" x14ac:dyDescent="0.2">
      <c r="A119" s="2617" t="s">
        <v>6</v>
      </c>
      <c r="B119" s="2618"/>
      <c r="C119" s="2618"/>
      <c r="D119" s="2618"/>
      <c r="E119" s="2618"/>
      <c r="F119" s="2618"/>
      <c r="G119" s="2618"/>
      <c r="H119" s="2618"/>
      <c r="I119" s="2618"/>
      <c r="J119" s="2618"/>
      <c r="K119" s="2619"/>
      <c r="L119" s="11"/>
      <c r="M119" s="1405"/>
      <c r="N119" s="1405"/>
      <c r="O119" s="1404"/>
    </row>
    <row r="120" spans="1:15" ht="15.75" customHeight="1" x14ac:dyDescent="0.2">
      <c r="A120" s="3154" t="s">
        <v>600</v>
      </c>
      <c r="B120" s="3153"/>
      <c r="C120" s="3153"/>
      <c r="D120" s="3153"/>
      <c r="E120" s="3153"/>
      <c r="F120" s="3153"/>
      <c r="G120" s="3153"/>
      <c r="H120" s="3153"/>
      <c r="I120" s="3153"/>
      <c r="J120" s="3153"/>
      <c r="K120" s="3152"/>
      <c r="L120" s="11"/>
      <c r="M120" s="1405"/>
      <c r="N120" s="1405"/>
      <c r="O120" s="1404"/>
    </row>
    <row r="121" spans="1:15" ht="15" customHeight="1" x14ac:dyDescent="0.2">
      <c r="A121" s="3151" t="s">
        <v>599</v>
      </c>
      <c r="B121" s="3150"/>
      <c r="C121" s="3150"/>
      <c r="D121" s="3150"/>
      <c r="E121" s="3150"/>
      <c r="F121" s="3150"/>
      <c r="G121" s="3150"/>
      <c r="H121" s="3150"/>
      <c r="I121" s="3150"/>
      <c r="J121" s="3150"/>
      <c r="K121" s="3149"/>
      <c r="L121" s="11"/>
      <c r="M121" s="1405"/>
      <c r="N121" s="1405"/>
      <c r="O121" s="1404"/>
    </row>
    <row r="122" spans="1:15" ht="15" customHeight="1" thickBot="1" x14ac:dyDescent="0.25">
      <c r="A122" s="3148" t="s">
        <v>3</v>
      </c>
      <c r="B122" s="3147"/>
      <c r="C122" s="3147"/>
      <c r="D122" s="3147"/>
      <c r="E122" s="3147"/>
      <c r="F122" s="3147"/>
      <c r="G122" s="3147"/>
      <c r="H122" s="3147"/>
      <c r="I122" s="3147"/>
      <c r="J122" s="3147"/>
      <c r="K122" s="3146"/>
      <c r="L122" s="1406"/>
      <c r="M122" s="1405"/>
      <c r="N122" s="1405"/>
      <c r="O122" s="1404"/>
    </row>
    <row r="123" spans="1:15" ht="13.5" thickBot="1" x14ac:dyDescent="0.25">
      <c r="A123" s="2498" t="s">
        <v>598</v>
      </c>
      <c r="B123" s="2499"/>
      <c r="C123" s="2499"/>
      <c r="D123" s="2499"/>
      <c r="E123" s="2499"/>
      <c r="F123" s="2499"/>
      <c r="G123" s="2499"/>
      <c r="H123" s="2499"/>
      <c r="I123" s="2499"/>
      <c r="J123" s="2499"/>
      <c r="K123" s="2500"/>
      <c r="L123" s="3145">
        <f>L98+L117</f>
        <v>2019.7999999999997</v>
      </c>
      <c r="M123" s="1405"/>
      <c r="N123" s="1405"/>
      <c r="O123" s="1404"/>
    </row>
    <row r="124" spans="1:15" x14ac:dyDescent="0.2">
      <c r="A124" s="3144" t="s">
        <v>1</v>
      </c>
      <c r="B124" s="3143"/>
      <c r="C124" s="3143"/>
      <c r="D124" s="3143"/>
      <c r="E124" s="3143"/>
      <c r="F124" s="3143"/>
      <c r="G124" s="3143"/>
      <c r="H124" s="3143"/>
      <c r="I124" s="3143"/>
      <c r="J124" s="3143"/>
      <c r="K124" s="3142"/>
      <c r="L124" s="2661"/>
      <c r="M124" s="1405"/>
      <c r="N124" s="1405"/>
      <c r="O124" s="1404"/>
    </row>
    <row r="125" spans="1:15" ht="13.5" thickBot="1" x14ac:dyDescent="0.25">
      <c r="A125" s="2504" t="s">
        <v>0</v>
      </c>
      <c r="B125" s="2505"/>
      <c r="C125" s="2505"/>
      <c r="D125" s="2505"/>
      <c r="E125" s="2505"/>
      <c r="F125" s="2505"/>
      <c r="G125" s="2505"/>
      <c r="H125" s="2505"/>
      <c r="I125" s="2505"/>
      <c r="J125" s="2505"/>
      <c r="K125" s="2506"/>
      <c r="L125" s="1406">
        <v>-941.7</v>
      </c>
      <c r="M125" s="1405"/>
      <c r="N125" s="1405"/>
      <c r="O125" s="1404"/>
    </row>
    <row r="126" spans="1:15" ht="13.9" customHeight="1" x14ac:dyDescent="0.2">
      <c r="A126" s="1405"/>
      <c r="B126" s="1405"/>
      <c r="C126" s="1405"/>
      <c r="D126" s="1405"/>
      <c r="E126" s="1405"/>
      <c r="F126" s="1405"/>
      <c r="G126" s="1405"/>
      <c r="H126" s="3141"/>
      <c r="I126" s="1405"/>
      <c r="J126" s="1405"/>
      <c r="K126" s="1405"/>
      <c r="L126" s="1405"/>
      <c r="M126" s="1405"/>
      <c r="N126" s="1405"/>
      <c r="O126" s="1404"/>
    </row>
    <row r="127" spans="1:15" x14ac:dyDescent="0.2">
      <c r="A127" s="1405"/>
      <c r="B127" s="1405"/>
      <c r="C127" s="1405"/>
      <c r="D127" s="1405"/>
      <c r="E127" s="1405"/>
      <c r="F127" s="1405"/>
      <c r="G127" s="1405"/>
      <c r="H127" s="3141"/>
      <c r="I127" s="1405"/>
      <c r="J127" s="1405"/>
      <c r="K127" s="1405"/>
      <c r="L127" s="1405"/>
      <c r="M127" s="1405"/>
      <c r="N127" s="1405"/>
      <c r="O127" s="1404"/>
    </row>
    <row r="128" spans="1:15" x14ac:dyDescent="0.2">
      <c r="A128" s="1405"/>
      <c r="B128" s="1405"/>
      <c r="C128" s="1405"/>
      <c r="D128" s="1405"/>
      <c r="E128" s="1405"/>
      <c r="F128" s="1405"/>
      <c r="G128" s="1405"/>
      <c r="H128" s="3141"/>
      <c r="I128" s="1405"/>
      <c r="J128" s="1405"/>
      <c r="K128" s="1405"/>
      <c r="L128" s="1405"/>
      <c r="M128" s="1405"/>
      <c r="N128" s="1405"/>
      <c r="O128" s="1404"/>
    </row>
    <row r="129" spans="1:15" x14ac:dyDescent="0.2">
      <c r="A129" s="1405"/>
      <c r="B129" s="1405"/>
      <c r="C129" s="1405"/>
      <c r="D129" s="1405"/>
      <c r="E129" s="1405"/>
      <c r="F129" s="1405"/>
      <c r="G129" s="1405"/>
      <c r="H129" s="3141"/>
      <c r="I129" s="1405"/>
      <c r="J129" s="1405"/>
      <c r="K129" s="1405"/>
      <c r="L129" s="1405"/>
      <c r="M129" s="1405"/>
      <c r="N129" s="1405"/>
      <c r="O129" s="1404"/>
    </row>
    <row r="130" spans="1:15" x14ac:dyDescent="0.2">
      <c r="A130" s="1405"/>
      <c r="B130" s="1405"/>
      <c r="C130" s="1405"/>
      <c r="D130" s="1405"/>
      <c r="E130" s="1405"/>
      <c r="H130" s="361"/>
    </row>
    <row r="131" spans="1:15" x14ac:dyDescent="0.2">
      <c r="A131" s="1400"/>
      <c r="B131" s="1400"/>
      <c r="C131" s="1400"/>
      <c r="D131" s="1400"/>
      <c r="E131" s="1400"/>
      <c r="H131" s="361"/>
    </row>
    <row r="132" spans="1:15" ht="36" customHeight="1" x14ac:dyDescent="0.2">
      <c r="A132" s="1400"/>
      <c r="B132" s="1400"/>
      <c r="C132" s="1400"/>
      <c r="D132" s="1400"/>
      <c r="E132" s="1400"/>
      <c r="H132" s="361"/>
    </row>
    <row r="133" spans="1:15" x14ac:dyDescent="0.2">
      <c r="A133" s="1400"/>
      <c r="B133" s="1400"/>
      <c r="C133" s="1400"/>
      <c r="D133" s="1400"/>
      <c r="E133" s="1400"/>
      <c r="H133" s="361"/>
    </row>
    <row r="134" spans="1:15" x14ac:dyDescent="0.2">
      <c r="A134" s="1400"/>
      <c r="B134" s="1400"/>
      <c r="C134" s="1400"/>
      <c r="D134" s="1400"/>
      <c r="E134" s="1400"/>
      <c r="H134" s="361"/>
    </row>
    <row r="135" spans="1:15" x14ac:dyDescent="0.2">
      <c r="A135" s="1400"/>
      <c r="B135" s="1400"/>
      <c r="C135" s="1400"/>
      <c r="D135" s="1400"/>
      <c r="E135" s="1400"/>
      <c r="H135" s="361"/>
    </row>
    <row r="136" spans="1:15" x14ac:dyDescent="0.2">
      <c r="A136" s="1400"/>
      <c r="B136" s="1400"/>
      <c r="C136" s="1400"/>
      <c r="D136" s="1400"/>
      <c r="E136" s="1400"/>
      <c r="H136" s="361"/>
    </row>
    <row r="137" spans="1:15" x14ac:dyDescent="0.2">
      <c r="A137" s="1400"/>
      <c r="B137" s="1400"/>
      <c r="C137" s="1400"/>
      <c r="D137" s="1400"/>
      <c r="E137" s="1400"/>
      <c r="H137" s="361"/>
    </row>
    <row r="138" spans="1:15" x14ac:dyDescent="0.2">
      <c r="A138" s="1400"/>
      <c r="B138" s="1400"/>
      <c r="C138" s="1400"/>
      <c r="D138" s="1400"/>
      <c r="E138" s="1400"/>
      <c r="H138" s="361"/>
    </row>
    <row r="139" spans="1:15" x14ac:dyDescent="0.2">
      <c r="A139" s="1400"/>
      <c r="B139" s="1400"/>
      <c r="C139" s="1400"/>
      <c r="D139" s="1400"/>
      <c r="E139" s="1400"/>
      <c r="H139" s="361"/>
    </row>
    <row r="140" spans="1:15" x14ac:dyDescent="0.2">
      <c r="A140" s="1400"/>
      <c r="B140" s="1400"/>
      <c r="C140" s="1400"/>
      <c r="D140" s="1400"/>
      <c r="E140" s="1400"/>
      <c r="H140" s="361"/>
    </row>
    <row r="141" spans="1:15" x14ac:dyDescent="0.2">
      <c r="A141" s="1400"/>
      <c r="B141" s="1400"/>
      <c r="C141" s="1400"/>
      <c r="D141" s="1400"/>
      <c r="E141" s="1400"/>
      <c r="H141" s="361"/>
    </row>
    <row r="142" spans="1:15" x14ac:dyDescent="0.2">
      <c r="A142" s="1400"/>
      <c r="B142" s="1400"/>
      <c r="C142" s="1400"/>
      <c r="D142" s="1400"/>
      <c r="E142" s="1400"/>
      <c r="H142" s="361"/>
    </row>
    <row r="143" spans="1:15" x14ac:dyDescent="0.2">
      <c r="A143" s="1400"/>
      <c r="B143" s="1400"/>
      <c r="C143" s="1400"/>
      <c r="D143" s="1400"/>
      <c r="E143" s="1400"/>
      <c r="H143" s="361"/>
    </row>
    <row r="144" spans="1:15" x14ac:dyDescent="0.2">
      <c r="A144" s="1400"/>
      <c r="B144" s="1400"/>
      <c r="C144" s="1400"/>
      <c r="D144" s="1400"/>
      <c r="E144" s="1400"/>
      <c r="H144" s="361"/>
    </row>
    <row r="145" s="361" customFormat="1" x14ac:dyDescent="0.2"/>
    <row r="146" s="361" customFormat="1" x14ac:dyDescent="0.2"/>
    <row r="147" s="361" customFormat="1" x14ac:dyDescent="0.2"/>
    <row r="148" s="361" customFormat="1" x14ac:dyDescent="0.2"/>
    <row r="149" s="361" customFormat="1" x14ac:dyDescent="0.2"/>
    <row r="150" s="361" customFormat="1" x14ac:dyDescent="0.2"/>
    <row r="151" s="361" customFormat="1" x14ac:dyDescent="0.2"/>
    <row r="152" s="361" customFormat="1" x14ac:dyDescent="0.2"/>
    <row r="153" s="361" customFormat="1" x14ac:dyDescent="0.2"/>
  </sheetData>
  <mergeCells count="215">
    <mergeCell ref="A124:K124"/>
    <mergeCell ref="A125:K125"/>
    <mergeCell ref="A118:K118"/>
    <mergeCell ref="A113:K113"/>
    <mergeCell ref="A114:K114"/>
    <mergeCell ref="A115:K115"/>
    <mergeCell ref="A116:K116"/>
    <mergeCell ref="A117:K117"/>
    <mergeCell ref="A120:K120"/>
    <mergeCell ref="A121:K121"/>
    <mergeCell ref="A107:K107"/>
    <mergeCell ref="A108:K108"/>
    <mergeCell ref="A109:K109"/>
    <mergeCell ref="A110:K110"/>
    <mergeCell ref="A112:K112"/>
    <mergeCell ref="A123:K123"/>
    <mergeCell ref="A111:K111"/>
    <mergeCell ref="A122:K122"/>
    <mergeCell ref="A119:K119"/>
    <mergeCell ref="B77:B78"/>
    <mergeCell ref="F85:F88"/>
    <mergeCell ref="G81:G88"/>
    <mergeCell ref="H81:H88"/>
    <mergeCell ref="F81:F84"/>
    <mergeCell ref="A106:K106"/>
    <mergeCell ref="B28:B30"/>
    <mergeCell ref="C25:C27"/>
    <mergeCell ref="F25:F27"/>
    <mergeCell ref="C74:C76"/>
    <mergeCell ref="B25:B27"/>
    <mergeCell ref="J17:J24"/>
    <mergeCell ref="I17:I24"/>
    <mergeCell ref="H17:H24"/>
    <mergeCell ref="C77:C78"/>
    <mergeCell ref="A77:A78"/>
    <mergeCell ref="N1:O1"/>
    <mergeCell ref="M25:M26"/>
    <mergeCell ref="A103:K103"/>
    <mergeCell ref="A104:K104"/>
    <mergeCell ref="A102:K102"/>
    <mergeCell ref="A95:L95"/>
    <mergeCell ref="C97:K97"/>
    <mergeCell ref="A98:K98"/>
    <mergeCell ref="A100:K100"/>
    <mergeCell ref="A101:K101"/>
    <mergeCell ref="B81:B84"/>
    <mergeCell ref="C81:C84"/>
    <mergeCell ref="C85:C88"/>
    <mergeCell ref="I81:I88"/>
    <mergeCell ref="E81:E88"/>
    <mergeCell ref="A99:K99"/>
    <mergeCell ref="I77:I80"/>
    <mergeCell ref="A85:A88"/>
    <mergeCell ref="B85:B88"/>
    <mergeCell ref="D85:D88"/>
    <mergeCell ref="A79:A80"/>
    <mergeCell ref="B79:B80"/>
    <mergeCell ref="C79:C80"/>
    <mergeCell ref="A81:A84"/>
    <mergeCell ref="F79:F80"/>
    <mergeCell ref="E77:E80"/>
    <mergeCell ref="F55:F58"/>
    <mergeCell ref="F51:F54"/>
    <mergeCell ref="I51:I58"/>
    <mergeCell ref="H51:H58"/>
    <mergeCell ref="J45:J50"/>
    <mergeCell ref="A105:K105"/>
    <mergeCell ref="J81:J88"/>
    <mergeCell ref="G77:G80"/>
    <mergeCell ref="F77:F78"/>
    <mergeCell ref="H77:H80"/>
    <mergeCell ref="D21:D24"/>
    <mergeCell ref="F21:F24"/>
    <mergeCell ref="J71:J76"/>
    <mergeCell ref="H71:H76"/>
    <mergeCell ref="I71:I76"/>
    <mergeCell ref="G71:G76"/>
    <mergeCell ref="G59:G64"/>
    <mergeCell ref="H59:H64"/>
    <mergeCell ref="I59:I64"/>
    <mergeCell ref="J59:J64"/>
    <mergeCell ref="G65:G70"/>
    <mergeCell ref="H65:H70"/>
    <mergeCell ref="I65:I70"/>
    <mergeCell ref="F68:F70"/>
    <mergeCell ref="B71:B73"/>
    <mergeCell ref="D28:D30"/>
    <mergeCell ref="E28:E30"/>
    <mergeCell ref="C71:C73"/>
    <mergeCell ref="C68:C70"/>
    <mergeCell ref="G51:G58"/>
    <mergeCell ref="F74:F76"/>
    <mergeCell ref="B65:B67"/>
    <mergeCell ref="A74:A76"/>
    <mergeCell ref="M92:O92"/>
    <mergeCell ref="C89:I89"/>
    <mergeCell ref="C90:I90"/>
    <mergeCell ref="C91:I91"/>
    <mergeCell ref="A92:K92"/>
    <mergeCell ref="M75:M76"/>
    <mergeCell ref="M65:M66"/>
    <mergeCell ref="F65:F67"/>
    <mergeCell ref="A62:A64"/>
    <mergeCell ref="B62:B64"/>
    <mergeCell ref="C62:C64"/>
    <mergeCell ref="A68:A70"/>
    <mergeCell ref="B68:B70"/>
    <mergeCell ref="A65:A67"/>
    <mergeCell ref="M59:M61"/>
    <mergeCell ref="F59:F61"/>
    <mergeCell ref="A71:A73"/>
    <mergeCell ref="E71:E76"/>
    <mergeCell ref="F62:F64"/>
    <mergeCell ref="E65:E70"/>
    <mergeCell ref="E61:E64"/>
    <mergeCell ref="F71:F73"/>
    <mergeCell ref="B74:B76"/>
    <mergeCell ref="C65:C67"/>
    <mergeCell ref="A59:A61"/>
    <mergeCell ref="B59:B61"/>
    <mergeCell ref="C59:C61"/>
    <mergeCell ref="A48:A50"/>
    <mergeCell ref="C48:C50"/>
    <mergeCell ref="B55:B58"/>
    <mergeCell ref="C55:C58"/>
    <mergeCell ref="A55:A58"/>
    <mergeCell ref="J6:J8"/>
    <mergeCell ref="I6:I8"/>
    <mergeCell ref="A6:A8"/>
    <mergeCell ref="B6:B8"/>
    <mergeCell ref="A51:A54"/>
    <mergeCell ref="E51:E58"/>
    <mergeCell ref="B51:B54"/>
    <mergeCell ref="C51:C54"/>
    <mergeCell ref="A36:A38"/>
    <mergeCell ref="C42:C44"/>
    <mergeCell ref="N5:O5"/>
    <mergeCell ref="F12:F14"/>
    <mergeCell ref="A12:A14"/>
    <mergeCell ref="C6:C8"/>
    <mergeCell ref="E6:E8"/>
    <mergeCell ref="F6:F8"/>
    <mergeCell ref="H6:H8"/>
    <mergeCell ref="B12:B14"/>
    <mergeCell ref="K6:K8"/>
    <mergeCell ref="L6:L8"/>
    <mergeCell ref="O7:O8"/>
    <mergeCell ref="M7:M8"/>
    <mergeCell ref="N7:N8"/>
    <mergeCell ref="A15:A16"/>
    <mergeCell ref="I12:I16"/>
    <mergeCell ref="H12:H16"/>
    <mergeCell ref="G12:G16"/>
    <mergeCell ref="F15:F16"/>
    <mergeCell ref="D15:D16"/>
    <mergeCell ref="B15:B16"/>
    <mergeCell ref="C31:J31"/>
    <mergeCell ref="C33:C35"/>
    <mergeCell ref="F33:F35"/>
    <mergeCell ref="E33:E38"/>
    <mergeCell ref="A2:O2"/>
    <mergeCell ref="A3:O3"/>
    <mergeCell ref="A4:O4"/>
    <mergeCell ref="D6:D8"/>
    <mergeCell ref="G6:G8"/>
    <mergeCell ref="M6:O6"/>
    <mergeCell ref="A21:A24"/>
    <mergeCell ref="A25:A27"/>
    <mergeCell ref="C39:C41"/>
    <mergeCell ref="B42:B44"/>
    <mergeCell ref="F17:F20"/>
    <mergeCell ref="G17:G24"/>
    <mergeCell ref="B21:B24"/>
    <mergeCell ref="C17:C20"/>
    <mergeCell ref="F28:F30"/>
    <mergeCell ref="F36:F38"/>
    <mergeCell ref="A17:A20"/>
    <mergeCell ref="B17:B20"/>
    <mergeCell ref="D36:D38"/>
    <mergeCell ref="J51:J58"/>
    <mergeCell ref="J25:J30"/>
    <mergeCell ref="A39:A41"/>
    <mergeCell ref="B39:B41"/>
    <mergeCell ref="A42:A44"/>
    <mergeCell ref="B36:B38"/>
    <mergeCell ref="C36:C38"/>
    <mergeCell ref="J33:J38"/>
    <mergeCell ref="F39:F41"/>
    <mergeCell ref="I39:I44"/>
    <mergeCell ref="H39:H44"/>
    <mergeCell ref="H45:H50"/>
    <mergeCell ref="M39:M41"/>
    <mergeCell ref="I45:I50"/>
    <mergeCell ref="J39:J44"/>
    <mergeCell ref="G39:G44"/>
    <mergeCell ref="F48:F50"/>
    <mergeCell ref="G33:G38"/>
    <mergeCell ref="H33:H38"/>
    <mergeCell ref="B48:B50"/>
    <mergeCell ref="C45:C47"/>
    <mergeCell ref="A45:A47"/>
    <mergeCell ref="E46:E50"/>
    <mergeCell ref="E39:E44"/>
    <mergeCell ref="A33:A35"/>
    <mergeCell ref="B33:B35"/>
    <mergeCell ref="M45:M47"/>
    <mergeCell ref="A28:A30"/>
    <mergeCell ref="H25:H30"/>
    <mergeCell ref="I25:I30"/>
    <mergeCell ref="I33:I38"/>
    <mergeCell ref="B45:B47"/>
    <mergeCell ref="G25:G30"/>
    <mergeCell ref="G45:G50"/>
    <mergeCell ref="F42:F44"/>
    <mergeCell ref="F45:F47"/>
  </mergeCells>
  <pageMargins left="0.70866141732283472" right="0.70866141732283472" top="0.74803149606299213" bottom="0.74803149606299213" header="0.31496062992125984" footer="0.31496062992125984"/>
  <pageSetup paperSize="9" scale="65" firstPageNumber="36" fitToHeight="0" orientation="landscape" useFirstPageNumber="1" r:id="rId1"/>
  <headerFooter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23C2A-7218-4720-B5AE-7290FE8163DF}">
  <sheetPr>
    <pageSetUpPr fitToPage="1"/>
  </sheetPr>
  <dimension ref="A2:U82"/>
  <sheetViews>
    <sheetView workbookViewId="0">
      <selection activeCell="Q8" sqref="Q8"/>
    </sheetView>
  </sheetViews>
  <sheetFormatPr defaultRowHeight="12.75" x14ac:dyDescent="0.2"/>
  <cols>
    <col min="1" max="1" width="3.5703125" style="3414" customWidth="1"/>
    <col min="2" max="2" width="4.28515625" style="3414" customWidth="1"/>
    <col min="3" max="4" width="3.7109375" style="3414" customWidth="1"/>
    <col min="5" max="5" width="3.28515625" style="3414" customWidth="1"/>
    <col min="6" max="6" width="39.28515625" style="3414" customWidth="1"/>
    <col min="7" max="7" width="8.28515625" style="3414" customWidth="1"/>
    <col min="8" max="8" width="5.5703125" style="3416" customWidth="1"/>
    <col min="9" max="9" width="4.42578125" style="3414" customWidth="1"/>
    <col min="10" max="10" width="22.140625" style="3414" customWidth="1"/>
    <col min="11" max="11" width="7.28515625" style="3414" customWidth="1"/>
    <col min="12" max="12" width="10" style="3414" customWidth="1"/>
    <col min="13" max="13" width="29.7109375" style="3415" customWidth="1"/>
    <col min="14" max="14" width="9.140625" style="3414" customWidth="1"/>
    <col min="15" max="15" width="10.42578125" style="3414" customWidth="1"/>
    <col min="16" max="16384" width="9.140625" style="3414"/>
  </cols>
  <sheetData>
    <row r="2" spans="1:21" ht="66.75" customHeight="1" x14ac:dyDescent="0.2">
      <c r="M2" s="2563" t="s">
        <v>877</v>
      </c>
      <c r="N2" s="2563"/>
      <c r="O2" s="2563"/>
      <c r="P2" s="349"/>
      <c r="R2" s="349"/>
      <c r="S2" s="349"/>
      <c r="T2" s="349"/>
      <c r="U2" s="349"/>
    </row>
    <row r="3" spans="1:21" ht="15.75" customHeight="1" x14ac:dyDescent="0.2">
      <c r="A3" s="3630" t="s">
        <v>190</v>
      </c>
      <c r="B3" s="3630"/>
      <c r="C3" s="3630"/>
      <c r="D3" s="3630"/>
      <c r="E3" s="3630"/>
      <c r="F3" s="3630"/>
      <c r="G3" s="3630"/>
      <c r="H3" s="3630"/>
      <c r="I3" s="3630"/>
      <c r="J3" s="3630"/>
      <c r="K3" s="3630"/>
      <c r="L3" s="3630"/>
      <c r="M3" s="3630"/>
      <c r="N3" s="3630"/>
      <c r="O3" s="3630"/>
      <c r="R3" s="349"/>
      <c r="S3" s="349"/>
      <c r="T3" s="349"/>
      <c r="U3" s="349"/>
    </row>
    <row r="4" spans="1:21" ht="13.9" customHeight="1" x14ac:dyDescent="0.2">
      <c r="A4" s="3629" t="s">
        <v>876</v>
      </c>
      <c r="B4" s="3629"/>
      <c r="C4" s="3629"/>
      <c r="D4" s="3629"/>
      <c r="E4" s="3629"/>
      <c r="F4" s="3629"/>
      <c r="G4" s="3629"/>
      <c r="H4" s="3629"/>
      <c r="I4" s="3629"/>
      <c r="J4" s="3629"/>
      <c r="K4" s="3629"/>
      <c r="L4" s="3629"/>
      <c r="M4" s="3629"/>
      <c r="N4" s="3629"/>
      <c r="O4" s="3629"/>
      <c r="R4" s="349"/>
      <c r="S4" s="349"/>
      <c r="T4" s="349"/>
      <c r="U4" s="349"/>
    </row>
    <row r="5" spans="1:21" ht="14.25" customHeight="1" x14ac:dyDescent="0.2">
      <c r="A5" s="3628" t="s">
        <v>188</v>
      </c>
      <c r="B5" s="3628"/>
      <c r="C5" s="3628"/>
      <c r="D5" s="3628"/>
      <c r="E5" s="3628"/>
      <c r="F5" s="3628"/>
      <c r="G5" s="3628"/>
      <c r="H5" s="3628"/>
      <c r="I5" s="3628"/>
      <c r="J5" s="3628"/>
      <c r="K5" s="3628"/>
      <c r="L5" s="3628"/>
      <c r="M5" s="3628"/>
      <c r="N5" s="3628"/>
      <c r="O5" s="3628"/>
      <c r="R5" s="349"/>
      <c r="S5" s="349"/>
      <c r="T5" s="349"/>
      <c r="U5" s="349"/>
    </row>
    <row r="6" spans="1:21" ht="12.75" customHeight="1" thickBot="1" x14ac:dyDescent="0.25">
      <c r="A6" s="3626"/>
      <c r="B6" s="3626"/>
      <c r="C6" s="3626"/>
      <c r="D6" s="3626"/>
      <c r="E6" s="3626"/>
      <c r="F6" s="3626"/>
      <c r="G6" s="3626"/>
      <c r="H6" s="3627"/>
      <c r="I6" s="3626"/>
      <c r="J6" s="3626"/>
      <c r="K6" s="3626"/>
      <c r="L6" s="3626"/>
      <c r="M6" s="3625"/>
      <c r="N6" s="3624" t="s">
        <v>801</v>
      </c>
      <c r="O6" s="3624"/>
    </row>
    <row r="7" spans="1:21" ht="18.75" customHeight="1" thickBot="1" x14ac:dyDescent="0.25">
      <c r="A7" s="3623" t="s">
        <v>187</v>
      </c>
      <c r="B7" s="3622" t="s">
        <v>186</v>
      </c>
      <c r="C7" s="3621" t="s">
        <v>182</v>
      </c>
      <c r="D7" s="3620" t="s">
        <v>184</v>
      </c>
      <c r="E7" s="3617" t="s">
        <v>185</v>
      </c>
      <c r="F7" s="3619" t="s">
        <v>183</v>
      </c>
      <c r="G7" s="3618" t="s">
        <v>182</v>
      </c>
      <c r="H7" s="3616" t="s">
        <v>181</v>
      </c>
      <c r="I7" s="3617" t="s">
        <v>180</v>
      </c>
      <c r="J7" s="1990" t="s">
        <v>179</v>
      </c>
      <c r="K7" s="3616" t="s">
        <v>178</v>
      </c>
      <c r="L7" s="1990" t="s">
        <v>177</v>
      </c>
      <c r="M7" s="1992" t="s">
        <v>176</v>
      </c>
      <c r="N7" s="1993"/>
      <c r="O7" s="1994"/>
    </row>
    <row r="8" spans="1:21" x14ac:dyDescent="0.2">
      <c r="A8" s="3615"/>
      <c r="B8" s="3614"/>
      <c r="C8" s="3613"/>
      <c r="D8" s="3612"/>
      <c r="E8" s="3609"/>
      <c r="F8" s="3611"/>
      <c r="G8" s="3610"/>
      <c r="H8" s="3608"/>
      <c r="I8" s="3609"/>
      <c r="J8" s="1991"/>
      <c r="K8" s="3608"/>
      <c r="L8" s="1991"/>
      <c r="M8" s="3607" t="s">
        <v>175</v>
      </c>
      <c r="N8" s="3606" t="s">
        <v>174</v>
      </c>
      <c r="O8" s="3605" t="s">
        <v>173</v>
      </c>
    </row>
    <row r="9" spans="1:21" ht="162.6" customHeight="1" thickBot="1" x14ac:dyDescent="0.25">
      <c r="A9" s="3604"/>
      <c r="B9" s="3603"/>
      <c r="C9" s="3602"/>
      <c r="D9" s="3601"/>
      <c r="E9" s="3598"/>
      <c r="F9" s="3600"/>
      <c r="G9" s="3599"/>
      <c r="H9" s="3597"/>
      <c r="I9" s="3598"/>
      <c r="J9" s="1991"/>
      <c r="K9" s="3597"/>
      <c r="L9" s="3101"/>
      <c r="M9" s="3596"/>
      <c r="N9" s="3595"/>
      <c r="O9" s="3594"/>
    </row>
    <row r="10" spans="1:21" ht="16.149999999999999" customHeight="1" thickBot="1" x14ac:dyDescent="0.25">
      <c r="A10" s="3593" t="s">
        <v>37</v>
      </c>
      <c r="B10" s="3592" t="s">
        <v>875</v>
      </c>
      <c r="C10" s="3591"/>
      <c r="D10" s="3591"/>
      <c r="E10" s="3591"/>
      <c r="F10" s="3591"/>
      <c r="G10" s="3591"/>
      <c r="H10" s="3591"/>
      <c r="I10" s="3591"/>
      <c r="J10" s="3591"/>
      <c r="K10" s="3591"/>
      <c r="L10" s="3591"/>
      <c r="M10" s="3591"/>
      <c r="N10" s="3591"/>
      <c r="O10" s="3590"/>
    </row>
    <row r="11" spans="1:21" ht="59.25" customHeight="1" thickBot="1" x14ac:dyDescent="0.25">
      <c r="A11" s="3589"/>
      <c r="B11" s="3588"/>
      <c r="C11" s="3587"/>
      <c r="D11" s="3587"/>
      <c r="E11" s="3587"/>
      <c r="F11" s="3587"/>
      <c r="G11" s="3587"/>
      <c r="H11" s="3587"/>
      <c r="I11" s="3587"/>
      <c r="J11" s="3587"/>
      <c r="K11" s="3587"/>
      <c r="L11" s="3586"/>
      <c r="M11" s="3585" t="s">
        <v>171</v>
      </c>
      <c r="N11" s="3584" t="s">
        <v>874</v>
      </c>
      <c r="O11" s="3583" t="s">
        <v>169</v>
      </c>
    </row>
    <row r="12" spans="1:21" ht="26.25" customHeight="1" thickBot="1" x14ac:dyDescent="0.25">
      <c r="A12" s="3582" t="s">
        <v>37</v>
      </c>
      <c r="B12" s="3581" t="s">
        <v>37</v>
      </c>
      <c r="C12" s="3580" t="s">
        <v>873</v>
      </c>
      <c r="D12" s="3579"/>
      <c r="E12" s="3579"/>
      <c r="F12" s="3579"/>
      <c r="G12" s="3579"/>
      <c r="H12" s="3579"/>
      <c r="I12" s="3579"/>
      <c r="J12" s="3579"/>
      <c r="K12" s="3579"/>
      <c r="L12" s="3579"/>
      <c r="M12" s="3579"/>
      <c r="N12" s="3579"/>
      <c r="O12" s="3578"/>
    </row>
    <row r="13" spans="1:21" ht="47.45" customHeight="1" thickBot="1" x14ac:dyDescent="0.25">
      <c r="A13" s="3538"/>
      <c r="B13" s="3577"/>
      <c r="C13" s="3576"/>
      <c r="D13" s="3575"/>
      <c r="E13" s="3575"/>
      <c r="F13" s="3575"/>
      <c r="G13" s="3575"/>
      <c r="H13" s="3575"/>
      <c r="I13" s="3575"/>
      <c r="J13" s="3575"/>
      <c r="K13" s="3575"/>
      <c r="L13" s="3574"/>
      <c r="M13" s="3573" t="s">
        <v>872</v>
      </c>
      <c r="N13" s="3572" t="s">
        <v>79</v>
      </c>
      <c r="O13" s="3551">
        <v>80</v>
      </c>
    </row>
    <row r="14" spans="1:21" ht="48" customHeight="1" thickBot="1" x14ac:dyDescent="0.25">
      <c r="A14" s="3538"/>
      <c r="B14" s="3571"/>
      <c r="C14" s="3570"/>
      <c r="D14" s="3569"/>
      <c r="E14" s="3569"/>
      <c r="F14" s="3569"/>
      <c r="G14" s="3569"/>
      <c r="H14" s="3569"/>
      <c r="I14" s="3569"/>
      <c r="J14" s="3569"/>
      <c r="K14" s="3569"/>
      <c r="L14" s="3568"/>
      <c r="M14" s="3567" t="s">
        <v>871</v>
      </c>
      <c r="N14" s="3566" t="s">
        <v>119</v>
      </c>
      <c r="O14" s="3565">
        <v>2</v>
      </c>
    </row>
    <row r="15" spans="1:21" ht="27" customHeight="1" x14ac:dyDescent="0.2">
      <c r="A15" s="3502" t="s">
        <v>37</v>
      </c>
      <c r="B15" s="3501" t="s">
        <v>37</v>
      </c>
      <c r="C15" s="3500" t="s">
        <v>37</v>
      </c>
      <c r="D15" s="3518"/>
      <c r="E15" s="3517"/>
      <c r="F15" s="3516" t="s">
        <v>868</v>
      </c>
      <c r="G15" s="3515" t="s">
        <v>163</v>
      </c>
      <c r="H15" s="3514" t="s">
        <v>44</v>
      </c>
      <c r="I15" s="3513" t="s">
        <v>861</v>
      </c>
      <c r="J15" s="2005" t="s">
        <v>205</v>
      </c>
      <c r="K15" s="3512" t="s">
        <v>124</v>
      </c>
      <c r="L15" s="3564">
        <f>L17</f>
        <v>6.6</v>
      </c>
      <c r="M15" s="3510" t="s">
        <v>870</v>
      </c>
      <c r="N15" s="3563" t="s">
        <v>119</v>
      </c>
      <c r="O15" s="3549">
        <v>8</v>
      </c>
    </row>
    <row r="16" spans="1:21" ht="31.5" customHeight="1" thickBot="1" x14ac:dyDescent="0.25">
      <c r="A16" s="3488"/>
      <c r="B16" s="3487"/>
      <c r="C16" s="3486"/>
      <c r="D16" s="3507"/>
      <c r="E16" s="3506"/>
      <c r="F16" s="3562"/>
      <c r="G16" s="3496"/>
      <c r="H16" s="3495"/>
      <c r="I16" s="3494"/>
      <c r="J16" s="2746"/>
      <c r="K16" s="3504" t="s">
        <v>33</v>
      </c>
      <c r="L16" s="3561">
        <f>SUM(L15:L15)</f>
        <v>6.6</v>
      </c>
      <c r="M16" s="3558" t="s">
        <v>869</v>
      </c>
      <c r="N16" s="3557" t="s">
        <v>119</v>
      </c>
      <c r="O16" s="3556">
        <v>1</v>
      </c>
      <c r="P16" s="3560"/>
    </row>
    <row r="17" spans="1:19" ht="19.5" customHeight="1" x14ac:dyDescent="0.2">
      <c r="A17" s="3502" t="s">
        <v>37</v>
      </c>
      <c r="B17" s="3501" t="s">
        <v>37</v>
      </c>
      <c r="C17" s="3500" t="s">
        <v>37</v>
      </c>
      <c r="D17" s="3499" t="s">
        <v>37</v>
      </c>
      <c r="E17" s="3523"/>
      <c r="F17" s="3497" t="s">
        <v>868</v>
      </c>
      <c r="G17" s="3496"/>
      <c r="H17" s="3495"/>
      <c r="I17" s="3494"/>
      <c r="J17" s="2746"/>
      <c r="K17" s="3493" t="s">
        <v>124</v>
      </c>
      <c r="L17" s="3559">
        <v>6.6</v>
      </c>
      <c r="M17" s="3558"/>
      <c r="N17" s="3557"/>
      <c r="O17" s="3556"/>
      <c r="Q17" s="3555"/>
      <c r="R17" s="3450"/>
    </row>
    <row r="18" spans="1:19" ht="28.5" customHeight="1" thickBot="1" x14ac:dyDescent="0.25">
      <c r="A18" s="3488"/>
      <c r="B18" s="3487"/>
      <c r="C18" s="3486"/>
      <c r="D18" s="3485"/>
      <c r="E18" s="3523"/>
      <c r="F18" s="3554"/>
      <c r="G18" s="3482"/>
      <c r="H18" s="3481"/>
      <c r="I18" s="3480"/>
      <c r="J18" s="2006"/>
      <c r="K18" s="3479" t="s">
        <v>33</v>
      </c>
      <c r="L18" s="3553">
        <f>SUM(L17)</f>
        <v>6.6</v>
      </c>
      <c r="M18" s="3531"/>
      <c r="N18" s="3552"/>
      <c r="O18" s="3551"/>
      <c r="R18" s="3450"/>
    </row>
    <row r="19" spans="1:19" ht="30" customHeight="1" x14ac:dyDescent="0.2">
      <c r="A19" s="3502" t="s">
        <v>37</v>
      </c>
      <c r="B19" s="3501" t="s">
        <v>37</v>
      </c>
      <c r="C19" s="3500" t="s">
        <v>39</v>
      </c>
      <c r="D19" s="3518"/>
      <c r="E19" s="3517"/>
      <c r="F19" s="3516" t="s">
        <v>867</v>
      </c>
      <c r="G19" s="3515" t="s">
        <v>147</v>
      </c>
      <c r="H19" s="3514" t="s">
        <v>44</v>
      </c>
      <c r="I19" s="3513" t="s">
        <v>861</v>
      </c>
      <c r="J19" s="2005" t="s">
        <v>205</v>
      </c>
      <c r="K19" s="3512" t="s">
        <v>124</v>
      </c>
      <c r="L19" s="3550">
        <f>L22</f>
        <v>309.2</v>
      </c>
      <c r="M19" s="3510" t="s">
        <v>866</v>
      </c>
      <c r="N19" s="3528" t="s">
        <v>119</v>
      </c>
      <c r="O19" s="3549">
        <v>2</v>
      </c>
      <c r="R19" s="3450"/>
    </row>
    <row r="20" spans="1:19" ht="36" customHeight="1" x14ac:dyDescent="0.2">
      <c r="A20" s="3548"/>
      <c r="B20" s="3547"/>
      <c r="C20" s="3546"/>
      <c r="D20" s="3545"/>
      <c r="E20" s="3544"/>
      <c r="F20" s="3543"/>
      <c r="G20" s="3496"/>
      <c r="H20" s="3495"/>
      <c r="I20" s="3494"/>
      <c r="J20" s="2746"/>
      <c r="K20" s="3542"/>
      <c r="L20" s="3541"/>
      <c r="M20" s="3527" t="s">
        <v>865</v>
      </c>
      <c r="N20" s="3540" t="s">
        <v>119</v>
      </c>
      <c r="O20" s="3539">
        <v>20</v>
      </c>
      <c r="R20" s="3450"/>
    </row>
    <row r="21" spans="1:19" ht="27" customHeight="1" thickBot="1" x14ac:dyDescent="0.25">
      <c r="A21" s="3488"/>
      <c r="B21" s="3487"/>
      <c r="C21" s="3486"/>
      <c r="D21" s="3507"/>
      <c r="E21" s="3506"/>
      <c r="F21" s="3505"/>
      <c r="G21" s="3496"/>
      <c r="H21" s="3495"/>
      <c r="I21" s="3494"/>
      <c r="J21" s="2746"/>
      <c r="K21" s="3504" t="s">
        <v>33</v>
      </c>
      <c r="L21" s="3503">
        <f>SUM(L19:L19)</f>
        <v>309.2</v>
      </c>
      <c r="M21" s="3527" t="s">
        <v>864</v>
      </c>
      <c r="N21" s="3526" t="s">
        <v>119</v>
      </c>
      <c r="O21" s="3539">
        <v>2</v>
      </c>
      <c r="R21" s="3450"/>
    </row>
    <row r="22" spans="1:19" ht="21.75" customHeight="1" x14ac:dyDescent="0.2">
      <c r="A22" s="3538" t="s">
        <v>37</v>
      </c>
      <c r="B22" s="3537" t="s">
        <v>37</v>
      </c>
      <c r="C22" s="3536" t="s">
        <v>39</v>
      </c>
      <c r="D22" s="3499" t="s">
        <v>37</v>
      </c>
      <c r="E22" s="3523"/>
      <c r="F22" s="3497" t="s">
        <v>863</v>
      </c>
      <c r="G22" s="3496"/>
      <c r="H22" s="3495"/>
      <c r="I22" s="3494"/>
      <c r="J22" s="2746"/>
      <c r="K22" s="3493" t="s">
        <v>124</v>
      </c>
      <c r="L22" s="3524">
        <v>309.2</v>
      </c>
      <c r="M22" s="3521"/>
      <c r="N22" s="3520"/>
      <c r="O22" s="3535"/>
      <c r="Q22" s="3450"/>
      <c r="R22" s="3450"/>
      <c r="S22" s="3450"/>
    </row>
    <row r="23" spans="1:19" ht="56.25" customHeight="1" thickBot="1" x14ac:dyDescent="0.25">
      <c r="A23" s="3534"/>
      <c r="B23" s="3533"/>
      <c r="C23" s="3532"/>
      <c r="D23" s="3485"/>
      <c r="E23" s="3506"/>
      <c r="F23" s="3483"/>
      <c r="G23" s="3482"/>
      <c r="H23" s="3481"/>
      <c r="I23" s="3480"/>
      <c r="J23" s="2006"/>
      <c r="K23" s="3479" t="s">
        <v>33</v>
      </c>
      <c r="L23" s="3478">
        <f>SUM(L22)</f>
        <v>309.2</v>
      </c>
      <c r="M23" s="3531"/>
      <c r="N23" s="3530"/>
      <c r="O23" s="3529"/>
    </row>
    <row r="24" spans="1:19" ht="17.25" customHeight="1" x14ac:dyDescent="0.2">
      <c r="A24" s="3502" t="s">
        <v>37</v>
      </c>
      <c r="B24" s="3501" t="s">
        <v>37</v>
      </c>
      <c r="C24" s="3500" t="s">
        <v>109</v>
      </c>
      <c r="D24" s="3518"/>
      <c r="E24" s="3517"/>
      <c r="F24" s="3516" t="s">
        <v>862</v>
      </c>
      <c r="G24" s="3515" t="s">
        <v>689</v>
      </c>
      <c r="H24" s="3514" t="s">
        <v>44</v>
      </c>
      <c r="I24" s="3513" t="s">
        <v>861</v>
      </c>
      <c r="J24" s="2005" t="s">
        <v>205</v>
      </c>
      <c r="K24" s="3512" t="s">
        <v>124</v>
      </c>
      <c r="L24" s="3511">
        <v>0</v>
      </c>
      <c r="M24" s="3510" t="s">
        <v>860</v>
      </c>
      <c r="N24" s="3528" t="s">
        <v>119</v>
      </c>
      <c r="O24" s="3508">
        <v>0</v>
      </c>
    </row>
    <row r="25" spans="1:19" ht="44.25" customHeight="1" thickBot="1" x14ac:dyDescent="0.25">
      <c r="A25" s="3488"/>
      <c r="B25" s="3487"/>
      <c r="C25" s="3486"/>
      <c r="D25" s="3507"/>
      <c r="E25" s="3506"/>
      <c r="F25" s="3505"/>
      <c r="G25" s="3496"/>
      <c r="H25" s="3495"/>
      <c r="I25" s="3494"/>
      <c r="J25" s="2746"/>
      <c r="K25" s="3504" t="s">
        <v>33</v>
      </c>
      <c r="L25" s="3503">
        <f>SUM(L24:L24)</f>
        <v>0</v>
      </c>
      <c r="M25" s="3527"/>
      <c r="N25" s="3526"/>
      <c r="O25" s="3525"/>
    </row>
    <row r="26" spans="1:19" ht="23.25" customHeight="1" x14ac:dyDescent="0.2">
      <c r="A26" s="3502" t="s">
        <v>37</v>
      </c>
      <c r="B26" s="3501" t="s">
        <v>37</v>
      </c>
      <c r="C26" s="3500" t="s">
        <v>109</v>
      </c>
      <c r="D26" s="3499" t="s">
        <v>37</v>
      </c>
      <c r="E26" s="3523"/>
      <c r="F26" s="3497" t="s">
        <v>862</v>
      </c>
      <c r="G26" s="3496"/>
      <c r="H26" s="3495"/>
      <c r="I26" s="3494"/>
      <c r="J26" s="2746"/>
      <c r="K26" s="3493" t="s">
        <v>124</v>
      </c>
      <c r="L26" s="3524">
        <v>0</v>
      </c>
      <c r="M26" s="3521"/>
      <c r="N26" s="3520"/>
      <c r="O26" s="3519"/>
    </row>
    <row r="27" spans="1:19" ht="23.25" customHeight="1" thickBot="1" x14ac:dyDescent="0.25">
      <c r="A27" s="3488"/>
      <c r="B27" s="3487"/>
      <c r="C27" s="3486"/>
      <c r="D27" s="3485"/>
      <c r="E27" s="3523"/>
      <c r="F27" s="3483"/>
      <c r="G27" s="3482"/>
      <c r="H27" s="3481"/>
      <c r="I27" s="3480"/>
      <c r="J27" s="2006"/>
      <c r="K27" s="3479" t="s">
        <v>33</v>
      </c>
      <c r="L27" s="3522">
        <f>SUM(L26)</f>
        <v>0</v>
      </c>
      <c r="M27" s="3521"/>
      <c r="N27" s="3520"/>
      <c r="O27" s="3519"/>
    </row>
    <row r="28" spans="1:19" ht="13.9" customHeight="1" x14ac:dyDescent="0.2">
      <c r="A28" s="3502" t="s">
        <v>37</v>
      </c>
      <c r="B28" s="3501" t="s">
        <v>37</v>
      </c>
      <c r="C28" s="3500" t="s">
        <v>107</v>
      </c>
      <c r="D28" s="3518"/>
      <c r="E28" s="3517"/>
      <c r="F28" s="3516" t="s">
        <v>859</v>
      </c>
      <c r="G28" s="3515" t="s">
        <v>137</v>
      </c>
      <c r="H28" s="3514" t="s">
        <v>44</v>
      </c>
      <c r="I28" s="3513" t="s">
        <v>861</v>
      </c>
      <c r="J28" s="2005" t="s">
        <v>205</v>
      </c>
      <c r="K28" s="3512" t="s">
        <v>124</v>
      </c>
      <c r="L28" s="3511">
        <v>0</v>
      </c>
      <c r="M28" s="3510" t="s">
        <v>860</v>
      </c>
      <c r="N28" s="3509" t="s">
        <v>119</v>
      </c>
      <c r="O28" s="3508">
        <v>0</v>
      </c>
    </row>
    <row r="29" spans="1:19" ht="28.5" customHeight="1" thickBot="1" x14ac:dyDescent="0.25">
      <c r="A29" s="3488"/>
      <c r="B29" s="3487"/>
      <c r="C29" s="3486"/>
      <c r="D29" s="3507"/>
      <c r="E29" s="3506"/>
      <c r="F29" s="3505"/>
      <c r="G29" s="3496"/>
      <c r="H29" s="3495"/>
      <c r="I29" s="3494"/>
      <c r="J29" s="2746"/>
      <c r="K29" s="3504" t="s">
        <v>33</v>
      </c>
      <c r="L29" s="3503">
        <f>SUM(L28:L28)</f>
        <v>0</v>
      </c>
      <c r="M29" s="3491"/>
      <c r="N29" s="3490"/>
      <c r="O29" s="3489"/>
    </row>
    <row r="30" spans="1:19" ht="28.5" customHeight="1" thickBot="1" x14ac:dyDescent="0.25">
      <c r="A30" s="3502" t="s">
        <v>37</v>
      </c>
      <c r="B30" s="3501" t="s">
        <v>37</v>
      </c>
      <c r="C30" s="3500" t="s">
        <v>107</v>
      </c>
      <c r="D30" s="3499" t="s">
        <v>37</v>
      </c>
      <c r="E30" s="3498"/>
      <c r="F30" s="3497" t="s">
        <v>859</v>
      </c>
      <c r="G30" s="3496"/>
      <c r="H30" s="3495"/>
      <c r="I30" s="3494"/>
      <c r="J30" s="2746"/>
      <c r="K30" s="3493" t="s">
        <v>124</v>
      </c>
      <c r="L30" s="3492">
        <v>0</v>
      </c>
      <c r="M30" s="3491"/>
      <c r="N30" s="3490"/>
      <c r="O30" s="3489"/>
    </row>
    <row r="31" spans="1:19" ht="28.5" customHeight="1" thickBot="1" x14ac:dyDescent="0.25">
      <c r="A31" s="3488"/>
      <c r="B31" s="3487"/>
      <c r="C31" s="3486"/>
      <c r="D31" s="3485"/>
      <c r="E31" s="3484"/>
      <c r="F31" s="3483"/>
      <c r="G31" s="3482"/>
      <c r="H31" s="3481"/>
      <c r="I31" s="3480"/>
      <c r="J31" s="2006"/>
      <c r="K31" s="3479" t="s">
        <v>33</v>
      </c>
      <c r="L31" s="3478">
        <f>SUM(L30)</f>
        <v>0</v>
      </c>
      <c r="M31" s="3477"/>
      <c r="N31" s="3476"/>
      <c r="O31" s="3475"/>
    </row>
    <row r="32" spans="1:19" ht="14.45" customHeight="1" thickBot="1" x14ac:dyDescent="0.25">
      <c r="A32" s="3465" t="s">
        <v>37</v>
      </c>
      <c r="B32" s="3474" t="s">
        <v>37</v>
      </c>
      <c r="C32" s="3473" t="s">
        <v>38</v>
      </c>
      <c r="D32" s="3472"/>
      <c r="E32" s="3472"/>
      <c r="F32" s="3472"/>
      <c r="G32" s="3472"/>
      <c r="H32" s="3472"/>
      <c r="I32" s="3472"/>
      <c r="J32" s="3471"/>
      <c r="K32" s="3470" t="s">
        <v>33</v>
      </c>
      <c r="L32" s="3469">
        <f>L16+L21+L25+L29</f>
        <v>315.8</v>
      </c>
      <c r="M32" s="3468"/>
      <c r="N32" s="3467"/>
      <c r="O32" s="3466"/>
    </row>
    <row r="33" spans="1:18" ht="14.45" customHeight="1" thickBot="1" x14ac:dyDescent="0.25">
      <c r="A33" s="3465" t="s">
        <v>37</v>
      </c>
      <c r="B33" s="3464" t="s">
        <v>36</v>
      </c>
      <c r="C33" s="3463"/>
      <c r="D33" s="3463"/>
      <c r="E33" s="3463"/>
      <c r="F33" s="3463"/>
      <c r="G33" s="3463"/>
      <c r="H33" s="3463"/>
      <c r="I33" s="3463"/>
      <c r="J33" s="3462"/>
      <c r="K33" s="3461" t="s">
        <v>33</v>
      </c>
      <c r="L33" s="3460">
        <f>L32*1</f>
        <v>315.8</v>
      </c>
      <c r="M33" s="3459"/>
      <c r="N33" s="3459"/>
      <c r="O33" s="3458"/>
    </row>
    <row r="34" spans="1:18" ht="13.5" thickBot="1" x14ac:dyDescent="0.25">
      <c r="A34" s="3457" t="s">
        <v>34</v>
      </c>
      <c r="B34" s="3456"/>
      <c r="C34" s="3456"/>
      <c r="D34" s="3456"/>
      <c r="E34" s="3456"/>
      <c r="F34" s="3456"/>
      <c r="G34" s="3456"/>
      <c r="H34" s="3456"/>
      <c r="I34" s="3456"/>
      <c r="J34" s="3456"/>
      <c r="K34" s="3455"/>
      <c r="L34" s="3454">
        <f>L33*1</f>
        <v>315.8</v>
      </c>
      <c r="M34" s="3453"/>
      <c r="N34" s="3452"/>
      <c r="O34" s="3451"/>
      <c r="R34" s="3450"/>
    </row>
    <row r="35" spans="1:18" x14ac:dyDescent="0.2">
      <c r="A35" s="3448" t="s">
        <v>32</v>
      </c>
      <c r="B35" s="3448"/>
      <c r="C35" s="3448"/>
      <c r="D35" s="3448"/>
      <c r="E35" s="3448"/>
      <c r="F35" s="3448"/>
      <c r="G35" s="3448"/>
      <c r="H35" s="3449"/>
      <c r="I35" s="3448"/>
      <c r="J35" s="3448"/>
      <c r="K35" s="3448"/>
      <c r="L35" s="3448"/>
      <c r="M35" s="3448"/>
      <c r="N35" s="3431"/>
      <c r="O35" s="3427"/>
    </row>
    <row r="36" spans="1:18" ht="17.25" customHeight="1" x14ac:dyDescent="0.2">
      <c r="A36" s="3431"/>
      <c r="B36" s="3431"/>
      <c r="C36" s="3431"/>
      <c r="D36" s="3431"/>
      <c r="E36" s="3431"/>
      <c r="F36" s="3431"/>
      <c r="G36" s="3431"/>
      <c r="H36" s="3447"/>
      <c r="I36" s="3431"/>
      <c r="J36" s="3431"/>
      <c r="K36" s="3431"/>
      <c r="L36" s="3431"/>
      <c r="M36" s="3431"/>
      <c r="N36" s="3431"/>
      <c r="O36" s="3427"/>
    </row>
    <row r="37" spans="1:18" x14ac:dyDescent="0.2">
      <c r="A37" s="2031" t="s">
        <v>31</v>
      </c>
      <c r="B37" s="2031"/>
      <c r="C37" s="2031"/>
      <c r="D37" s="2031"/>
      <c r="E37" s="2031"/>
      <c r="F37" s="2031"/>
      <c r="G37" s="2031"/>
      <c r="H37" s="2031"/>
      <c r="I37" s="2031"/>
      <c r="J37" s="2031"/>
      <c r="K37" s="2031"/>
      <c r="L37" s="2031"/>
      <c r="M37" s="3431"/>
      <c r="N37" s="3431"/>
      <c r="O37" s="3427"/>
    </row>
    <row r="38" spans="1:18" ht="13.5" thickBot="1" x14ac:dyDescent="0.25">
      <c r="A38" s="27"/>
      <c r="B38" s="25"/>
      <c r="C38" s="25"/>
      <c r="D38" s="25"/>
      <c r="E38" s="25"/>
      <c r="F38" s="25"/>
      <c r="G38" s="25"/>
      <c r="H38" s="25"/>
      <c r="I38" s="25"/>
      <c r="J38" s="25"/>
      <c r="K38" s="17"/>
      <c r="L38" s="23" t="s">
        <v>30</v>
      </c>
      <c r="M38" s="3431"/>
      <c r="N38" s="3431"/>
      <c r="O38" s="3427"/>
    </row>
    <row r="39" spans="1:18" ht="26.25" thickBot="1" x14ac:dyDescent="0.25">
      <c r="A39" s="22"/>
      <c r="B39" s="21"/>
      <c r="C39" s="2053" t="s">
        <v>29</v>
      </c>
      <c r="D39" s="2053"/>
      <c r="E39" s="2053"/>
      <c r="F39" s="2053"/>
      <c r="G39" s="2053"/>
      <c r="H39" s="2053"/>
      <c r="I39" s="2053"/>
      <c r="J39" s="2053"/>
      <c r="K39" s="2053"/>
      <c r="L39" s="20" t="s">
        <v>28</v>
      </c>
      <c r="M39" s="3431"/>
      <c r="N39" s="3431"/>
      <c r="O39" s="3427"/>
    </row>
    <row r="40" spans="1:18" x14ac:dyDescent="0.2">
      <c r="A40" s="2507" t="s">
        <v>27</v>
      </c>
      <c r="B40" s="2508"/>
      <c r="C40" s="2508"/>
      <c r="D40" s="2508"/>
      <c r="E40" s="2508"/>
      <c r="F40" s="2508"/>
      <c r="G40" s="2508"/>
      <c r="H40" s="2508"/>
      <c r="I40" s="2508"/>
      <c r="J40" s="2508"/>
      <c r="K40" s="2509"/>
      <c r="L40" s="1418">
        <f>L41</f>
        <v>315.8</v>
      </c>
      <c r="M40" s="3431"/>
      <c r="N40" s="3431"/>
      <c r="O40" s="3427"/>
    </row>
    <row r="41" spans="1:18" x14ac:dyDescent="0.2">
      <c r="A41" s="2486" t="s">
        <v>615</v>
      </c>
      <c r="B41" s="2487"/>
      <c r="C41" s="2487"/>
      <c r="D41" s="2487"/>
      <c r="E41" s="2487"/>
      <c r="F41" s="2487"/>
      <c r="G41" s="2487"/>
      <c r="H41" s="2487"/>
      <c r="I41" s="2487"/>
      <c r="J41" s="2487"/>
      <c r="K41" s="2510"/>
      <c r="L41" s="13">
        <f>L42</f>
        <v>315.8</v>
      </c>
      <c r="M41" s="3431"/>
      <c r="N41" s="3431"/>
      <c r="O41" s="3427"/>
    </row>
    <row r="42" spans="1:18" x14ac:dyDescent="0.2">
      <c r="A42" s="3443" t="s">
        <v>858</v>
      </c>
      <c r="B42" s="3442"/>
      <c r="C42" s="3442"/>
      <c r="D42" s="3442"/>
      <c r="E42" s="3442"/>
      <c r="F42" s="3442"/>
      <c r="G42" s="3442"/>
      <c r="H42" s="3442"/>
      <c r="I42" s="3442"/>
      <c r="J42" s="3442"/>
      <c r="K42" s="3441"/>
      <c r="L42" s="13">
        <f>L15+L19+L24+L28</f>
        <v>315.8</v>
      </c>
      <c r="M42" s="3431"/>
      <c r="N42" s="3431"/>
      <c r="O42" s="3427"/>
    </row>
    <row r="43" spans="1:18" x14ac:dyDescent="0.2">
      <c r="A43" s="2486" t="s">
        <v>613</v>
      </c>
      <c r="B43" s="2487"/>
      <c r="C43" s="2487"/>
      <c r="D43" s="2487"/>
      <c r="E43" s="2488"/>
      <c r="F43" s="2488"/>
      <c r="G43" s="2488"/>
      <c r="H43" s="2488"/>
      <c r="I43" s="2488"/>
      <c r="J43" s="2488"/>
      <c r="K43" s="2489"/>
      <c r="L43" s="11"/>
      <c r="M43" s="3431"/>
      <c r="N43" s="3431"/>
      <c r="O43" s="3427"/>
    </row>
    <row r="44" spans="1:18" ht="27.75" customHeight="1" x14ac:dyDescent="0.2">
      <c r="A44" s="2486" t="s">
        <v>612</v>
      </c>
      <c r="B44" s="2487"/>
      <c r="C44" s="2487"/>
      <c r="D44" s="2487"/>
      <c r="E44" s="2487"/>
      <c r="F44" s="2487"/>
      <c r="G44" s="2487"/>
      <c r="H44" s="2487"/>
      <c r="I44" s="2487"/>
      <c r="J44" s="2487"/>
      <c r="K44" s="2510"/>
      <c r="L44" s="11"/>
      <c r="M44" s="3431"/>
      <c r="N44" s="3431"/>
      <c r="O44" s="3427"/>
    </row>
    <row r="45" spans="1:18" x14ac:dyDescent="0.2">
      <c r="A45" s="3443" t="s">
        <v>22</v>
      </c>
      <c r="B45" s="3442"/>
      <c r="C45" s="3442"/>
      <c r="D45" s="3442"/>
      <c r="E45" s="3442"/>
      <c r="F45" s="3442"/>
      <c r="G45" s="3442"/>
      <c r="H45" s="3442"/>
      <c r="I45" s="3442"/>
      <c r="J45" s="3442"/>
      <c r="K45" s="3441"/>
      <c r="L45" s="11"/>
      <c r="M45" s="3431"/>
      <c r="N45" s="3431"/>
      <c r="O45" s="3427"/>
    </row>
    <row r="46" spans="1:18" x14ac:dyDescent="0.2">
      <c r="A46" s="2486" t="s">
        <v>857</v>
      </c>
      <c r="B46" s="2487"/>
      <c r="C46" s="2487"/>
      <c r="D46" s="2487"/>
      <c r="E46" s="2488"/>
      <c r="F46" s="2488"/>
      <c r="G46" s="2488"/>
      <c r="H46" s="2488"/>
      <c r="I46" s="2488"/>
      <c r="J46" s="2488"/>
      <c r="K46" s="2489"/>
      <c r="L46" s="11"/>
      <c r="M46" s="3431"/>
      <c r="N46" s="3431"/>
      <c r="O46" s="3427"/>
    </row>
    <row r="47" spans="1:18" ht="15" customHeight="1" x14ac:dyDescent="0.2">
      <c r="A47" s="2486" t="s">
        <v>610</v>
      </c>
      <c r="B47" s="2487"/>
      <c r="C47" s="2487"/>
      <c r="D47" s="2487"/>
      <c r="E47" s="2488"/>
      <c r="F47" s="2488"/>
      <c r="G47" s="2488"/>
      <c r="H47" s="2488"/>
      <c r="I47" s="2488"/>
      <c r="J47" s="2488"/>
      <c r="K47" s="2489"/>
      <c r="L47" s="11"/>
      <c r="M47" s="3431"/>
      <c r="N47" s="3431"/>
      <c r="O47" s="3427"/>
    </row>
    <row r="48" spans="1:18" ht="15" customHeight="1" x14ac:dyDescent="0.2">
      <c r="A48" s="2486" t="s">
        <v>609</v>
      </c>
      <c r="B48" s="2487"/>
      <c r="C48" s="2487"/>
      <c r="D48" s="2487"/>
      <c r="E48" s="2488"/>
      <c r="F48" s="2488"/>
      <c r="G48" s="2488"/>
      <c r="H48" s="2488"/>
      <c r="I48" s="2488"/>
      <c r="J48" s="2488"/>
      <c r="K48" s="2489"/>
      <c r="L48" s="11"/>
      <c r="M48" s="3431"/>
      <c r="N48" s="3431"/>
      <c r="O48" s="3427"/>
    </row>
    <row r="49" spans="1:15" ht="15" customHeight="1" x14ac:dyDescent="0.2">
      <c r="A49" s="2486" t="s">
        <v>856</v>
      </c>
      <c r="B49" s="2487"/>
      <c r="C49" s="2487"/>
      <c r="D49" s="2487"/>
      <c r="E49" s="2487"/>
      <c r="F49" s="2487"/>
      <c r="G49" s="2487"/>
      <c r="H49" s="2487"/>
      <c r="I49" s="2487"/>
      <c r="J49" s="2487"/>
      <c r="K49" s="2510"/>
      <c r="L49" s="11"/>
      <c r="M49" s="3431"/>
      <c r="N49" s="3431"/>
      <c r="O49" s="3427"/>
    </row>
    <row r="50" spans="1:15" x14ac:dyDescent="0.2">
      <c r="A50" s="2486" t="s">
        <v>607</v>
      </c>
      <c r="B50" s="2487"/>
      <c r="C50" s="2487"/>
      <c r="D50" s="2487"/>
      <c r="E50" s="2488"/>
      <c r="F50" s="2488"/>
      <c r="G50" s="2488"/>
      <c r="H50" s="2488"/>
      <c r="I50" s="2488"/>
      <c r="J50" s="2488"/>
      <c r="K50" s="2489"/>
      <c r="L50" s="11"/>
      <c r="M50" s="3431"/>
      <c r="N50" s="3431"/>
      <c r="O50" s="3427"/>
    </row>
    <row r="51" spans="1:15" x14ac:dyDescent="0.2">
      <c r="A51" s="2490" t="s">
        <v>606</v>
      </c>
      <c r="B51" s="2491"/>
      <c r="C51" s="2491"/>
      <c r="D51" s="2491"/>
      <c r="E51" s="2488"/>
      <c r="F51" s="2488"/>
      <c r="G51" s="2488"/>
      <c r="H51" s="2488"/>
      <c r="I51" s="2488"/>
      <c r="J51" s="2488"/>
      <c r="K51" s="2489"/>
      <c r="L51" s="11"/>
      <c r="M51" s="3431"/>
      <c r="N51" s="3431"/>
      <c r="O51" s="3427"/>
    </row>
    <row r="52" spans="1:15" ht="15" customHeight="1" x14ac:dyDescent="0.2">
      <c r="A52" s="2486" t="s">
        <v>15</v>
      </c>
      <c r="B52" s="2488"/>
      <c r="C52" s="2488"/>
      <c r="D52" s="2488"/>
      <c r="E52" s="2488"/>
      <c r="F52" s="2488"/>
      <c r="G52" s="2488"/>
      <c r="H52" s="2488"/>
      <c r="I52" s="2488"/>
      <c r="J52" s="2488"/>
      <c r="K52" s="2489"/>
      <c r="L52" s="11"/>
      <c r="M52" s="3431"/>
      <c r="N52" s="3431"/>
      <c r="O52" s="3427"/>
    </row>
    <row r="53" spans="1:15" x14ac:dyDescent="0.2">
      <c r="A53" s="2486" t="s">
        <v>605</v>
      </c>
      <c r="B53" s="2487"/>
      <c r="C53" s="2487"/>
      <c r="D53" s="2487"/>
      <c r="E53" s="2487"/>
      <c r="F53" s="2487"/>
      <c r="G53" s="2487"/>
      <c r="H53" s="2487"/>
      <c r="I53" s="2487"/>
      <c r="J53" s="2487"/>
      <c r="K53" s="2510"/>
      <c r="L53" s="11"/>
      <c r="M53" s="3431"/>
      <c r="N53" s="3431"/>
      <c r="O53" s="3427"/>
    </row>
    <row r="54" spans="1:15" x14ac:dyDescent="0.2">
      <c r="A54" s="3446" t="s">
        <v>604</v>
      </c>
      <c r="B54" s="3445"/>
      <c r="C54" s="3445"/>
      <c r="D54" s="3445"/>
      <c r="E54" s="3445"/>
      <c r="F54" s="3445"/>
      <c r="G54" s="3445"/>
      <c r="H54" s="3445"/>
      <c r="I54" s="3445"/>
      <c r="J54" s="3445"/>
      <c r="K54" s="3444"/>
      <c r="L54" s="11"/>
      <c r="M54" s="3431"/>
      <c r="N54" s="3431"/>
      <c r="O54" s="3427"/>
    </row>
    <row r="55" spans="1:15" x14ac:dyDescent="0.2">
      <c r="A55" s="3443" t="s">
        <v>603</v>
      </c>
      <c r="B55" s="3442"/>
      <c r="C55" s="3442"/>
      <c r="D55" s="3442"/>
      <c r="E55" s="3442"/>
      <c r="F55" s="3442"/>
      <c r="G55" s="3442"/>
      <c r="H55" s="3442"/>
      <c r="I55" s="3442"/>
      <c r="J55" s="3442"/>
      <c r="K55" s="3441"/>
      <c r="L55" s="11"/>
      <c r="M55" s="3431"/>
      <c r="N55" s="3431"/>
      <c r="O55" s="3427"/>
    </row>
    <row r="56" spans="1:15" ht="15" customHeight="1" x14ac:dyDescent="0.2">
      <c r="A56" s="2486" t="s">
        <v>11</v>
      </c>
      <c r="B56" s="2487"/>
      <c r="C56" s="2487"/>
      <c r="D56" s="2487"/>
      <c r="E56" s="2488"/>
      <c r="F56" s="2488"/>
      <c r="G56" s="2488"/>
      <c r="H56" s="2488"/>
      <c r="I56" s="2488"/>
      <c r="J56" s="2488"/>
      <c r="K56" s="2489"/>
      <c r="L56" s="11"/>
      <c r="M56" s="3431"/>
      <c r="N56" s="3431"/>
      <c r="O56" s="3427"/>
    </row>
    <row r="57" spans="1:15" ht="15" customHeight="1" x14ac:dyDescent="0.2">
      <c r="A57" s="2486" t="s">
        <v>602</v>
      </c>
      <c r="B57" s="2487"/>
      <c r="C57" s="2487"/>
      <c r="D57" s="2487"/>
      <c r="E57" s="2488"/>
      <c r="F57" s="2488"/>
      <c r="G57" s="2488"/>
      <c r="H57" s="2488"/>
      <c r="I57" s="2488"/>
      <c r="J57" s="2488"/>
      <c r="K57" s="2489"/>
      <c r="L57" s="11"/>
      <c r="M57" s="3431"/>
      <c r="N57" s="3431"/>
      <c r="O57" s="3427"/>
    </row>
    <row r="58" spans="1:15" ht="13.5" thickBot="1" x14ac:dyDescent="0.25">
      <c r="A58" s="2486" t="s">
        <v>712</v>
      </c>
      <c r="B58" s="2487"/>
      <c r="C58" s="2487"/>
      <c r="D58" s="2487"/>
      <c r="E58" s="2487"/>
      <c r="F58" s="2487"/>
      <c r="G58" s="2487"/>
      <c r="H58" s="2487"/>
      <c r="I58" s="2487"/>
      <c r="J58" s="2487"/>
      <c r="K58" s="2510"/>
      <c r="L58" s="11"/>
      <c r="M58" s="3431"/>
      <c r="N58" s="3431"/>
      <c r="O58" s="3427"/>
    </row>
    <row r="59" spans="1:15" ht="30.75" customHeight="1" thickBot="1" x14ac:dyDescent="0.25">
      <c r="A59" s="3440" t="s">
        <v>8</v>
      </c>
      <c r="B59" s="3439"/>
      <c r="C59" s="3439"/>
      <c r="D59" s="3439"/>
      <c r="E59" s="3439"/>
      <c r="F59" s="3439"/>
      <c r="G59" s="3439"/>
      <c r="H59" s="3439"/>
      <c r="I59" s="3439"/>
      <c r="J59" s="3439"/>
      <c r="K59" s="3438"/>
      <c r="L59" s="12">
        <f>L60</f>
        <v>0</v>
      </c>
      <c r="M59" s="3431"/>
      <c r="N59" s="3431"/>
      <c r="O59" s="3427"/>
    </row>
    <row r="60" spans="1:15" x14ac:dyDescent="0.2">
      <c r="A60" s="2516" t="s">
        <v>855</v>
      </c>
      <c r="B60" s="2517"/>
      <c r="C60" s="2517"/>
      <c r="D60" s="2517"/>
      <c r="E60" s="2518"/>
      <c r="F60" s="2518"/>
      <c r="G60" s="2518"/>
      <c r="H60" s="2518"/>
      <c r="I60" s="2518"/>
      <c r="J60" s="2518"/>
      <c r="K60" s="2519"/>
      <c r="L60" s="2661">
        <v>0</v>
      </c>
      <c r="M60" s="3431"/>
      <c r="N60" s="3431"/>
      <c r="O60" s="3427"/>
    </row>
    <row r="61" spans="1:15" x14ac:dyDescent="0.2">
      <c r="A61" s="3437" t="s">
        <v>6</v>
      </c>
      <c r="B61" s="3436"/>
      <c r="C61" s="3436"/>
      <c r="D61" s="3436"/>
      <c r="E61" s="3436"/>
      <c r="F61" s="3436"/>
      <c r="G61" s="3436"/>
      <c r="H61" s="3436"/>
      <c r="I61" s="3436"/>
      <c r="J61" s="3436"/>
      <c r="K61" s="3435"/>
      <c r="L61" s="11"/>
      <c r="M61" s="3431"/>
      <c r="N61" s="3431"/>
      <c r="O61" s="3427"/>
    </row>
    <row r="62" spans="1:15" x14ac:dyDescent="0.2">
      <c r="A62" s="3154" t="s">
        <v>600</v>
      </c>
      <c r="B62" s="3153"/>
      <c r="C62" s="3153"/>
      <c r="D62" s="3153"/>
      <c r="E62" s="3153"/>
      <c r="F62" s="3153"/>
      <c r="G62" s="3153"/>
      <c r="H62" s="3153"/>
      <c r="I62" s="3153"/>
      <c r="J62" s="3153"/>
      <c r="K62" s="3152"/>
      <c r="L62" s="11"/>
      <c r="M62" s="3431"/>
      <c r="N62" s="3431"/>
      <c r="O62" s="3427"/>
    </row>
    <row r="63" spans="1:15" x14ac:dyDescent="0.2">
      <c r="A63" s="3151" t="s">
        <v>599</v>
      </c>
      <c r="B63" s="3150"/>
      <c r="C63" s="3150"/>
      <c r="D63" s="3150"/>
      <c r="E63" s="3150"/>
      <c r="F63" s="3150"/>
      <c r="G63" s="3150"/>
      <c r="H63" s="3150"/>
      <c r="I63" s="3150"/>
      <c r="J63" s="3150"/>
      <c r="K63" s="3149"/>
      <c r="L63" s="11"/>
      <c r="M63" s="3431"/>
      <c r="N63" s="3431"/>
      <c r="O63" s="3427"/>
    </row>
    <row r="64" spans="1:15" ht="13.5" thickBot="1" x14ac:dyDescent="0.25">
      <c r="A64" s="3148" t="s">
        <v>3</v>
      </c>
      <c r="B64" s="3147"/>
      <c r="C64" s="3147"/>
      <c r="D64" s="3147"/>
      <c r="E64" s="3147"/>
      <c r="F64" s="3147"/>
      <c r="G64" s="3147"/>
      <c r="H64" s="3147"/>
      <c r="I64" s="3147"/>
      <c r="J64" s="3147"/>
      <c r="K64" s="3146"/>
      <c r="L64" s="1406"/>
      <c r="M64" s="3431"/>
      <c r="N64" s="3431"/>
      <c r="O64" s="3427"/>
    </row>
    <row r="65" spans="1:15" ht="13.5" thickBot="1" x14ac:dyDescent="0.25">
      <c r="A65" s="3434" t="s">
        <v>854</v>
      </c>
      <c r="B65" s="3433"/>
      <c r="C65" s="3433"/>
      <c r="D65" s="3433"/>
      <c r="E65" s="3433"/>
      <c r="F65" s="3433"/>
      <c r="G65" s="3433"/>
      <c r="H65" s="3433"/>
      <c r="I65" s="3433"/>
      <c r="J65" s="3433"/>
      <c r="K65" s="3432"/>
      <c r="L65" s="1408">
        <f>L40+L59</f>
        <v>315.8</v>
      </c>
      <c r="M65" s="3431"/>
      <c r="N65" s="3431"/>
      <c r="O65" s="3427"/>
    </row>
    <row r="66" spans="1:15" x14ac:dyDescent="0.2">
      <c r="A66" s="3430" t="s">
        <v>1</v>
      </c>
      <c r="B66" s="3429"/>
      <c r="C66" s="3429"/>
      <c r="D66" s="3429"/>
      <c r="E66" s="3429"/>
      <c r="F66" s="3429"/>
      <c r="G66" s="3429"/>
      <c r="H66" s="3429"/>
      <c r="I66" s="3429"/>
      <c r="J66" s="3429"/>
      <c r="K66" s="3428"/>
      <c r="L66" s="1415"/>
      <c r="M66" s="3427"/>
      <c r="N66" s="3427"/>
      <c r="O66" s="3427"/>
    </row>
    <row r="67" spans="1:15" ht="13.5" thickBot="1" x14ac:dyDescent="0.25">
      <c r="A67" s="3426" t="s">
        <v>0</v>
      </c>
      <c r="B67" s="3425"/>
      <c r="C67" s="3425"/>
      <c r="D67" s="3425"/>
      <c r="E67" s="3425"/>
      <c r="F67" s="3425"/>
      <c r="G67" s="3425"/>
      <c r="H67" s="3425"/>
      <c r="I67" s="3425"/>
      <c r="J67" s="3425"/>
      <c r="K67" s="3424"/>
      <c r="L67" s="1406">
        <v>6.6</v>
      </c>
      <c r="M67" s="3422"/>
      <c r="N67" s="3422"/>
      <c r="O67" s="3422"/>
    </row>
    <row r="68" spans="1:15" x14ac:dyDescent="0.2">
      <c r="A68" s="3423"/>
      <c r="B68" s="3422"/>
      <c r="C68" s="3422"/>
      <c r="D68" s="3422"/>
      <c r="E68" s="3422"/>
      <c r="F68" s="3423"/>
      <c r="G68" s="3423"/>
      <c r="H68" s="3422"/>
      <c r="M68" s="3414"/>
    </row>
    <row r="69" spans="1:15" x14ac:dyDescent="0.2">
      <c r="A69" s="3423"/>
      <c r="B69" s="3422"/>
      <c r="C69" s="3422"/>
      <c r="D69" s="3422"/>
      <c r="E69" s="3422"/>
      <c r="F69" s="3423"/>
      <c r="G69" s="3423"/>
      <c r="H69" s="3422"/>
      <c r="M69" s="3414"/>
    </row>
    <row r="70" spans="1:15" x14ac:dyDescent="0.2">
      <c r="A70" s="3417"/>
      <c r="B70" s="3420"/>
      <c r="C70" s="3420"/>
      <c r="D70" s="3420"/>
      <c r="E70" s="3420"/>
      <c r="F70" s="3418"/>
      <c r="G70" s="3417"/>
      <c r="H70" s="3419"/>
      <c r="M70" s="3414"/>
    </row>
    <row r="71" spans="1:15" x14ac:dyDescent="0.2">
      <c r="A71" s="3417"/>
      <c r="B71" s="3420"/>
      <c r="C71" s="3420"/>
      <c r="D71" s="3420"/>
      <c r="E71" s="3420"/>
      <c r="F71" s="3418"/>
      <c r="G71" s="3417"/>
      <c r="H71" s="3419"/>
      <c r="M71" s="3414"/>
    </row>
    <row r="72" spans="1:15" ht="13.15" customHeight="1" x14ac:dyDescent="0.2">
      <c r="A72" s="3417"/>
      <c r="B72" s="3420"/>
      <c r="C72" s="3420"/>
      <c r="D72" s="3420"/>
      <c r="E72" s="3420"/>
      <c r="F72" s="3418"/>
      <c r="G72" s="3417"/>
      <c r="H72" s="3419"/>
      <c r="M72" s="3414"/>
    </row>
    <row r="73" spans="1:15" ht="13.15" customHeight="1" x14ac:dyDescent="0.2">
      <c r="A73" s="3417"/>
      <c r="B73" s="3420"/>
      <c r="C73" s="3420"/>
      <c r="D73" s="3420"/>
      <c r="E73" s="3420"/>
      <c r="F73" s="3418"/>
      <c r="G73" s="3417"/>
      <c r="H73" s="3419"/>
      <c r="M73" s="3414"/>
    </row>
    <row r="74" spans="1:15" x14ac:dyDescent="0.2">
      <c r="A74" s="3417"/>
      <c r="B74" s="3420"/>
      <c r="C74" s="3420"/>
      <c r="D74" s="3420"/>
      <c r="E74" s="3420"/>
      <c r="F74" s="3418"/>
      <c r="G74" s="3417"/>
      <c r="H74" s="3419"/>
      <c r="M74" s="3414"/>
    </row>
    <row r="75" spans="1:15" ht="13.15" customHeight="1" x14ac:dyDescent="0.2">
      <c r="A75" s="3417"/>
      <c r="B75" s="3420"/>
      <c r="C75" s="3420"/>
      <c r="D75" s="3420"/>
      <c r="E75" s="3420"/>
      <c r="F75" s="3418"/>
      <c r="G75" s="3417"/>
      <c r="H75" s="3421"/>
      <c r="M75" s="3414"/>
    </row>
    <row r="76" spans="1:15" ht="13.15" customHeight="1" x14ac:dyDescent="0.2">
      <c r="A76" s="3417"/>
      <c r="B76" s="3420"/>
      <c r="C76" s="3420"/>
      <c r="D76" s="3420"/>
      <c r="E76" s="3420"/>
      <c r="F76" s="3418"/>
      <c r="G76" s="3417"/>
      <c r="H76" s="3419"/>
      <c r="M76" s="3414"/>
    </row>
    <row r="77" spans="1:15" ht="13.15" customHeight="1" x14ac:dyDescent="0.2">
      <c r="A77" s="3417"/>
      <c r="B77" s="3420"/>
      <c r="C77" s="3420"/>
      <c r="D77" s="3420"/>
      <c r="E77" s="3420"/>
      <c r="F77" s="3418"/>
      <c r="G77" s="3417"/>
      <c r="H77" s="3419"/>
      <c r="M77" s="3414"/>
    </row>
    <row r="78" spans="1:15" x14ac:dyDescent="0.2">
      <c r="A78" s="3417"/>
      <c r="B78" s="3420"/>
      <c r="C78" s="3420"/>
      <c r="D78" s="3420"/>
      <c r="E78" s="3420"/>
      <c r="F78" s="3418"/>
      <c r="G78" s="3417"/>
      <c r="H78" s="3419"/>
      <c r="M78" s="3414"/>
    </row>
    <row r="79" spans="1:15" x14ac:dyDescent="0.2">
      <c r="F79" s="3418"/>
      <c r="G79" s="3417"/>
      <c r="H79" s="3414"/>
      <c r="M79" s="3414"/>
    </row>
    <row r="80" spans="1:15" x14ac:dyDescent="0.2">
      <c r="F80" s="3418"/>
      <c r="G80" s="3417"/>
      <c r="H80" s="3414"/>
      <c r="M80" s="3414"/>
    </row>
    <row r="81" spans="6:13" ht="13.9" customHeight="1" x14ac:dyDescent="0.2">
      <c r="F81" s="3415"/>
      <c r="H81" s="3414"/>
      <c r="M81" s="3414"/>
    </row>
    <row r="82" spans="6:13" x14ac:dyDescent="0.2">
      <c r="F82" s="3415"/>
      <c r="H82" s="3414"/>
      <c r="M82" s="3414"/>
    </row>
  </sheetData>
  <mergeCells count="108">
    <mergeCell ref="A66:K66"/>
    <mergeCell ref="A67:K67"/>
    <mergeCell ref="A57:K57"/>
    <mergeCell ref="A58:K58"/>
    <mergeCell ref="A59:K59"/>
    <mergeCell ref="A60:K60"/>
    <mergeCell ref="A61:K61"/>
    <mergeCell ref="A50:K50"/>
    <mergeCell ref="A46:K46"/>
    <mergeCell ref="A47:K47"/>
    <mergeCell ref="A55:K55"/>
    <mergeCell ref="A56:K56"/>
    <mergeCell ref="A65:K65"/>
    <mergeCell ref="A42:K42"/>
    <mergeCell ref="A43:K43"/>
    <mergeCell ref="A45:K45"/>
    <mergeCell ref="A44:K44"/>
    <mergeCell ref="A48:K48"/>
    <mergeCell ref="A49:K49"/>
    <mergeCell ref="A37:L37"/>
    <mergeCell ref="C32:J32"/>
    <mergeCell ref="B33:J33"/>
    <mergeCell ref="F30:F31"/>
    <mergeCell ref="D30:D31"/>
    <mergeCell ref="A30:A31"/>
    <mergeCell ref="B30:B31"/>
    <mergeCell ref="C30:C31"/>
    <mergeCell ref="E30:E31"/>
    <mergeCell ref="I28:I31"/>
    <mergeCell ref="H28:H31"/>
    <mergeCell ref="G28:G31"/>
    <mergeCell ref="A28:A29"/>
    <mergeCell ref="A34:K34"/>
    <mergeCell ref="B28:B29"/>
    <mergeCell ref="C28:C29"/>
    <mergeCell ref="F28:F29"/>
    <mergeCell ref="A53:K53"/>
    <mergeCell ref="A62:K62"/>
    <mergeCell ref="A63:K63"/>
    <mergeCell ref="A64:K64"/>
    <mergeCell ref="A51:K51"/>
    <mergeCell ref="A52:K52"/>
    <mergeCell ref="A54:K54"/>
    <mergeCell ref="F26:F27"/>
    <mergeCell ref="D26:D27"/>
    <mergeCell ref="G19:G23"/>
    <mergeCell ref="H19:H23"/>
    <mergeCell ref="F19:F21"/>
    <mergeCell ref="F24:F25"/>
    <mergeCell ref="D22:D23"/>
    <mergeCell ref="G24:G27"/>
    <mergeCell ref="H24:H27"/>
    <mergeCell ref="C39:K39"/>
    <mergeCell ref="A40:K40"/>
    <mergeCell ref="A41:K41"/>
    <mergeCell ref="C17:C18"/>
    <mergeCell ref="D17:D18"/>
    <mergeCell ref="J15:J18"/>
    <mergeCell ref="I15:I18"/>
    <mergeCell ref="J24:J27"/>
    <mergeCell ref="J28:J31"/>
    <mergeCell ref="J19:J23"/>
    <mergeCell ref="H7:H9"/>
    <mergeCell ref="M8:M9"/>
    <mergeCell ref="N8:N9"/>
    <mergeCell ref="C7:C9"/>
    <mergeCell ref="C24:C25"/>
    <mergeCell ref="B24:B25"/>
    <mergeCell ref="C19:C21"/>
    <mergeCell ref="I19:I23"/>
    <mergeCell ref="F22:F23"/>
    <mergeCell ref="A7:A9"/>
    <mergeCell ref="B7:B9"/>
    <mergeCell ref="A19:A21"/>
    <mergeCell ref="B19:B21"/>
    <mergeCell ref="B11:L11"/>
    <mergeCell ref="G15:G18"/>
    <mergeCell ref="C13:L14"/>
    <mergeCell ref="B10:O10"/>
    <mergeCell ref="J7:J9"/>
    <mergeCell ref="M7:O7"/>
    <mergeCell ref="A24:A25"/>
    <mergeCell ref="I24:I27"/>
    <mergeCell ref="I7:I9"/>
    <mergeCell ref="K7:K9"/>
    <mergeCell ref="L7:L9"/>
    <mergeCell ref="A26:A27"/>
    <mergeCell ref="B26:B27"/>
    <mergeCell ref="C26:C27"/>
    <mergeCell ref="H15:H18"/>
    <mergeCell ref="F17:F18"/>
    <mergeCell ref="M2:O2"/>
    <mergeCell ref="A4:O4"/>
    <mergeCell ref="O8:O9"/>
    <mergeCell ref="N6:O6"/>
    <mergeCell ref="D7:D9"/>
    <mergeCell ref="G7:G9"/>
    <mergeCell ref="A5:O5"/>
    <mergeCell ref="A3:O3"/>
    <mergeCell ref="E7:E9"/>
    <mergeCell ref="F7:F9"/>
    <mergeCell ref="B13:B14"/>
    <mergeCell ref="A15:A16"/>
    <mergeCell ref="B15:B16"/>
    <mergeCell ref="C15:C16"/>
    <mergeCell ref="F15:F16"/>
    <mergeCell ref="A17:A18"/>
    <mergeCell ref="B17:B18"/>
  </mergeCells>
  <pageMargins left="0.70866141732283472" right="0.70866141732283472" top="0.74803149606299213" bottom="0.74803149606299213" header="0.31496062992125984" footer="0.31496062992125984"/>
  <pageSetup paperSize="9" scale="79" firstPageNumber="40" fitToHeight="0" orientation="landscape" useFirstPageNumber="1" r:id="rId1"/>
  <headerFooter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C7294-4C5F-491B-B259-FC4BFFA23BB5}">
  <sheetPr>
    <pageSetUpPr fitToPage="1"/>
  </sheetPr>
  <dimension ref="A1:Y727"/>
  <sheetViews>
    <sheetView zoomScale="80" zoomScaleNormal="80" zoomScaleSheetLayoutView="100" workbookViewId="0">
      <selection activeCell="S6" sqref="S6"/>
    </sheetView>
  </sheetViews>
  <sheetFormatPr defaultColWidth="9.140625" defaultRowHeight="12.75" x14ac:dyDescent="0.25"/>
  <cols>
    <col min="1" max="1" width="4.140625" style="3634" customWidth="1"/>
    <col min="2" max="5" width="2.7109375" style="3631" customWidth="1"/>
    <col min="6" max="6" width="36.140625" style="17" customWidth="1"/>
    <col min="7" max="7" width="3.28515625" style="3633" customWidth="1"/>
    <col min="8" max="8" width="3.28515625" style="3632" customWidth="1"/>
    <col min="9" max="9" width="4.7109375" style="3631" customWidth="1"/>
    <col min="10" max="10" width="24.42578125" style="3631" customWidth="1"/>
    <col min="11" max="11" width="7.85546875" style="3631" customWidth="1"/>
    <col min="12" max="12" width="10.85546875" style="3631" customWidth="1"/>
    <col min="13" max="13" width="36.7109375" style="3631" customWidth="1"/>
    <col min="14" max="14" width="10.28515625" style="3631" customWidth="1"/>
    <col min="15" max="15" width="19" style="3631" customWidth="1"/>
    <col min="16" max="16" width="9.140625" style="3631"/>
    <col min="17" max="17" width="17.5703125" style="3631" customWidth="1"/>
    <col min="18" max="19" width="11.42578125" style="3631" customWidth="1"/>
    <col min="20" max="16384" width="9.140625" style="3631"/>
  </cols>
  <sheetData>
    <row r="1" spans="1:19" ht="68.25" customHeight="1" x14ac:dyDescent="0.25">
      <c r="A1" s="3631"/>
      <c r="L1" s="349"/>
      <c r="M1" s="2563" t="s">
        <v>1444</v>
      </c>
      <c r="N1" s="2563"/>
      <c r="O1" s="2563"/>
      <c r="P1" s="4857"/>
      <c r="Q1" s="4858"/>
      <c r="R1" s="4857"/>
      <c r="S1" s="4857"/>
    </row>
    <row r="2" spans="1:19" s="17" customFormat="1" ht="33" customHeight="1" x14ac:dyDescent="0.25">
      <c r="A2" s="4856" t="s">
        <v>1197</v>
      </c>
      <c r="B2" s="4856"/>
      <c r="C2" s="4856"/>
      <c r="D2" s="4856"/>
      <c r="E2" s="4856"/>
      <c r="F2" s="4856"/>
      <c r="G2" s="4856"/>
      <c r="H2" s="4856"/>
      <c r="I2" s="4856"/>
      <c r="J2" s="4856"/>
      <c r="K2" s="4856"/>
      <c r="L2" s="4856"/>
      <c r="M2" s="4856"/>
      <c r="N2" s="4856"/>
      <c r="O2" s="4856"/>
    </row>
    <row r="3" spans="1:19" s="17" customFormat="1" ht="15" customHeight="1" x14ac:dyDescent="0.25">
      <c r="A3" s="4856" t="s">
        <v>1196</v>
      </c>
      <c r="B3" s="4856"/>
      <c r="C3" s="4856"/>
      <c r="D3" s="4856"/>
      <c r="E3" s="4856"/>
      <c r="F3" s="4856"/>
      <c r="G3" s="4856"/>
      <c r="H3" s="4856"/>
      <c r="I3" s="4856"/>
      <c r="J3" s="4856"/>
      <c r="K3" s="4856"/>
      <c r="L3" s="4856"/>
      <c r="M3" s="4856"/>
      <c r="N3" s="4856"/>
      <c r="O3" s="4856"/>
    </row>
    <row r="4" spans="1:19" s="17" customFormat="1" ht="16.5" customHeight="1" thickBot="1" x14ac:dyDescent="0.3">
      <c r="G4" s="3633"/>
      <c r="H4" s="4855"/>
      <c r="M4" s="1808"/>
      <c r="N4" s="4854" t="s">
        <v>30</v>
      </c>
      <c r="O4" s="4854"/>
    </row>
    <row r="5" spans="1:19" s="17" customFormat="1" ht="30" customHeight="1" thickBot="1" x14ac:dyDescent="0.3">
      <c r="A5" s="4853" t="s">
        <v>187</v>
      </c>
      <c r="B5" s="4852" t="s">
        <v>186</v>
      </c>
      <c r="C5" s="4851" t="s">
        <v>182</v>
      </c>
      <c r="D5" s="4850" t="s">
        <v>184</v>
      </c>
      <c r="E5" s="4846" t="s">
        <v>1195</v>
      </c>
      <c r="F5" s="4849" t="s">
        <v>183</v>
      </c>
      <c r="G5" s="4848" t="s">
        <v>182</v>
      </c>
      <c r="H5" s="4847" t="s">
        <v>1194</v>
      </c>
      <c r="I5" s="4846" t="s">
        <v>180</v>
      </c>
      <c r="J5" s="2552" t="s">
        <v>179</v>
      </c>
      <c r="K5" s="4846" t="s">
        <v>178</v>
      </c>
      <c r="L5" s="2552" t="s">
        <v>177</v>
      </c>
      <c r="M5" s="4845" t="s">
        <v>176</v>
      </c>
      <c r="N5" s="4844"/>
      <c r="O5" s="4843"/>
    </row>
    <row r="6" spans="1:19" s="17" customFormat="1" ht="96" customHeight="1" thickBot="1" x14ac:dyDescent="0.3">
      <c r="A6" s="4842"/>
      <c r="B6" s="4841"/>
      <c r="C6" s="4840"/>
      <c r="D6" s="4839"/>
      <c r="E6" s="4834"/>
      <c r="F6" s="4838"/>
      <c r="G6" s="4837"/>
      <c r="H6" s="4836"/>
      <c r="I6" s="4835"/>
      <c r="J6" s="2553"/>
      <c r="K6" s="4834"/>
      <c r="L6" s="2554"/>
      <c r="M6" s="4833" t="s">
        <v>175</v>
      </c>
      <c r="N6" s="4832" t="s">
        <v>174</v>
      </c>
      <c r="O6" s="4831" t="s">
        <v>173</v>
      </c>
    </row>
    <row r="7" spans="1:19" s="17" customFormat="1" ht="15" customHeight="1" thickBot="1" x14ac:dyDescent="0.3">
      <c r="A7" s="4830" t="s">
        <v>37</v>
      </c>
      <c r="B7" s="4603" t="s">
        <v>434</v>
      </c>
      <c r="C7" s="4602"/>
      <c r="D7" s="4602"/>
      <c r="E7" s="4602"/>
      <c r="F7" s="4602"/>
      <c r="G7" s="4602"/>
      <c r="H7" s="4602"/>
      <c r="I7" s="4602"/>
      <c r="J7" s="4602"/>
      <c r="K7" s="4602"/>
      <c r="L7" s="4602"/>
      <c r="M7" s="4602"/>
      <c r="N7" s="4602"/>
      <c r="O7" s="4601"/>
    </row>
    <row r="8" spans="1:19" s="17" customFormat="1" ht="27.75" customHeight="1" thickBot="1" x14ac:dyDescent="0.3">
      <c r="A8" s="4600"/>
      <c r="B8" s="4829"/>
      <c r="C8" s="4828"/>
      <c r="D8" s="4828"/>
      <c r="E8" s="4828"/>
      <c r="F8" s="4828"/>
      <c r="G8" s="4828"/>
      <c r="H8" s="4828"/>
      <c r="I8" s="4828"/>
      <c r="J8" s="4828"/>
      <c r="K8" s="4828"/>
      <c r="L8" s="4827"/>
      <c r="M8" s="4826" t="s">
        <v>1193</v>
      </c>
      <c r="N8" s="4825" t="s">
        <v>50</v>
      </c>
      <c r="O8" s="4595">
        <v>8</v>
      </c>
    </row>
    <row r="9" spans="1:19" s="17" customFormat="1" ht="26.25" customHeight="1" thickBot="1" x14ac:dyDescent="0.3">
      <c r="A9" s="3836" t="s">
        <v>37</v>
      </c>
      <c r="B9" s="3874" t="s">
        <v>37</v>
      </c>
      <c r="C9" s="4824" t="s">
        <v>1192</v>
      </c>
      <c r="D9" s="4823"/>
      <c r="E9" s="4823"/>
      <c r="F9" s="4823"/>
      <c r="G9" s="4823"/>
      <c r="H9" s="4823"/>
      <c r="I9" s="4823"/>
      <c r="J9" s="4823"/>
      <c r="K9" s="4823"/>
      <c r="L9" s="4823"/>
      <c r="M9" s="4823"/>
      <c r="N9" s="4823"/>
      <c r="O9" s="4822"/>
    </row>
    <row r="10" spans="1:19" s="17" customFormat="1" ht="26.25" customHeight="1" thickBot="1" x14ac:dyDescent="0.3">
      <c r="A10" s="3754"/>
      <c r="B10" s="3873"/>
      <c r="C10" s="4821"/>
      <c r="D10" s="4820"/>
      <c r="E10" s="4820"/>
      <c r="F10" s="4820"/>
      <c r="G10" s="4820"/>
      <c r="H10" s="4820"/>
      <c r="I10" s="4820"/>
      <c r="J10" s="4820"/>
      <c r="K10" s="4820"/>
      <c r="L10" s="4819"/>
      <c r="M10" s="4818" t="s">
        <v>1191</v>
      </c>
      <c r="N10" s="329" t="s">
        <v>789</v>
      </c>
      <c r="O10" s="4817">
        <v>70</v>
      </c>
    </row>
    <row r="11" spans="1:19" s="17" customFormat="1" ht="25.5" customHeight="1" thickBot="1" x14ac:dyDescent="0.3">
      <c r="A11" s="3739"/>
      <c r="B11" s="3871"/>
      <c r="C11" s="4816"/>
      <c r="D11" s="4815"/>
      <c r="E11" s="4815"/>
      <c r="F11" s="4815"/>
      <c r="G11" s="4815"/>
      <c r="H11" s="4815"/>
      <c r="I11" s="4815"/>
      <c r="J11" s="4815"/>
      <c r="K11" s="4815"/>
      <c r="L11" s="4814"/>
      <c r="M11" s="4813" t="s">
        <v>1190</v>
      </c>
      <c r="N11" s="4812" t="s">
        <v>66</v>
      </c>
      <c r="O11" s="4811">
        <v>4</v>
      </c>
    </row>
    <row r="12" spans="1:19" s="17" customFormat="1" ht="57.75" customHeight="1" thickBot="1" x14ac:dyDescent="0.3">
      <c r="A12" s="3836" t="s">
        <v>37</v>
      </c>
      <c r="B12" s="4810" t="s">
        <v>37</v>
      </c>
      <c r="C12" s="3819" t="s">
        <v>37</v>
      </c>
      <c r="D12" s="4809" t="s">
        <v>1189</v>
      </c>
      <c r="E12" s="4808"/>
      <c r="F12" s="4807"/>
      <c r="G12" s="4389" t="s">
        <v>163</v>
      </c>
      <c r="H12" s="4648" t="s">
        <v>44</v>
      </c>
      <c r="I12" s="4757" t="s">
        <v>1135</v>
      </c>
      <c r="J12" s="4806" t="s">
        <v>1083</v>
      </c>
      <c r="K12" s="4508"/>
      <c r="L12" s="4805"/>
      <c r="M12" s="4186"/>
      <c r="N12" s="4036"/>
      <c r="O12" s="4035"/>
    </row>
    <row r="13" spans="1:19" s="17" customFormat="1" ht="22.5" customHeight="1" x14ac:dyDescent="0.25">
      <c r="A13" s="3754"/>
      <c r="B13" s="4768"/>
      <c r="C13" s="3813"/>
      <c r="D13" s="3818" t="s">
        <v>37</v>
      </c>
      <c r="E13" s="3806"/>
      <c r="F13" s="3760" t="s">
        <v>1188</v>
      </c>
      <c r="G13" s="4382"/>
      <c r="H13" s="4647"/>
      <c r="I13" s="3750" t="s">
        <v>918</v>
      </c>
      <c r="J13" s="4572" t="s">
        <v>202</v>
      </c>
      <c r="K13" s="4476" t="s">
        <v>124</v>
      </c>
      <c r="L13" s="4804">
        <v>270</v>
      </c>
      <c r="M13" s="4803" t="s">
        <v>1187</v>
      </c>
      <c r="N13" s="4074" t="s">
        <v>318</v>
      </c>
      <c r="O13" s="4073">
        <v>92.3</v>
      </c>
      <c r="P13" s="4802"/>
      <c r="Q13" s="4801"/>
      <c r="R13" s="3646"/>
      <c r="S13" s="3646"/>
    </row>
    <row r="14" spans="1:19" s="17" customFormat="1" ht="15" customHeight="1" x14ac:dyDescent="0.25">
      <c r="A14" s="3754"/>
      <c r="B14" s="4768"/>
      <c r="C14" s="3813"/>
      <c r="D14" s="3812"/>
      <c r="E14" s="3800"/>
      <c r="F14" s="3749"/>
      <c r="G14" s="4382"/>
      <c r="H14" s="4647"/>
      <c r="I14" s="3750"/>
      <c r="J14" s="4535"/>
      <c r="K14" s="4476" t="s">
        <v>140</v>
      </c>
      <c r="L14" s="4722"/>
      <c r="M14" s="4176"/>
      <c r="N14" s="4302"/>
      <c r="O14" s="4301"/>
      <c r="R14" s="3646"/>
      <c r="S14" s="3646"/>
    </row>
    <row r="15" spans="1:19" s="17" customFormat="1" ht="16.5" customHeight="1" x14ac:dyDescent="0.25">
      <c r="A15" s="3754"/>
      <c r="B15" s="4768"/>
      <c r="C15" s="3813"/>
      <c r="D15" s="3812"/>
      <c r="E15" s="3800"/>
      <c r="F15" s="3749"/>
      <c r="G15" s="4382"/>
      <c r="H15" s="4647"/>
      <c r="I15" s="3750"/>
      <c r="J15" s="4535"/>
      <c r="K15" s="4741" t="s">
        <v>214</v>
      </c>
      <c r="L15" s="4800"/>
      <c r="M15" s="4799" t="s">
        <v>1186</v>
      </c>
      <c r="N15" s="4798" t="s">
        <v>677</v>
      </c>
      <c r="O15" s="3929">
        <v>1.8</v>
      </c>
      <c r="P15" s="3646"/>
      <c r="R15" s="3646"/>
      <c r="S15" s="3646"/>
    </row>
    <row r="16" spans="1:19" s="17" customFormat="1" ht="16.5" customHeight="1" thickBot="1" x14ac:dyDescent="0.3">
      <c r="A16" s="3754"/>
      <c r="B16" s="4768"/>
      <c r="C16" s="3813"/>
      <c r="D16" s="3812"/>
      <c r="E16" s="3800"/>
      <c r="F16" s="3749"/>
      <c r="G16" s="4382"/>
      <c r="H16" s="4647"/>
      <c r="I16" s="3750"/>
      <c r="J16" s="4535"/>
      <c r="K16" s="4797" t="s">
        <v>141</v>
      </c>
      <c r="L16" s="4710">
        <v>0</v>
      </c>
      <c r="M16" s="4176"/>
      <c r="N16" s="4013"/>
      <c r="O16" s="3860"/>
      <c r="R16" s="3646"/>
      <c r="S16" s="3646"/>
    </row>
    <row r="17" spans="1:23" s="17" customFormat="1" ht="12.75" customHeight="1" thickBot="1" x14ac:dyDescent="0.3">
      <c r="A17" s="3754"/>
      <c r="B17" s="4768"/>
      <c r="C17" s="3813"/>
      <c r="D17" s="3808"/>
      <c r="E17" s="3798"/>
      <c r="F17" s="3734"/>
      <c r="G17" s="4382"/>
      <c r="H17" s="4647"/>
      <c r="I17" s="3750"/>
      <c r="J17" s="4568"/>
      <c r="K17" s="4498" t="s">
        <v>33</v>
      </c>
      <c r="L17" s="4726">
        <f>SUM(L13:L16)</f>
        <v>270</v>
      </c>
      <c r="M17" s="3987"/>
      <c r="N17" s="3986"/>
      <c r="O17" s="4387"/>
      <c r="R17" s="3646"/>
      <c r="S17" s="3646"/>
    </row>
    <row r="18" spans="1:23" s="17" customFormat="1" ht="39" hidden="1" customHeight="1" x14ac:dyDescent="0.25">
      <c r="A18" s="3754"/>
      <c r="B18" s="4768"/>
      <c r="C18" s="3813"/>
      <c r="D18" s="3818" t="s">
        <v>39</v>
      </c>
      <c r="E18" s="3806"/>
      <c r="F18" s="1998" t="s">
        <v>1185</v>
      </c>
      <c r="G18" s="4382"/>
      <c r="H18" s="4647"/>
      <c r="I18" s="3750"/>
      <c r="J18" s="4535"/>
      <c r="K18" s="4476" t="s">
        <v>124</v>
      </c>
      <c r="L18" s="4722"/>
      <c r="M18" s="4778" t="s">
        <v>1184</v>
      </c>
      <c r="N18" s="4155" t="s">
        <v>318</v>
      </c>
      <c r="O18" s="4070">
        <v>0.52900000000000003</v>
      </c>
      <c r="R18" s="3646"/>
      <c r="S18" s="3646"/>
    </row>
    <row r="19" spans="1:23" s="17" customFormat="1" ht="21" hidden="1" customHeight="1" x14ac:dyDescent="0.25">
      <c r="A19" s="3754"/>
      <c r="B19" s="4768"/>
      <c r="C19" s="3813"/>
      <c r="D19" s="3812"/>
      <c r="E19" s="3800"/>
      <c r="F19" s="3769"/>
      <c r="G19" s="4382"/>
      <c r="H19" s="4647"/>
      <c r="I19" s="3750"/>
      <c r="J19" s="4535"/>
      <c r="K19" s="4476" t="s">
        <v>140</v>
      </c>
      <c r="L19" s="4722"/>
      <c r="M19" s="4429"/>
      <c r="N19" s="4274"/>
      <c r="O19" s="4796"/>
    </row>
    <row r="20" spans="1:23" s="17" customFormat="1" ht="18" hidden="1" customHeight="1" thickBot="1" x14ac:dyDescent="0.3">
      <c r="A20" s="3754"/>
      <c r="B20" s="4768"/>
      <c r="C20" s="3813"/>
      <c r="D20" s="3812"/>
      <c r="E20" s="3800"/>
      <c r="F20" s="3769"/>
      <c r="G20" s="4382"/>
      <c r="H20" s="4647"/>
      <c r="I20" s="3750"/>
      <c r="J20" s="4535"/>
      <c r="K20" s="4139" t="s">
        <v>214</v>
      </c>
      <c r="L20" s="4795"/>
      <c r="M20" s="4421"/>
      <c r="N20" s="4162"/>
      <c r="O20" s="4161"/>
    </row>
    <row r="21" spans="1:23" s="17" customFormat="1" ht="25.5" hidden="1" customHeight="1" thickBot="1" x14ac:dyDescent="0.3">
      <c r="A21" s="3754"/>
      <c r="B21" s="4768"/>
      <c r="C21" s="3813"/>
      <c r="D21" s="3812"/>
      <c r="E21" s="3800"/>
      <c r="F21" s="1966"/>
      <c r="G21" s="4382"/>
      <c r="H21" s="4647"/>
      <c r="I21" s="3735"/>
      <c r="J21" s="4568"/>
      <c r="K21" s="4498" t="s">
        <v>33</v>
      </c>
      <c r="L21" s="4400">
        <f>SUM(L18:L20)</f>
        <v>0</v>
      </c>
      <c r="M21" s="22"/>
      <c r="N21" s="4605"/>
      <c r="O21" s="4725"/>
    </row>
    <row r="22" spans="1:23" s="17" customFormat="1" ht="19.149999999999999" customHeight="1" x14ac:dyDescent="0.25">
      <c r="A22" s="3754"/>
      <c r="B22" s="4768"/>
      <c r="C22" s="3813"/>
      <c r="D22" s="3812" t="s">
        <v>72</v>
      </c>
      <c r="E22" s="3800"/>
      <c r="F22" s="1998" t="s">
        <v>1183</v>
      </c>
      <c r="G22" s="4382"/>
      <c r="H22" s="4647"/>
      <c r="I22" s="3761" t="s">
        <v>886</v>
      </c>
      <c r="J22" s="3839" t="s">
        <v>193</v>
      </c>
      <c r="K22" s="4141" t="s">
        <v>124</v>
      </c>
      <c r="L22" s="4794">
        <v>55.5</v>
      </c>
      <c r="M22" s="4210" t="s">
        <v>1182</v>
      </c>
      <c r="N22" s="4155" t="s">
        <v>318</v>
      </c>
      <c r="O22" s="4580">
        <v>0.85599999999999998</v>
      </c>
      <c r="P22" s="3646"/>
      <c r="Q22" s="3646"/>
      <c r="R22" s="4775"/>
      <c r="S22" s="4775"/>
      <c r="T22" s="3646"/>
      <c r="U22" s="3646"/>
      <c r="V22" s="3646"/>
      <c r="W22" s="4775"/>
    </row>
    <row r="23" spans="1:23" s="17" customFormat="1" ht="17.25" customHeight="1" x14ac:dyDescent="0.25">
      <c r="A23" s="3754"/>
      <c r="B23" s="4768"/>
      <c r="C23" s="3813"/>
      <c r="D23" s="3812"/>
      <c r="E23" s="3800"/>
      <c r="F23" s="3769"/>
      <c r="G23" s="4382"/>
      <c r="H23" s="4647"/>
      <c r="I23" s="3750"/>
      <c r="J23" s="3838"/>
      <c r="K23" s="4791" t="s">
        <v>968</v>
      </c>
      <c r="L23" s="3701">
        <v>332.6</v>
      </c>
      <c r="M23" s="4207"/>
      <c r="N23" s="3967"/>
      <c r="O23" s="4785"/>
      <c r="Q23" s="3646"/>
      <c r="R23" s="3646"/>
      <c r="S23" s="3646"/>
    </row>
    <row r="24" spans="1:23" s="17" customFormat="1" ht="14.45" customHeight="1" x14ac:dyDescent="0.25">
      <c r="A24" s="3754"/>
      <c r="B24" s="4768"/>
      <c r="C24" s="3813"/>
      <c r="D24" s="3812"/>
      <c r="E24" s="3800"/>
      <c r="F24" s="3769"/>
      <c r="G24" s="4382"/>
      <c r="H24" s="4647"/>
      <c r="I24" s="3750"/>
      <c r="J24" s="4792"/>
      <c r="K24" s="4541" t="s">
        <v>214</v>
      </c>
      <c r="L24" s="4793">
        <v>94.3</v>
      </c>
      <c r="M24" s="3790"/>
      <c r="N24" s="4013"/>
      <c r="O24" s="3802"/>
      <c r="Q24" s="3646"/>
      <c r="R24" s="3646"/>
      <c r="S24" s="3646"/>
    </row>
    <row r="25" spans="1:23" s="17" customFormat="1" ht="14.45" customHeight="1" thickBot="1" x14ac:dyDescent="0.3">
      <c r="A25" s="3754"/>
      <c r="B25" s="4768"/>
      <c r="C25" s="3813"/>
      <c r="D25" s="3812"/>
      <c r="E25" s="3800"/>
      <c r="F25" s="3769"/>
      <c r="G25" s="4382"/>
      <c r="H25" s="4647"/>
      <c r="I25" s="3750"/>
      <c r="J25" s="4792"/>
      <c r="K25" s="4791" t="s">
        <v>141</v>
      </c>
      <c r="L25" s="4790"/>
      <c r="M25" s="3987"/>
      <c r="N25" s="3986"/>
      <c r="O25" s="4287"/>
      <c r="Q25" s="3646"/>
      <c r="R25" s="4775"/>
      <c r="S25" s="4775"/>
      <c r="T25" s="3646"/>
    </row>
    <row r="26" spans="1:23" s="17" customFormat="1" ht="15" customHeight="1" thickBot="1" x14ac:dyDescent="0.3">
      <c r="A26" s="3754"/>
      <c r="B26" s="4768"/>
      <c r="C26" s="3809"/>
      <c r="D26" s="3808"/>
      <c r="E26" s="3798"/>
      <c r="F26" s="1966"/>
      <c r="G26" s="4382"/>
      <c r="H26" s="4647"/>
      <c r="I26" s="3735"/>
      <c r="J26" s="4789"/>
      <c r="K26" s="4498" t="s">
        <v>33</v>
      </c>
      <c r="L26" s="4788">
        <f>SUM(L22:L25)</f>
        <v>482.40000000000003</v>
      </c>
      <c r="M26" s="22"/>
      <c r="N26" s="4605"/>
      <c r="O26" s="4770"/>
      <c r="Q26" s="3646"/>
    </row>
    <row r="27" spans="1:23" s="17" customFormat="1" ht="16.5" hidden="1" customHeight="1" thickBot="1" x14ac:dyDescent="0.3">
      <c r="A27" s="3754"/>
      <c r="B27" s="4768"/>
      <c r="C27" s="3813"/>
      <c r="D27" s="3818"/>
      <c r="E27" s="3806"/>
      <c r="F27" s="2564"/>
      <c r="G27" s="4382"/>
      <c r="H27" s="4647"/>
      <c r="I27" s="3761" t="s">
        <v>886</v>
      </c>
      <c r="J27" s="3839" t="s">
        <v>193</v>
      </c>
      <c r="K27" s="4508" t="s">
        <v>124</v>
      </c>
      <c r="L27" s="4787"/>
      <c r="M27" s="4778" t="s">
        <v>1182</v>
      </c>
      <c r="N27" s="3971" t="s">
        <v>318</v>
      </c>
      <c r="O27" s="4779"/>
      <c r="Q27" s="3646"/>
      <c r="R27" s="3646"/>
      <c r="S27" s="3646"/>
    </row>
    <row r="28" spans="1:23" s="17" customFormat="1" ht="17.45" hidden="1" customHeight="1" x14ac:dyDescent="0.25">
      <c r="A28" s="3754"/>
      <c r="B28" s="4768"/>
      <c r="C28" s="3813"/>
      <c r="D28" s="3812"/>
      <c r="E28" s="3800"/>
      <c r="F28" s="3242"/>
      <c r="G28" s="4382"/>
      <c r="H28" s="4647"/>
      <c r="I28" s="3750"/>
      <c r="J28" s="3838"/>
      <c r="K28" s="4476" t="s">
        <v>140</v>
      </c>
      <c r="L28" s="4104"/>
      <c r="M28" s="4186"/>
      <c r="N28" s="4036"/>
      <c r="O28" s="3864"/>
      <c r="Q28" s="3646"/>
      <c r="R28" s="4775"/>
      <c r="S28" s="4775"/>
      <c r="T28" s="3646"/>
    </row>
    <row r="29" spans="1:23" s="17" customFormat="1" ht="13.9" hidden="1" customHeight="1" x14ac:dyDescent="0.25">
      <c r="A29" s="3754"/>
      <c r="B29" s="4768"/>
      <c r="C29" s="3813"/>
      <c r="D29" s="3812"/>
      <c r="E29" s="3800"/>
      <c r="F29" s="3242"/>
      <c r="G29" s="4382"/>
      <c r="H29" s="4647"/>
      <c r="I29" s="3750"/>
      <c r="J29" s="4786"/>
      <c r="K29" s="4139" t="s">
        <v>214</v>
      </c>
      <c r="L29" s="4154"/>
      <c r="M29" s="4176"/>
      <c r="N29" s="4013"/>
      <c r="O29" s="3802"/>
      <c r="Q29" s="3646"/>
    </row>
    <row r="30" spans="1:23" s="17" customFormat="1" ht="15.75" hidden="1" customHeight="1" thickBot="1" x14ac:dyDescent="0.3">
      <c r="A30" s="3754"/>
      <c r="B30" s="4768"/>
      <c r="C30" s="3813"/>
      <c r="D30" s="3812"/>
      <c r="E30" s="3800"/>
      <c r="F30" s="4201"/>
      <c r="G30" s="4382"/>
      <c r="H30" s="4647"/>
      <c r="I30" s="3750"/>
      <c r="J30" s="4786"/>
      <c r="K30" s="4139" t="s">
        <v>141</v>
      </c>
      <c r="L30" s="4450"/>
      <c r="M30" s="4422"/>
      <c r="N30" s="3967"/>
      <c r="O30" s="4785"/>
      <c r="Q30" s="3646"/>
      <c r="R30" s="3646"/>
      <c r="S30" s="3646"/>
    </row>
    <row r="31" spans="1:23" s="17" customFormat="1" ht="15.6" hidden="1" customHeight="1" thickBot="1" x14ac:dyDescent="0.3">
      <c r="A31" s="3754"/>
      <c r="B31" s="4768"/>
      <c r="C31" s="3813"/>
      <c r="D31" s="3808"/>
      <c r="E31" s="3798"/>
      <c r="F31" s="1395"/>
      <c r="G31" s="4784"/>
      <c r="H31" s="4783"/>
      <c r="I31" s="4782"/>
      <c r="J31" s="4781"/>
      <c r="K31" s="4498" t="s">
        <v>33</v>
      </c>
      <c r="L31" s="4780">
        <f>SUM(L27:L30)</f>
        <v>0</v>
      </c>
      <c r="M31" s="3994"/>
      <c r="N31" s="3971"/>
      <c r="O31" s="4779"/>
      <c r="Q31" s="3646"/>
      <c r="R31" s="4775"/>
      <c r="S31" s="4775"/>
      <c r="T31" s="3646"/>
    </row>
    <row r="32" spans="1:23" s="17" customFormat="1" ht="25.5" hidden="1" customHeight="1" x14ac:dyDescent="0.25">
      <c r="A32" s="3754"/>
      <c r="B32" s="4768"/>
      <c r="C32" s="4695"/>
      <c r="D32" s="3812"/>
      <c r="E32" s="3800"/>
      <c r="F32" s="4201"/>
      <c r="G32" s="4777"/>
      <c r="H32" s="4773"/>
      <c r="I32" s="3761" t="s">
        <v>886</v>
      </c>
      <c r="J32" s="3839" t="s">
        <v>193</v>
      </c>
      <c r="K32" s="4508" t="s">
        <v>124</v>
      </c>
      <c r="L32" s="4104"/>
      <c r="M32" s="4778"/>
      <c r="N32" s="4155"/>
      <c r="O32" s="3864"/>
      <c r="Q32" s="3646"/>
    </row>
    <row r="33" spans="1:23" s="17" customFormat="1" ht="16.5" hidden="1" customHeight="1" thickBot="1" x14ac:dyDescent="0.3">
      <c r="A33" s="3754"/>
      <c r="B33" s="4768"/>
      <c r="C33" s="4695"/>
      <c r="D33" s="3812"/>
      <c r="E33" s="3800"/>
      <c r="F33" s="4201"/>
      <c r="G33" s="4777"/>
      <c r="H33" s="4773"/>
      <c r="I33" s="3750"/>
      <c r="J33" s="3838"/>
      <c r="K33" s="4476" t="s">
        <v>140</v>
      </c>
      <c r="L33" s="3866"/>
      <c r="M33" s="3987"/>
      <c r="N33" s="3986"/>
      <c r="O33" s="4287"/>
      <c r="Q33" s="3646"/>
      <c r="R33" s="3646"/>
      <c r="S33" s="3646"/>
    </row>
    <row r="34" spans="1:23" s="17" customFormat="1" ht="15" hidden="1" customHeight="1" thickBot="1" x14ac:dyDescent="0.3">
      <c r="A34" s="3754"/>
      <c r="B34" s="4768"/>
      <c r="C34" s="4695"/>
      <c r="D34" s="3812"/>
      <c r="E34" s="3800"/>
      <c r="F34" s="4201"/>
      <c r="G34" s="4777"/>
      <c r="H34" s="4773"/>
      <c r="I34" s="3750"/>
      <c r="J34" s="4776"/>
      <c r="K34" s="4139" t="s">
        <v>214</v>
      </c>
      <c r="L34" s="4400"/>
      <c r="M34" s="22"/>
      <c r="N34" s="4605"/>
      <c r="O34" s="4770"/>
      <c r="Q34" s="3646"/>
      <c r="R34" s="4775"/>
      <c r="S34" s="4775"/>
      <c r="T34" s="3646"/>
    </row>
    <row r="35" spans="1:23" s="17" customFormat="1" ht="13.9" hidden="1" customHeight="1" thickBot="1" x14ac:dyDescent="0.3">
      <c r="A35" s="3754"/>
      <c r="B35" s="4768"/>
      <c r="C35" s="4695"/>
      <c r="D35" s="3808"/>
      <c r="E35" s="3798"/>
      <c r="F35" s="1395"/>
      <c r="G35" s="4774"/>
      <c r="H35" s="4773"/>
      <c r="I35" s="3735"/>
      <c r="J35" s="4772"/>
      <c r="K35" s="4498" t="s">
        <v>33</v>
      </c>
      <c r="L35" s="4771">
        <f>SUM(L32:L34)</f>
        <v>0</v>
      </c>
      <c r="M35" s="22"/>
      <c r="N35" s="4605"/>
      <c r="O35" s="4770"/>
      <c r="Q35" s="3646"/>
    </row>
    <row r="36" spans="1:23" s="17" customFormat="1" ht="16.5" customHeight="1" thickBot="1" x14ac:dyDescent="0.3">
      <c r="A36" s="3754"/>
      <c r="B36" s="4768"/>
      <c r="C36" s="3763"/>
      <c r="D36" s="4315"/>
      <c r="E36" s="4315"/>
      <c r="F36" s="4315"/>
      <c r="G36" s="4315"/>
      <c r="H36" s="4315"/>
      <c r="I36" s="4315"/>
      <c r="J36" s="3903"/>
      <c r="K36" s="4694" t="s">
        <v>124</v>
      </c>
      <c r="L36" s="4769">
        <f>L13+L27+L22+L32</f>
        <v>325.5</v>
      </c>
      <c r="M36" s="22"/>
      <c r="N36" s="4605"/>
      <c r="O36" s="4725"/>
      <c r="Q36" s="3646"/>
      <c r="R36" s="3646"/>
      <c r="S36" s="3646"/>
      <c r="U36" s="3646"/>
      <c r="W36" s="3646"/>
    </row>
    <row r="37" spans="1:23" s="17" customFormat="1" ht="16.5" customHeight="1" thickBot="1" x14ac:dyDescent="0.3">
      <c r="A37" s="3754"/>
      <c r="B37" s="4768"/>
      <c r="C37" s="3752"/>
      <c r="D37" s="4304"/>
      <c r="E37" s="4304"/>
      <c r="F37" s="4304"/>
      <c r="G37" s="4304"/>
      <c r="H37" s="4304"/>
      <c r="I37" s="4304"/>
      <c r="J37" s="3895"/>
      <c r="K37" s="4694" t="s">
        <v>214</v>
      </c>
      <c r="L37" s="4115">
        <f>L15+L24+L29</f>
        <v>94.3</v>
      </c>
      <c r="M37" s="3987"/>
      <c r="N37" s="3986"/>
      <c r="O37" s="4387"/>
    </row>
    <row r="38" spans="1:23" s="17" customFormat="1" ht="16.5" customHeight="1" thickBot="1" x14ac:dyDescent="0.3">
      <c r="A38" s="3754"/>
      <c r="B38" s="4768"/>
      <c r="C38" s="3752"/>
      <c r="D38" s="4304"/>
      <c r="E38" s="4304"/>
      <c r="F38" s="4304"/>
      <c r="G38" s="4304"/>
      <c r="H38" s="4304"/>
      <c r="I38" s="4304"/>
      <c r="J38" s="3895"/>
      <c r="K38" s="4694" t="s">
        <v>968</v>
      </c>
      <c r="L38" s="4115">
        <f>SUM(L23)</f>
        <v>332.6</v>
      </c>
      <c r="M38" s="3987"/>
      <c r="N38" s="3986"/>
      <c r="O38" s="4387"/>
    </row>
    <row r="39" spans="1:23" s="17" customFormat="1" ht="16.5" customHeight="1" thickBot="1" x14ac:dyDescent="0.3">
      <c r="A39" s="3754"/>
      <c r="B39" s="4768"/>
      <c r="C39" s="3752"/>
      <c r="D39" s="4304"/>
      <c r="E39" s="4304"/>
      <c r="F39" s="4304"/>
      <c r="G39" s="4304"/>
      <c r="H39" s="4304"/>
      <c r="I39" s="4304"/>
      <c r="J39" s="3895"/>
      <c r="K39" s="4694" t="s">
        <v>141</v>
      </c>
      <c r="L39" s="4115">
        <f>L16+L30+L25</f>
        <v>0</v>
      </c>
      <c r="M39" s="3987"/>
      <c r="N39" s="3986"/>
      <c r="O39" s="4387"/>
      <c r="P39" s="3646"/>
    </row>
    <row r="40" spans="1:23" s="17" customFormat="1" ht="15" customHeight="1" thickBot="1" x14ac:dyDescent="0.25">
      <c r="A40" s="3754"/>
      <c r="B40" s="4768"/>
      <c r="C40" s="3737"/>
      <c r="D40" s="4300"/>
      <c r="E40" s="4300"/>
      <c r="F40" s="4300"/>
      <c r="G40" s="4300"/>
      <c r="H40" s="4300"/>
      <c r="I40" s="4300"/>
      <c r="J40" s="4056"/>
      <c r="K40" s="4767" t="s">
        <v>33</v>
      </c>
      <c r="L40" s="4313">
        <f>SUM(L36:L39)</f>
        <v>752.40000000000009</v>
      </c>
      <c r="M40" s="22"/>
      <c r="N40" s="4605"/>
      <c r="O40" s="4725"/>
      <c r="P40" s="3646"/>
    </row>
    <row r="41" spans="1:23" s="17" customFormat="1" ht="21" customHeight="1" thickBot="1" x14ac:dyDescent="0.3">
      <c r="A41" s="3717" t="s">
        <v>37</v>
      </c>
      <c r="B41" s="4644" t="s">
        <v>37</v>
      </c>
      <c r="C41" s="4672" t="s">
        <v>882</v>
      </c>
      <c r="D41" s="3723"/>
      <c r="E41" s="3723"/>
      <c r="F41" s="3723"/>
      <c r="G41" s="3723"/>
      <c r="H41" s="3723"/>
      <c r="I41" s="3723"/>
      <c r="J41" s="3723"/>
      <c r="K41" s="3722"/>
      <c r="L41" s="4766">
        <f>L40</f>
        <v>752.40000000000009</v>
      </c>
      <c r="M41" s="3720"/>
      <c r="N41" s="3719"/>
      <c r="O41" s="3718"/>
    </row>
    <row r="42" spans="1:23" s="17" customFormat="1" ht="18.75" customHeight="1" thickBot="1" x14ac:dyDescent="0.3">
      <c r="A42" s="3717" t="s">
        <v>37</v>
      </c>
      <c r="B42" s="4319" t="s">
        <v>39</v>
      </c>
      <c r="C42" s="4594" t="s">
        <v>1181</v>
      </c>
      <c r="D42" s="4593"/>
      <c r="E42" s="4593"/>
      <c r="F42" s="4593"/>
      <c r="G42" s="4591"/>
      <c r="H42" s="4592"/>
      <c r="I42" s="4591"/>
      <c r="J42" s="4591"/>
      <c r="K42" s="4591"/>
      <c r="L42" s="4765"/>
      <c r="M42" s="4591"/>
      <c r="N42" s="4591"/>
      <c r="O42" s="4471"/>
    </row>
    <row r="43" spans="1:23" s="17" customFormat="1" ht="21.75" customHeight="1" thickBot="1" x14ac:dyDescent="0.3">
      <c r="A43" s="3836"/>
      <c r="B43" s="3874"/>
      <c r="C43" s="3827"/>
      <c r="D43" s="4639"/>
      <c r="E43" s="4639"/>
      <c r="F43" s="4639"/>
      <c r="G43" s="4639"/>
      <c r="H43" s="4639"/>
      <c r="I43" s="4639"/>
      <c r="J43" s="4639"/>
      <c r="K43" s="4639"/>
      <c r="L43" s="3776"/>
      <c r="M43" s="4764" t="s">
        <v>1180</v>
      </c>
      <c r="N43" s="4763" t="s">
        <v>50</v>
      </c>
      <c r="O43" s="4584">
        <v>120</v>
      </c>
    </row>
    <row r="44" spans="1:23" s="17" customFormat="1" ht="24.75" customHeight="1" x14ac:dyDescent="0.25">
      <c r="A44" s="3754"/>
      <c r="B44" s="3873"/>
      <c r="C44" s="3824"/>
      <c r="D44" s="4327"/>
      <c r="E44" s="4327"/>
      <c r="F44" s="4327"/>
      <c r="G44" s="4327"/>
      <c r="H44" s="4327"/>
      <c r="I44" s="4327"/>
      <c r="J44" s="4327"/>
      <c r="K44" s="4327"/>
      <c r="L44" s="3773"/>
      <c r="M44" s="4425" t="s">
        <v>408</v>
      </c>
      <c r="N44" s="4155" t="s">
        <v>50</v>
      </c>
      <c r="O44" s="3864">
        <v>3</v>
      </c>
    </row>
    <row r="45" spans="1:23" s="17" customFormat="1" ht="17.25" customHeight="1" thickBot="1" x14ac:dyDescent="0.3">
      <c r="A45" s="3739"/>
      <c r="B45" s="3871"/>
      <c r="C45" s="3821"/>
      <c r="D45" s="4463"/>
      <c r="E45" s="4463"/>
      <c r="F45" s="4463"/>
      <c r="G45" s="4463"/>
      <c r="H45" s="4463"/>
      <c r="I45" s="4463"/>
      <c r="J45" s="4463"/>
      <c r="K45" s="4463"/>
      <c r="L45" s="3772"/>
      <c r="M45" s="4762" t="s">
        <v>1179</v>
      </c>
      <c r="N45" s="4761" t="s">
        <v>726</v>
      </c>
      <c r="O45" s="3905">
        <v>2</v>
      </c>
    </row>
    <row r="46" spans="1:23" s="17" customFormat="1" ht="70.5" customHeight="1" thickBot="1" x14ac:dyDescent="0.3">
      <c r="A46" s="3765" t="s">
        <v>37</v>
      </c>
      <c r="B46" s="4698" t="s">
        <v>39</v>
      </c>
      <c r="C46" s="4697" t="s">
        <v>37</v>
      </c>
      <c r="D46" s="4760"/>
      <c r="E46" s="4759"/>
      <c r="F46" s="4758" t="s">
        <v>1178</v>
      </c>
      <c r="G46" s="4389" t="s">
        <v>791</v>
      </c>
      <c r="H46" s="3767" t="s">
        <v>44</v>
      </c>
      <c r="I46" s="4757" t="s">
        <v>1038</v>
      </c>
      <c r="J46" s="4583" t="s">
        <v>1083</v>
      </c>
      <c r="K46" s="4508"/>
      <c r="L46" s="4756"/>
      <c r="M46" s="4020" t="s">
        <v>1177</v>
      </c>
      <c r="N46" s="4732" t="s">
        <v>50</v>
      </c>
      <c r="O46" s="4580">
        <v>2</v>
      </c>
    </row>
    <row r="47" spans="1:23" s="17" customFormat="1" ht="19.5" customHeight="1" x14ac:dyDescent="0.2">
      <c r="A47" s="3836" t="s">
        <v>37</v>
      </c>
      <c r="B47" s="3764" t="s">
        <v>39</v>
      </c>
      <c r="C47" s="3835" t="s">
        <v>37</v>
      </c>
      <c r="D47" s="3762" t="s">
        <v>39</v>
      </c>
      <c r="E47" s="3975"/>
      <c r="F47" s="4755" t="s">
        <v>1176</v>
      </c>
      <c r="G47" s="4382"/>
      <c r="H47" s="3747"/>
      <c r="I47" s="3771" t="s">
        <v>886</v>
      </c>
      <c r="J47" s="4361" t="s">
        <v>193</v>
      </c>
      <c r="K47" s="4719" t="s">
        <v>124</v>
      </c>
      <c r="L47" s="4754">
        <v>0</v>
      </c>
      <c r="M47" s="4707" t="s">
        <v>1165</v>
      </c>
      <c r="N47" s="4706" t="s">
        <v>883</v>
      </c>
      <c r="O47" s="3917">
        <v>1</v>
      </c>
      <c r="P47" s="4753"/>
      <c r="Q47" s="4753"/>
      <c r="R47" s="4753"/>
      <c r="S47" s="4753"/>
      <c r="T47" s="4753"/>
      <c r="U47" s="4753"/>
      <c r="V47" s="4753"/>
    </row>
    <row r="48" spans="1:23" s="17" customFormat="1" ht="15.75" customHeight="1" x14ac:dyDescent="0.2">
      <c r="A48" s="3754"/>
      <c r="B48" s="3753"/>
      <c r="C48" s="3833"/>
      <c r="D48" s="3751"/>
      <c r="E48" s="3965"/>
      <c r="F48" s="4751"/>
      <c r="G48" s="4382"/>
      <c r="H48" s="3747"/>
      <c r="I48" s="3770"/>
      <c r="J48" s="4360"/>
      <c r="K48" s="4705" t="s">
        <v>140</v>
      </c>
      <c r="L48" s="4750"/>
      <c r="M48" s="4704"/>
      <c r="N48" s="4703"/>
      <c r="O48" s="3911"/>
    </row>
    <row r="49" spans="1:21" s="17" customFormat="1" ht="18" customHeight="1" x14ac:dyDescent="0.2">
      <c r="A49" s="3754"/>
      <c r="B49" s="3753"/>
      <c r="C49" s="3833"/>
      <c r="D49" s="3751"/>
      <c r="E49" s="3965"/>
      <c r="F49" s="4751"/>
      <c r="G49" s="4382"/>
      <c r="H49" s="3747"/>
      <c r="I49" s="3770"/>
      <c r="J49" s="4415"/>
      <c r="K49" s="4741" t="s">
        <v>214</v>
      </c>
      <c r="L49" s="4752"/>
      <c r="M49" s="4749"/>
      <c r="N49" s="4577"/>
      <c r="O49" s="4748"/>
    </row>
    <row r="50" spans="1:21" s="17" customFormat="1" ht="15.75" customHeight="1" thickBot="1" x14ac:dyDescent="0.25">
      <c r="A50" s="3754"/>
      <c r="B50" s="3753"/>
      <c r="C50" s="3833"/>
      <c r="D50" s="3751"/>
      <c r="E50" s="3965"/>
      <c r="F50" s="4751"/>
      <c r="G50" s="4382"/>
      <c r="H50" s="3747"/>
      <c r="I50" s="3770"/>
      <c r="J50" s="4415"/>
      <c r="K50" s="3648" t="s">
        <v>141</v>
      </c>
      <c r="L50" s="4750"/>
      <c r="M50" s="4749"/>
      <c r="N50" s="4577"/>
      <c r="O50" s="4748"/>
    </row>
    <row r="51" spans="1:21" s="17" customFormat="1" ht="17.25" customHeight="1" thickBot="1" x14ac:dyDescent="0.25">
      <c r="A51" s="3739"/>
      <c r="B51" s="3738"/>
      <c r="C51" s="3831"/>
      <c r="D51" s="3736"/>
      <c r="E51" s="3959"/>
      <c r="F51" s="4747"/>
      <c r="G51" s="4382"/>
      <c r="H51" s="3747"/>
      <c r="I51" s="3768"/>
      <c r="J51" s="4414"/>
      <c r="K51" s="4699" t="s">
        <v>33</v>
      </c>
      <c r="L51" s="4746">
        <f>SUM(L47:L50)</f>
        <v>0</v>
      </c>
      <c r="M51" s="4745"/>
      <c r="N51" s="4465"/>
      <c r="O51" s="4744"/>
    </row>
    <row r="52" spans="1:21" s="17" customFormat="1" ht="23.25" hidden="1" customHeight="1" x14ac:dyDescent="0.25">
      <c r="A52" s="3836"/>
      <c r="B52" s="3764"/>
      <c r="C52" s="3835"/>
      <c r="D52" s="3762"/>
      <c r="E52" s="3975"/>
      <c r="F52" s="4743"/>
      <c r="G52" s="4382"/>
      <c r="H52" s="3747"/>
      <c r="I52" s="3771" t="s">
        <v>886</v>
      </c>
      <c r="J52" s="4708" t="s">
        <v>193</v>
      </c>
      <c r="K52" s="4719" t="s">
        <v>124</v>
      </c>
      <c r="L52" s="4140">
        <v>0</v>
      </c>
      <c r="M52" s="4707" t="s">
        <v>1165</v>
      </c>
      <c r="N52" s="4706" t="s">
        <v>883</v>
      </c>
      <c r="O52" s="3917">
        <v>1</v>
      </c>
      <c r="R52" s="3646"/>
      <c r="S52" s="3646"/>
      <c r="U52" s="3646"/>
    </row>
    <row r="53" spans="1:21" s="17" customFormat="1" ht="36.75" hidden="1" customHeight="1" x14ac:dyDescent="0.25">
      <c r="A53" s="3754"/>
      <c r="B53" s="3753"/>
      <c r="C53" s="3833"/>
      <c r="D53" s="3751"/>
      <c r="E53" s="3965"/>
      <c r="F53" s="4739"/>
      <c r="G53" s="4382"/>
      <c r="H53" s="3747"/>
      <c r="I53" s="3770"/>
      <c r="J53" s="4742"/>
      <c r="K53" s="4705" t="s">
        <v>140</v>
      </c>
      <c r="L53" s="4276"/>
      <c r="M53" s="4704"/>
      <c r="N53" s="4703"/>
      <c r="O53" s="3911"/>
    </row>
    <row r="54" spans="1:21" s="17" customFormat="1" ht="40.5" hidden="1" customHeight="1" x14ac:dyDescent="0.25">
      <c r="A54" s="3754"/>
      <c r="B54" s="3753"/>
      <c r="C54" s="3833"/>
      <c r="D54" s="3751"/>
      <c r="E54" s="3965"/>
      <c r="F54" s="4739"/>
      <c r="G54" s="4382"/>
      <c r="H54" s="3747"/>
      <c r="I54" s="3770"/>
      <c r="J54" s="4738"/>
      <c r="K54" s="4741" t="s">
        <v>214</v>
      </c>
      <c r="L54" s="4740"/>
      <c r="M54" s="4466"/>
      <c r="N54" s="4465"/>
      <c r="O54" s="4737"/>
    </row>
    <row r="55" spans="1:21" s="17" customFormat="1" ht="45" hidden="1" customHeight="1" thickBot="1" x14ac:dyDescent="0.3">
      <c r="A55" s="3754"/>
      <c r="B55" s="3753"/>
      <c r="C55" s="3833"/>
      <c r="D55" s="3751"/>
      <c r="E55" s="3965"/>
      <c r="F55" s="4739"/>
      <c r="G55" s="4382"/>
      <c r="H55" s="3747"/>
      <c r="I55" s="3770"/>
      <c r="J55" s="4738"/>
      <c r="K55" s="3648" t="s">
        <v>141</v>
      </c>
      <c r="L55" s="4501"/>
      <c r="M55" s="4466"/>
      <c r="N55" s="4465"/>
      <c r="O55" s="4737"/>
      <c r="R55" s="3646"/>
      <c r="S55" s="3646"/>
    </row>
    <row r="56" spans="1:21" s="17" customFormat="1" ht="60" hidden="1" customHeight="1" thickBot="1" x14ac:dyDescent="0.3">
      <c r="A56" s="3739"/>
      <c r="B56" s="3738"/>
      <c r="C56" s="3831"/>
      <c r="D56" s="3736"/>
      <c r="E56" s="3959"/>
      <c r="F56" s="4736"/>
      <c r="G56" s="4382"/>
      <c r="H56" s="3747"/>
      <c r="I56" s="3768"/>
      <c r="J56" s="4735"/>
      <c r="K56" s="4699" t="s">
        <v>33</v>
      </c>
      <c r="L56" s="4497">
        <f>SUM(L52:L55)</f>
        <v>0</v>
      </c>
      <c r="M56" s="3907"/>
      <c r="N56" s="4734"/>
      <c r="O56" s="4733"/>
    </row>
    <row r="57" spans="1:21" s="17" customFormat="1" ht="37.5" customHeight="1" x14ac:dyDescent="0.25">
      <c r="A57" s="3765" t="s">
        <v>37</v>
      </c>
      <c r="B57" s="4698" t="s">
        <v>39</v>
      </c>
      <c r="C57" s="4697" t="s">
        <v>37</v>
      </c>
      <c r="D57" s="3818" t="s">
        <v>102</v>
      </c>
      <c r="E57" s="3806"/>
      <c r="F57" s="3760" t="s">
        <v>1175</v>
      </c>
      <c r="G57" s="4382"/>
      <c r="H57" s="3747"/>
      <c r="I57" s="3771" t="s">
        <v>918</v>
      </c>
      <c r="J57" s="4270" t="s">
        <v>202</v>
      </c>
      <c r="K57" s="4508" t="s">
        <v>124</v>
      </c>
      <c r="L57" s="4140">
        <v>50.3</v>
      </c>
      <c r="M57" s="4020" t="s">
        <v>1174</v>
      </c>
      <c r="N57" s="4732" t="s">
        <v>50</v>
      </c>
      <c r="O57" s="4580">
        <v>2</v>
      </c>
      <c r="P57" s="3646"/>
    </row>
    <row r="58" spans="1:21" s="17" customFormat="1" ht="16.5" customHeight="1" x14ac:dyDescent="0.25">
      <c r="A58" s="3815"/>
      <c r="B58" s="4696"/>
      <c r="C58" s="4695"/>
      <c r="D58" s="3812"/>
      <c r="E58" s="3800"/>
      <c r="F58" s="3749"/>
      <c r="G58" s="4382"/>
      <c r="H58" s="3747"/>
      <c r="I58" s="3770"/>
      <c r="J58" s="4535"/>
      <c r="K58" s="4476" t="s">
        <v>140</v>
      </c>
      <c r="L58" s="4505"/>
      <c r="M58" s="4731" t="s">
        <v>1173</v>
      </c>
      <c r="N58" s="4730" t="s">
        <v>50</v>
      </c>
      <c r="O58" s="4729">
        <v>50</v>
      </c>
    </row>
    <row r="59" spans="1:21" s="17" customFormat="1" ht="19.5" customHeight="1" thickBot="1" x14ac:dyDescent="0.3">
      <c r="A59" s="3815"/>
      <c r="B59" s="4696"/>
      <c r="C59" s="4695"/>
      <c r="D59" s="3812"/>
      <c r="E59" s="3800"/>
      <c r="F59" s="3749"/>
      <c r="G59" s="4382"/>
      <c r="H59" s="3747"/>
      <c r="I59" s="3770"/>
      <c r="J59" s="4535"/>
      <c r="K59" s="4139" t="s">
        <v>214</v>
      </c>
      <c r="L59" s="4701">
        <v>68.7</v>
      </c>
      <c r="M59" s="4728"/>
      <c r="N59" s="4010"/>
      <c r="O59" s="3853"/>
    </row>
    <row r="60" spans="1:21" s="17" customFormat="1" ht="13.5" customHeight="1" thickBot="1" x14ac:dyDescent="0.3">
      <c r="A60" s="3811"/>
      <c r="B60" s="4693"/>
      <c r="C60" s="4692"/>
      <c r="D60" s="3808"/>
      <c r="E60" s="3731"/>
      <c r="F60" s="4727"/>
      <c r="G60" s="4388"/>
      <c r="H60" s="3747"/>
      <c r="I60" s="3768"/>
      <c r="J60" s="4568"/>
      <c r="K60" s="4498" t="s">
        <v>33</v>
      </c>
      <c r="L60" s="4726">
        <f>SUM(L57:L59)</f>
        <v>119</v>
      </c>
      <c r="M60" s="22"/>
      <c r="N60" s="4605"/>
      <c r="O60" s="4725"/>
    </row>
    <row r="61" spans="1:21" s="17" customFormat="1" ht="21.75" customHeight="1" x14ac:dyDescent="0.25">
      <c r="A61" s="3836" t="s">
        <v>37</v>
      </c>
      <c r="B61" s="3764" t="s">
        <v>39</v>
      </c>
      <c r="C61" s="3835" t="s">
        <v>37</v>
      </c>
      <c r="D61" s="3762" t="s">
        <v>96</v>
      </c>
      <c r="E61" s="3771"/>
      <c r="F61" s="1998" t="s">
        <v>1172</v>
      </c>
      <c r="G61" s="4389" t="s">
        <v>791</v>
      </c>
      <c r="H61" s="3747"/>
      <c r="I61" s="3771" t="s">
        <v>918</v>
      </c>
      <c r="J61" s="4198" t="s">
        <v>202</v>
      </c>
      <c r="K61" s="4508" t="s">
        <v>124</v>
      </c>
      <c r="L61" s="4724">
        <v>25</v>
      </c>
      <c r="M61" s="4723" t="s">
        <v>1171</v>
      </c>
      <c r="N61" s="4433" t="s">
        <v>883</v>
      </c>
      <c r="O61" s="3955">
        <v>9600</v>
      </c>
      <c r="Q61" s="3646"/>
      <c r="R61" s="3646"/>
      <c r="S61" s="3646"/>
    </row>
    <row r="62" spans="1:21" s="17" customFormat="1" ht="12.75" customHeight="1" x14ac:dyDescent="0.25">
      <c r="A62" s="3754"/>
      <c r="B62" s="3753"/>
      <c r="C62" s="3833"/>
      <c r="D62" s="3751"/>
      <c r="E62" s="3770"/>
      <c r="F62" s="3769"/>
      <c r="G62" s="4382"/>
      <c r="H62" s="3747"/>
      <c r="I62" s="3770"/>
      <c r="J62" s="4195"/>
      <c r="K62" s="4476" t="s">
        <v>140</v>
      </c>
      <c r="L62" s="4722">
        <v>0</v>
      </c>
      <c r="M62" s="4721"/>
      <c r="N62" s="4431"/>
      <c r="O62" s="4430"/>
    </row>
    <row r="63" spans="1:21" s="17" customFormat="1" ht="18.75" customHeight="1" thickBot="1" x14ac:dyDescent="0.3">
      <c r="A63" s="3754"/>
      <c r="B63" s="3753"/>
      <c r="C63" s="3833"/>
      <c r="D63" s="3751"/>
      <c r="E63" s="3770"/>
      <c r="F63" s="3769"/>
      <c r="G63" s="4382"/>
      <c r="H63" s="3747"/>
      <c r="I63" s="3770"/>
      <c r="J63" s="4195"/>
      <c r="K63" s="4139" t="s">
        <v>214</v>
      </c>
      <c r="L63" s="4710">
        <v>30.3</v>
      </c>
      <c r="M63" s="4429"/>
      <c r="N63" s="4098"/>
      <c r="O63" s="4097"/>
    </row>
    <row r="64" spans="1:21" s="17" customFormat="1" ht="19.5" customHeight="1" thickBot="1" x14ac:dyDescent="0.3">
      <c r="A64" s="3739"/>
      <c r="B64" s="3738"/>
      <c r="C64" s="3831"/>
      <c r="D64" s="3736"/>
      <c r="E64" s="3768"/>
      <c r="F64" s="1966"/>
      <c r="G64" s="4382"/>
      <c r="H64" s="3732"/>
      <c r="I64" s="3768"/>
      <c r="J64" s="4191"/>
      <c r="K64" s="4699" t="s">
        <v>33</v>
      </c>
      <c r="L64" s="4497">
        <f>L61+L62+L63</f>
        <v>55.3</v>
      </c>
      <c r="M64" s="4175"/>
      <c r="N64" s="4010"/>
      <c r="O64" s="3853"/>
    </row>
    <row r="65" spans="1:21" s="17" customFormat="1" ht="19.5" customHeight="1" x14ac:dyDescent="0.25">
      <c r="A65" s="3765" t="s">
        <v>37</v>
      </c>
      <c r="B65" s="4698" t="s">
        <v>39</v>
      </c>
      <c r="C65" s="4697" t="s">
        <v>37</v>
      </c>
      <c r="D65" s="3818" t="s">
        <v>92</v>
      </c>
      <c r="E65" s="3806"/>
      <c r="F65" s="4720" t="s">
        <v>1170</v>
      </c>
      <c r="G65" s="4389" t="s">
        <v>791</v>
      </c>
      <c r="H65" s="3767" t="s">
        <v>44</v>
      </c>
      <c r="I65" s="3806" t="s">
        <v>918</v>
      </c>
      <c r="J65" s="4270" t="s">
        <v>202</v>
      </c>
      <c r="K65" s="4719" t="s">
        <v>124</v>
      </c>
      <c r="L65" s="4140">
        <v>20</v>
      </c>
      <c r="M65" s="4718" t="s">
        <v>1169</v>
      </c>
      <c r="N65" s="4717" t="s">
        <v>318</v>
      </c>
      <c r="O65" s="3917">
        <v>188.08</v>
      </c>
      <c r="P65" s="4464"/>
      <c r="Q65" s="3648"/>
      <c r="R65" s="3646"/>
      <c r="S65" s="3646"/>
      <c r="U65" s="3646"/>
    </row>
    <row r="66" spans="1:21" s="17" customFormat="1" ht="19.5" customHeight="1" x14ac:dyDescent="0.25">
      <c r="A66" s="3815"/>
      <c r="B66" s="4696"/>
      <c r="C66" s="4695"/>
      <c r="D66" s="3812"/>
      <c r="E66" s="3800"/>
      <c r="F66" s="4713"/>
      <c r="G66" s="4382"/>
      <c r="H66" s="3747"/>
      <c r="I66" s="3800"/>
      <c r="J66" s="4269"/>
      <c r="K66" s="4705" t="s">
        <v>140</v>
      </c>
      <c r="L66" s="4276">
        <v>0</v>
      </c>
      <c r="M66" s="4716"/>
      <c r="N66" s="4715"/>
      <c r="O66" s="3911"/>
    </row>
    <row r="67" spans="1:21" s="17" customFormat="1" ht="19.5" customHeight="1" thickBot="1" x14ac:dyDescent="0.3">
      <c r="A67" s="3815"/>
      <c r="B67" s="4696"/>
      <c r="C67" s="4695"/>
      <c r="D67" s="3812"/>
      <c r="E67" s="3800"/>
      <c r="F67" s="4713"/>
      <c r="G67" s="4382"/>
      <c r="H67" s="3747"/>
      <c r="I67" s="3800"/>
      <c r="J67" s="4714"/>
      <c r="K67" s="1808" t="s">
        <v>214</v>
      </c>
      <c r="L67" s="4701">
        <v>94.1</v>
      </c>
      <c r="M67" s="4176"/>
      <c r="N67" s="4013"/>
      <c r="O67" s="3794"/>
    </row>
    <row r="68" spans="1:21" s="17" customFormat="1" ht="19.5" customHeight="1" thickBot="1" x14ac:dyDescent="0.3">
      <c r="A68" s="3811"/>
      <c r="B68" s="4693"/>
      <c r="C68" s="4692"/>
      <c r="D68" s="3808"/>
      <c r="E68" s="3798"/>
      <c r="F68" s="4713"/>
      <c r="G68" s="4382"/>
      <c r="H68" s="3747"/>
      <c r="I68" s="3800"/>
      <c r="J68" s="4712"/>
      <c r="K68" s="4699" t="s">
        <v>33</v>
      </c>
      <c r="L68" s="4497">
        <f>SUM(L65:L67)</f>
        <v>114.1</v>
      </c>
      <c r="M68" s="3779"/>
      <c r="N68" s="3986"/>
      <c r="O68" s="4387"/>
    </row>
    <row r="69" spans="1:21" s="17" customFormat="1" ht="19.5" customHeight="1" x14ac:dyDescent="0.25">
      <c r="A69" s="3765" t="s">
        <v>37</v>
      </c>
      <c r="B69" s="4698" t="s">
        <v>39</v>
      </c>
      <c r="C69" s="4697" t="s">
        <v>37</v>
      </c>
      <c r="D69" s="3818" t="s">
        <v>87</v>
      </c>
      <c r="E69" s="3806"/>
      <c r="F69" s="203" t="s">
        <v>1168</v>
      </c>
      <c r="G69" s="4382"/>
      <c r="H69" s="3747"/>
      <c r="I69" s="3806" t="s">
        <v>918</v>
      </c>
      <c r="J69" s="4270" t="s">
        <v>202</v>
      </c>
      <c r="K69" s="4705" t="s">
        <v>124</v>
      </c>
      <c r="L69" s="4505">
        <v>104.4</v>
      </c>
      <c r="M69" s="3692" t="s">
        <v>1167</v>
      </c>
      <c r="N69" s="4711" t="s">
        <v>883</v>
      </c>
      <c r="O69" s="3935">
        <v>2</v>
      </c>
      <c r="P69" s="4464"/>
      <c r="Q69" s="3648"/>
      <c r="R69" s="3646"/>
      <c r="S69" s="3646"/>
    </row>
    <row r="70" spans="1:21" s="17" customFormat="1" ht="19.5" customHeight="1" x14ac:dyDescent="0.25">
      <c r="A70" s="3815"/>
      <c r="B70" s="4696"/>
      <c r="C70" s="4695"/>
      <c r="D70" s="3812"/>
      <c r="E70" s="3800"/>
      <c r="F70" s="4058"/>
      <c r="G70" s="4382"/>
      <c r="H70" s="3747"/>
      <c r="I70" s="3800"/>
      <c r="J70" s="4269"/>
      <c r="K70" s="4705" t="s">
        <v>140</v>
      </c>
      <c r="L70" s="4276">
        <v>0</v>
      </c>
      <c r="M70" s="4704"/>
      <c r="N70" s="4703"/>
      <c r="O70" s="3911"/>
      <c r="P70" s="3646"/>
    </row>
    <row r="71" spans="1:21" s="17" customFormat="1" ht="19.5" customHeight="1" thickBot="1" x14ac:dyDescent="0.3">
      <c r="A71" s="3815"/>
      <c r="B71" s="4696"/>
      <c r="C71" s="4695"/>
      <c r="D71" s="3812"/>
      <c r="E71" s="3800"/>
      <c r="F71" s="4058"/>
      <c r="G71" s="4382"/>
      <c r="H71" s="3747"/>
      <c r="I71" s="3800"/>
      <c r="J71" s="4269"/>
      <c r="K71" s="3648" t="s">
        <v>214</v>
      </c>
      <c r="L71" s="4710">
        <v>0</v>
      </c>
      <c r="M71" s="4422"/>
      <c r="N71" s="3967"/>
      <c r="O71" s="3777"/>
      <c r="P71" s="3646"/>
    </row>
    <row r="72" spans="1:21" s="17" customFormat="1" ht="16.5" customHeight="1" thickBot="1" x14ac:dyDescent="0.3">
      <c r="A72" s="3811"/>
      <c r="B72" s="4693"/>
      <c r="C72" s="4692"/>
      <c r="D72" s="3808"/>
      <c r="E72" s="3798"/>
      <c r="F72" s="4055"/>
      <c r="G72" s="4382"/>
      <c r="H72" s="3747"/>
      <c r="I72" s="3798"/>
      <c r="J72" s="4267"/>
      <c r="K72" s="4699" t="s">
        <v>33</v>
      </c>
      <c r="L72" s="4497">
        <f>SUM(L69:L71)</f>
        <v>104.4</v>
      </c>
      <c r="M72" s="3987"/>
      <c r="N72" s="3986"/>
      <c r="O72" s="3807"/>
    </row>
    <row r="73" spans="1:21" s="17" customFormat="1" ht="13.5" customHeight="1" x14ac:dyDescent="0.25">
      <c r="A73" s="3765" t="s">
        <v>37</v>
      </c>
      <c r="B73" s="4698" t="s">
        <v>39</v>
      </c>
      <c r="C73" s="4697" t="s">
        <v>37</v>
      </c>
      <c r="D73" s="3812" t="s">
        <v>84</v>
      </c>
      <c r="E73" s="3806"/>
      <c r="F73" s="4709" t="s">
        <v>1166</v>
      </c>
      <c r="G73" s="4382"/>
      <c r="H73" s="3747"/>
      <c r="I73" s="3806" t="s">
        <v>918</v>
      </c>
      <c r="J73" s="4708" t="s">
        <v>193</v>
      </c>
      <c r="K73" s="4705" t="s">
        <v>124</v>
      </c>
      <c r="L73" s="4140">
        <v>0</v>
      </c>
      <c r="M73" s="4707" t="s">
        <v>1165</v>
      </c>
      <c r="N73" s="4706" t="s">
        <v>883</v>
      </c>
      <c r="O73" s="3917">
        <v>1</v>
      </c>
      <c r="Q73" s="3646"/>
    </row>
    <row r="74" spans="1:21" s="17" customFormat="1" ht="21.75" customHeight="1" x14ac:dyDescent="0.25">
      <c r="A74" s="3815"/>
      <c r="B74" s="4696"/>
      <c r="C74" s="4695"/>
      <c r="D74" s="3812"/>
      <c r="E74" s="3800"/>
      <c r="F74" s="4702"/>
      <c r="G74" s="4382"/>
      <c r="H74" s="3747"/>
      <c r="I74" s="3800"/>
      <c r="J74" s="4269"/>
      <c r="K74" s="4705" t="s">
        <v>140</v>
      </c>
      <c r="L74" s="4276"/>
      <c r="M74" s="4704"/>
      <c r="N74" s="4703"/>
      <c r="O74" s="3911"/>
    </row>
    <row r="75" spans="1:21" s="17" customFormat="1" ht="15" customHeight="1" thickBot="1" x14ac:dyDescent="0.3">
      <c r="A75" s="3815"/>
      <c r="B75" s="4696"/>
      <c r="C75" s="4695"/>
      <c r="D75" s="3812"/>
      <c r="E75" s="3800"/>
      <c r="F75" s="4702"/>
      <c r="G75" s="4382"/>
      <c r="H75" s="3747"/>
      <c r="I75" s="3800"/>
      <c r="J75" s="4269"/>
      <c r="K75" s="3648" t="s">
        <v>214</v>
      </c>
      <c r="L75" s="4701">
        <v>0</v>
      </c>
      <c r="M75" s="4429"/>
      <c r="N75" s="4098"/>
      <c r="O75" s="3822"/>
    </row>
    <row r="76" spans="1:21" s="17" customFormat="1" ht="19.5" customHeight="1" thickBot="1" x14ac:dyDescent="0.3">
      <c r="A76" s="3811"/>
      <c r="B76" s="4693"/>
      <c r="C76" s="4692"/>
      <c r="D76" s="3808"/>
      <c r="E76" s="3798"/>
      <c r="F76" s="4700"/>
      <c r="G76" s="4388"/>
      <c r="H76" s="3732"/>
      <c r="I76" s="3798"/>
      <c r="J76" s="4267"/>
      <c r="K76" s="4699" t="s">
        <v>33</v>
      </c>
      <c r="L76" s="4497">
        <f>SUM(L73:L75)</f>
        <v>0</v>
      </c>
      <c r="M76" s="3987"/>
      <c r="N76" s="3986"/>
      <c r="O76" s="3807"/>
    </row>
    <row r="77" spans="1:21" s="17" customFormat="1" ht="19.5" customHeight="1" thickBot="1" x14ac:dyDescent="0.3">
      <c r="A77" s="3765" t="s">
        <v>37</v>
      </c>
      <c r="B77" s="4698" t="s">
        <v>39</v>
      </c>
      <c r="C77" s="4697" t="s">
        <v>37</v>
      </c>
      <c r="D77" s="4304"/>
      <c r="E77" s="4304"/>
      <c r="F77" s="4304"/>
      <c r="G77" s="4304"/>
      <c r="H77" s="4304"/>
      <c r="I77" s="4304"/>
      <c r="J77" s="3895"/>
      <c r="K77" s="4694" t="s">
        <v>124</v>
      </c>
      <c r="L77" s="4106">
        <f>L57+L61+L65+L69+L52+L73+L47</f>
        <v>199.7</v>
      </c>
      <c r="M77" s="4454"/>
      <c r="N77" s="4453"/>
      <c r="O77" s="3970"/>
      <c r="P77" s="3646"/>
    </row>
    <row r="78" spans="1:21" s="17" customFormat="1" ht="19.5" customHeight="1" thickBot="1" x14ac:dyDescent="0.3">
      <c r="A78" s="3815"/>
      <c r="B78" s="4696"/>
      <c r="C78" s="4695"/>
      <c r="D78" s="4304"/>
      <c r="E78" s="4304"/>
      <c r="F78" s="4304"/>
      <c r="G78" s="4304"/>
      <c r="H78" s="4304"/>
      <c r="I78" s="4304"/>
      <c r="J78" s="3895"/>
      <c r="K78" s="4694" t="s">
        <v>214</v>
      </c>
      <c r="L78" s="4106">
        <f>L59+L63+L67+L71+L54+L75+L49</f>
        <v>193.1</v>
      </c>
      <c r="M78" s="3782"/>
      <c r="N78" s="3781"/>
      <c r="O78" s="3777"/>
      <c r="P78" s="3646"/>
    </row>
    <row r="79" spans="1:21" s="17" customFormat="1" ht="19.5" customHeight="1" thickBot="1" x14ac:dyDescent="0.3">
      <c r="A79" s="3815"/>
      <c r="B79" s="4696"/>
      <c r="C79" s="4695"/>
      <c r="D79" s="4303"/>
      <c r="E79" s="4303"/>
      <c r="F79" s="4303"/>
      <c r="G79" s="4303"/>
      <c r="H79" s="4303"/>
      <c r="I79" s="4303"/>
      <c r="J79" s="4303"/>
      <c r="K79" s="4694" t="s">
        <v>141</v>
      </c>
      <c r="L79" s="4106">
        <f>L50+L55</f>
        <v>0</v>
      </c>
      <c r="M79" s="3782"/>
      <c r="N79" s="3781"/>
      <c r="O79" s="3777"/>
      <c r="P79" s="3646"/>
    </row>
    <row r="80" spans="1:21" s="17" customFormat="1" ht="14.25" customHeight="1" thickBot="1" x14ac:dyDescent="0.3">
      <c r="A80" s="3811"/>
      <c r="B80" s="4693"/>
      <c r="C80" s="4692"/>
      <c r="D80" s="4300"/>
      <c r="E80" s="4300"/>
      <c r="F80" s="4300"/>
      <c r="G80" s="4300"/>
      <c r="H80" s="4300"/>
      <c r="I80" s="4300"/>
      <c r="J80" s="4300"/>
      <c r="K80" s="4673" t="s">
        <v>33</v>
      </c>
      <c r="L80" s="4106">
        <f>SUM(L77:L79)</f>
        <v>392.79999999999995</v>
      </c>
      <c r="M80" s="3779"/>
      <c r="N80" s="3778"/>
      <c r="O80" s="3807"/>
      <c r="P80" s="3646"/>
    </row>
    <row r="81" spans="1:23" s="17" customFormat="1" ht="24.75" customHeight="1" thickBot="1" x14ac:dyDescent="0.3">
      <c r="A81" s="3836" t="s">
        <v>37</v>
      </c>
      <c r="B81" s="4691" t="s">
        <v>39</v>
      </c>
      <c r="C81" s="3903" t="s">
        <v>39</v>
      </c>
      <c r="D81" s="1934" t="s">
        <v>1160</v>
      </c>
      <c r="E81" s="1935"/>
      <c r="F81" s="1936"/>
      <c r="G81" s="4389" t="s">
        <v>838</v>
      </c>
      <c r="H81" s="3767" t="s">
        <v>44</v>
      </c>
      <c r="I81" s="3771" t="s">
        <v>918</v>
      </c>
      <c r="J81" s="4151" t="s">
        <v>202</v>
      </c>
      <c r="K81" s="4690"/>
      <c r="L81" s="4689"/>
      <c r="M81" s="4688" t="s">
        <v>1164</v>
      </c>
      <c r="N81" s="4687" t="s">
        <v>318</v>
      </c>
      <c r="O81" s="4584">
        <v>0.5</v>
      </c>
    </row>
    <row r="82" spans="1:23" s="17" customFormat="1" ht="33.75" customHeight="1" thickBot="1" x14ac:dyDescent="0.3">
      <c r="A82" s="3754"/>
      <c r="B82" s="4683"/>
      <c r="C82" s="3895"/>
      <c r="D82" s="1937"/>
      <c r="E82" s="1938"/>
      <c r="F82" s="1939"/>
      <c r="G82" s="4382"/>
      <c r="H82" s="3747"/>
      <c r="I82" s="3770"/>
      <c r="J82" s="3979"/>
      <c r="K82" s="4690" t="s">
        <v>124</v>
      </c>
      <c r="L82" s="4689">
        <f>L86</f>
        <v>0</v>
      </c>
      <c r="M82" s="4688" t="s">
        <v>1163</v>
      </c>
      <c r="N82" s="4687" t="s">
        <v>318</v>
      </c>
      <c r="O82" s="4584">
        <v>20</v>
      </c>
    </row>
    <row r="83" spans="1:23" s="17" customFormat="1" ht="25.5" customHeight="1" x14ac:dyDescent="0.25">
      <c r="A83" s="3754"/>
      <c r="B83" s="4683"/>
      <c r="C83" s="3895"/>
      <c r="D83" s="1937"/>
      <c r="E83" s="1938"/>
      <c r="F83" s="1939"/>
      <c r="G83" s="4382"/>
      <c r="H83" s="3747"/>
      <c r="I83" s="3770"/>
      <c r="J83" s="3979"/>
      <c r="K83" s="4488" t="s">
        <v>140</v>
      </c>
      <c r="L83" s="4578"/>
      <c r="M83" s="4686" t="s">
        <v>1162</v>
      </c>
      <c r="N83" s="4685" t="s">
        <v>318</v>
      </c>
      <c r="O83" s="4684"/>
    </row>
    <row r="84" spans="1:23" s="17" customFormat="1" ht="23.25" customHeight="1" thickBot="1" x14ac:dyDescent="0.3">
      <c r="A84" s="3754"/>
      <c r="B84" s="4683"/>
      <c r="C84" s="3895"/>
      <c r="D84" s="1937"/>
      <c r="E84" s="1938"/>
      <c r="F84" s="1939"/>
      <c r="G84" s="4382"/>
      <c r="H84" s="3747"/>
      <c r="I84" s="3770"/>
      <c r="J84" s="3979"/>
      <c r="K84" s="4526" t="s">
        <v>214</v>
      </c>
      <c r="L84" s="4682"/>
      <c r="M84" s="4681" t="s">
        <v>1161</v>
      </c>
      <c r="N84" s="4680" t="s">
        <v>50</v>
      </c>
      <c r="O84" s="4679"/>
    </row>
    <row r="85" spans="1:23" s="17" customFormat="1" ht="19.5" customHeight="1" thickBot="1" x14ac:dyDescent="0.3">
      <c r="A85" s="3739"/>
      <c r="B85" s="4678"/>
      <c r="C85" s="4056"/>
      <c r="D85" s="1969"/>
      <c r="E85" s="1970"/>
      <c r="F85" s="1971"/>
      <c r="G85" s="4382"/>
      <c r="H85" s="3747"/>
      <c r="I85" s="3770"/>
      <c r="J85" s="3979"/>
      <c r="K85" s="4677" t="s">
        <v>33</v>
      </c>
      <c r="L85" s="4676">
        <f>SUM(L82:L84)</f>
        <v>0</v>
      </c>
      <c r="M85" s="3972"/>
      <c r="N85" s="3971"/>
      <c r="O85" s="3970"/>
    </row>
    <row r="86" spans="1:23" s="17" customFormat="1" ht="15" customHeight="1" thickBot="1" x14ac:dyDescent="0.3">
      <c r="A86" s="3765" t="s">
        <v>37</v>
      </c>
      <c r="B86" s="4496" t="s">
        <v>39</v>
      </c>
      <c r="C86" s="3819" t="s">
        <v>39</v>
      </c>
      <c r="D86" s="4674" t="s">
        <v>37</v>
      </c>
      <c r="E86" s="3800"/>
      <c r="F86" s="3863" t="s">
        <v>1160</v>
      </c>
      <c r="G86" s="4382"/>
      <c r="H86" s="3747"/>
      <c r="I86" s="3770"/>
      <c r="J86" s="3979"/>
      <c r="K86" s="4675" t="s">
        <v>124</v>
      </c>
      <c r="L86" s="4226">
        <v>0</v>
      </c>
      <c r="M86" s="3972"/>
      <c r="N86" s="3971"/>
      <c r="O86" s="3970"/>
    </row>
    <row r="87" spans="1:23" s="17" customFormat="1" ht="25.5" customHeight="1" thickBot="1" x14ac:dyDescent="0.3">
      <c r="A87" s="3815"/>
      <c r="B87" s="4484"/>
      <c r="C87" s="3813"/>
      <c r="D87" s="4674"/>
      <c r="E87" s="3800"/>
      <c r="F87" s="3863"/>
      <c r="G87" s="4382"/>
      <c r="H87" s="3747"/>
      <c r="I87" s="3770"/>
      <c r="J87" s="4132"/>
      <c r="K87" s="4673" t="s">
        <v>33</v>
      </c>
      <c r="L87" s="4106">
        <f>SUM(L86)</f>
        <v>0</v>
      </c>
      <c r="M87" s="21"/>
      <c r="N87" s="4605"/>
      <c r="O87" s="4604"/>
    </row>
    <row r="88" spans="1:23" s="17" customFormat="1" ht="26.25" customHeight="1" thickBot="1" x14ac:dyDescent="0.3">
      <c r="A88" s="3717" t="s">
        <v>37</v>
      </c>
      <c r="B88" s="4644" t="s">
        <v>39</v>
      </c>
      <c r="C88" s="4672" t="s">
        <v>882</v>
      </c>
      <c r="D88" s="3723"/>
      <c r="E88" s="3723"/>
      <c r="F88" s="3723"/>
      <c r="G88" s="3723"/>
      <c r="H88" s="3723"/>
      <c r="I88" s="3723"/>
      <c r="J88" s="3723"/>
      <c r="K88" s="3722"/>
      <c r="L88" s="4473">
        <f>L80+L85</f>
        <v>392.79999999999995</v>
      </c>
      <c r="M88" s="3720"/>
      <c r="N88" s="3719"/>
      <c r="O88" s="3718"/>
    </row>
    <row r="89" spans="1:23" s="17" customFormat="1" ht="19.5" customHeight="1" thickBot="1" x14ac:dyDescent="0.3">
      <c r="A89" s="4659" t="s">
        <v>37</v>
      </c>
      <c r="B89" s="4658" t="s">
        <v>109</v>
      </c>
      <c r="C89" s="172" t="s">
        <v>1159</v>
      </c>
      <c r="D89" s="4670"/>
      <c r="E89" s="4670"/>
      <c r="F89" s="4670"/>
      <c r="G89" s="4670"/>
      <c r="H89" s="4671"/>
      <c r="I89" s="4670"/>
      <c r="J89" s="4670"/>
      <c r="K89" s="4669"/>
      <c r="L89" s="4669"/>
      <c r="M89" s="4669"/>
      <c r="N89" s="4669"/>
      <c r="O89" s="4668"/>
    </row>
    <row r="90" spans="1:23" s="17" customFormat="1" ht="24.75" customHeight="1" thickBot="1" x14ac:dyDescent="0.3">
      <c r="A90" s="4002"/>
      <c r="B90" s="4328"/>
      <c r="C90" s="4043"/>
      <c r="D90" s="4042"/>
      <c r="E90" s="4042"/>
      <c r="F90" s="4042"/>
      <c r="G90" s="4042"/>
      <c r="H90" s="4042"/>
      <c r="I90" s="4042"/>
      <c r="J90" s="4042"/>
      <c r="K90" s="4042"/>
      <c r="L90" s="4041"/>
      <c r="M90" s="4586" t="s">
        <v>1158</v>
      </c>
      <c r="N90" s="4667" t="s">
        <v>50</v>
      </c>
      <c r="O90" s="4666">
        <v>1</v>
      </c>
    </row>
    <row r="91" spans="1:23" s="17" customFormat="1" ht="15" customHeight="1" x14ac:dyDescent="0.25">
      <c r="A91" s="4030" t="s">
        <v>37</v>
      </c>
      <c r="B91" s="4029" t="s">
        <v>109</v>
      </c>
      <c r="C91" s="3819" t="s">
        <v>37</v>
      </c>
      <c r="D91" s="1934" t="s">
        <v>1156</v>
      </c>
      <c r="E91" s="1935"/>
      <c r="F91" s="1936"/>
      <c r="G91" s="3775" t="s">
        <v>782</v>
      </c>
      <c r="H91" s="3767" t="s">
        <v>44</v>
      </c>
      <c r="I91" s="3771" t="s">
        <v>918</v>
      </c>
      <c r="J91" s="4151" t="s">
        <v>202</v>
      </c>
      <c r="K91" s="4665" t="s">
        <v>124</v>
      </c>
      <c r="L91" s="4444">
        <f>L94</f>
        <v>70</v>
      </c>
      <c r="M91" s="3805"/>
      <c r="N91" s="3865"/>
      <c r="O91" s="4185"/>
      <c r="R91" s="3646"/>
      <c r="S91" s="3646"/>
    </row>
    <row r="92" spans="1:23" s="17" customFormat="1" ht="16.5" customHeight="1" thickBot="1" x14ac:dyDescent="0.3">
      <c r="A92" s="4009"/>
      <c r="B92" s="4008"/>
      <c r="C92" s="3813"/>
      <c r="D92" s="1937"/>
      <c r="E92" s="1938"/>
      <c r="F92" s="1939"/>
      <c r="G92" s="3748"/>
      <c r="H92" s="3747"/>
      <c r="I92" s="3770"/>
      <c r="J92" s="3979"/>
      <c r="K92" s="4664" t="s">
        <v>140</v>
      </c>
      <c r="L92" s="4129">
        <v>0</v>
      </c>
      <c r="M92" s="4663" t="s">
        <v>1157</v>
      </c>
      <c r="N92" s="4662" t="s">
        <v>50</v>
      </c>
      <c r="O92" s="4289">
        <v>90</v>
      </c>
      <c r="P92" s="3646"/>
    </row>
    <row r="93" spans="1:23" s="17" customFormat="1" ht="15" customHeight="1" thickBot="1" x14ac:dyDescent="0.25">
      <c r="A93" s="4002"/>
      <c r="B93" s="4001"/>
      <c r="C93" s="3809"/>
      <c r="D93" s="1969"/>
      <c r="E93" s="1970"/>
      <c r="F93" s="1971"/>
      <c r="G93" s="3748"/>
      <c r="H93" s="3747"/>
      <c r="I93" s="3770"/>
      <c r="J93" s="3979"/>
      <c r="K93" s="3996" t="s">
        <v>33</v>
      </c>
      <c r="L93" s="4129">
        <f>SUM(L91:L92)</f>
        <v>70</v>
      </c>
      <c r="M93" s="4179"/>
      <c r="N93" s="4337"/>
      <c r="O93" s="3822"/>
    </row>
    <row r="94" spans="1:23" s="17" customFormat="1" ht="15" customHeight="1" thickBot="1" x14ac:dyDescent="0.3">
      <c r="A94" s="4030" t="s">
        <v>37</v>
      </c>
      <c r="B94" s="4575" t="s">
        <v>109</v>
      </c>
      <c r="C94" s="3819" t="s">
        <v>37</v>
      </c>
      <c r="D94" s="3751" t="s">
        <v>37</v>
      </c>
      <c r="E94" s="3800"/>
      <c r="F94" s="1905" t="s">
        <v>1156</v>
      </c>
      <c r="G94" s="3748"/>
      <c r="H94" s="3747"/>
      <c r="I94" s="3770"/>
      <c r="J94" s="3979"/>
      <c r="K94" s="4661" t="s">
        <v>124</v>
      </c>
      <c r="L94" s="4660">
        <v>70</v>
      </c>
      <c r="M94" s="3779"/>
      <c r="N94" s="3778"/>
      <c r="O94" s="3807"/>
      <c r="W94" s="3646"/>
    </row>
    <row r="95" spans="1:23" s="17" customFormat="1" ht="15" customHeight="1" thickBot="1" x14ac:dyDescent="0.25">
      <c r="A95" s="4002"/>
      <c r="B95" s="4328"/>
      <c r="C95" s="3809"/>
      <c r="D95" s="3736"/>
      <c r="E95" s="3798"/>
      <c r="F95" s="1906"/>
      <c r="G95" s="3733"/>
      <c r="H95" s="3732"/>
      <c r="I95" s="3768"/>
      <c r="J95" s="4132"/>
      <c r="K95" s="4449" t="s">
        <v>33</v>
      </c>
      <c r="L95" s="4053">
        <f>SUM(L94)</f>
        <v>70</v>
      </c>
      <c r="M95" s="3779"/>
      <c r="N95" s="3778"/>
      <c r="O95" s="3807"/>
    </row>
    <row r="96" spans="1:23" s="17" customFormat="1" ht="15" customHeight="1" thickBot="1" x14ac:dyDescent="0.3">
      <c r="A96" s="3717" t="s">
        <v>37</v>
      </c>
      <c r="B96" s="3724" t="s">
        <v>109</v>
      </c>
      <c r="C96" s="3723" t="s">
        <v>882</v>
      </c>
      <c r="D96" s="3723"/>
      <c r="E96" s="3723"/>
      <c r="F96" s="3723"/>
      <c r="G96" s="3723"/>
      <c r="H96" s="3723"/>
      <c r="I96" s="3723"/>
      <c r="J96" s="3723"/>
      <c r="K96" s="3722"/>
      <c r="L96" s="4336">
        <f>L93</f>
        <v>70</v>
      </c>
      <c r="M96" s="3720"/>
      <c r="N96" s="3719"/>
      <c r="O96" s="3718"/>
    </row>
    <row r="97" spans="1:19" s="17" customFormat="1" ht="15" customHeight="1" thickBot="1" x14ac:dyDescent="0.3">
      <c r="A97" s="4659" t="s">
        <v>37</v>
      </c>
      <c r="B97" s="4658" t="s">
        <v>107</v>
      </c>
      <c r="C97" s="4657" t="s">
        <v>1155</v>
      </c>
      <c r="D97" s="4655"/>
      <c r="E97" s="4655"/>
      <c r="F97" s="4655"/>
      <c r="G97" s="4655"/>
      <c r="H97" s="4656"/>
      <c r="I97" s="4655"/>
      <c r="J97" s="4655"/>
      <c r="K97" s="4655"/>
      <c r="L97" s="4655"/>
      <c r="M97" s="4642"/>
      <c r="N97" s="4642"/>
      <c r="O97" s="4654"/>
    </row>
    <row r="98" spans="1:19" s="17" customFormat="1" ht="27.75" customHeight="1" thickBot="1" x14ac:dyDescent="0.3">
      <c r="A98" s="3836"/>
      <c r="B98" s="3976"/>
      <c r="C98" s="3921"/>
      <c r="D98" s="3827"/>
      <c r="E98" s="4639"/>
      <c r="F98" s="4639"/>
      <c r="G98" s="4639"/>
      <c r="H98" s="4639"/>
      <c r="I98" s="4639"/>
      <c r="J98" s="4639"/>
      <c r="K98" s="4639"/>
      <c r="L98" s="3776"/>
      <c r="M98" s="4586" t="s">
        <v>1154</v>
      </c>
      <c r="N98" s="4653" t="s">
        <v>824</v>
      </c>
      <c r="O98" s="3905">
        <v>1</v>
      </c>
      <c r="P98" s="3646"/>
    </row>
    <row r="99" spans="1:19" s="17" customFormat="1" ht="36" customHeight="1" thickBot="1" x14ac:dyDescent="0.3">
      <c r="A99" s="3754"/>
      <c r="B99" s="3966"/>
      <c r="C99" s="3915"/>
      <c r="D99" s="3824"/>
      <c r="E99" s="4327"/>
      <c r="F99" s="4327"/>
      <c r="G99" s="4327"/>
      <c r="H99" s="4327"/>
      <c r="I99" s="4327"/>
      <c r="J99" s="4327"/>
      <c r="K99" s="4327"/>
      <c r="L99" s="3773"/>
      <c r="M99" s="4652" t="s">
        <v>1153</v>
      </c>
      <c r="N99" s="4651" t="s">
        <v>50</v>
      </c>
      <c r="O99" s="4650" t="s">
        <v>944</v>
      </c>
    </row>
    <row r="100" spans="1:19" s="17" customFormat="1" ht="36.75" customHeight="1" thickBot="1" x14ac:dyDescent="0.3">
      <c r="A100" s="3739"/>
      <c r="B100" s="3962"/>
      <c r="C100" s="3909"/>
      <c r="D100" s="3821"/>
      <c r="E100" s="4463"/>
      <c r="F100" s="4463"/>
      <c r="G100" s="4463"/>
      <c r="H100" s="4463"/>
      <c r="I100" s="4463"/>
      <c r="J100" s="4463"/>
      <c r="K100" s="4463"/>
      <c r="L100" s="3772"/>
      <c r="M100" s="1396" t="s">
        <v>1152</v>
      </c>
      <c r="N100" s="329" t="s">
        <v>824</v>
      </c>
      <c r="O100" s="4649" t="s">
        <v>1151</v>
      </c>
    </row>
    <row r="101" spans="1:19" s="17" customFormat="1" ht="15" customHeight="1" x14ac:dyDescent="0.25">
      <c r="A101" s="3836" t="s">
        <v>37</v>
      </c>
      <c r="B101" s="4021" t="s">
        <v>107</v>
      </c>
      <c r="C101" s="3835" t="s">
        <v>37</v>
      </c>
      <c r="D101" s="1934" t="s">
        <v>1148</v>
      </c>
      <c r="E101" s="1935"/>
      <c r="F101" s="1936"/>
      <c r="G101" s="3851" t="s">
        <v>1150</v>
      </c>
      <c r="H101" s="4648" t="s">
        <v>44</v>
      </c>
      <c r="I101" s="3771" t="s">
        <v>918</v>
      </c>
      <c r="J101" s="3839" t="s">
        <v>202</v>
      </c>
      <c r="K101" s="4087" t="s">
        <v>124</v>
      </c>
      <c r="L101" s="4086">
        <f>L104</f>
        <v>0</v>
      </c>
      <c r="M101" s="3805"/>
      <c r="N101" s="4036"/>
      <c r="O101" s="4185"/>
    </row>
    <row r="102" spans="1:19" s="17" customFormat="1" ht="31.5" customHeight="1" thickBot="1" x14ac:dyDescent="0.3">
      <c r="A102" s="3754"/>
      <c r="B102" s="4014"/>
      <c r="C102" s="3833"/>
      <c r="D102" s="1937"/>
      <c r="E102" s="1938"/>
      <c r="F102" s="1939"/>
      <c r="G102" s="3829"/>
      <c r="H102" s="4647"/>
      <c r="I102" s="3770"/>
      <c r="J102" s="3838"/>
      <c r="K102" s="4085" t="s">
        <v>140</v>
      </c>
      <c r="L102" s="4129"/>
      <c r="M102" s="1396" t="s">
        <v>1149</v>
      </c>
      <c r="N102" s="329" t="s">
        <v>119</v>
      </c>
      <c r="O102" s="3905">
        <v>2</v>
      </c>
    </row>
    <row r="103" spans="1:19" s="17" customFormat="1" ht="18" customHeight="1" thickBot="1" x14ac:dyDescent="0.3">
      <c r="A103" s="3739"/>
      <c r="B103" s="4012"/>
      <c r="C103" s="3831"/>
      <c r="D103" s="1969"/>
      <c r="E103" s="1970"/>
      <c r="F103" s="1971"/>
      <c r="G103" s="3829"/>
      <c r="H103" s="4647"/>
      <c r="I103" s="3770"/>
      <c r="J103" s="3838"/>
      <c r="K103" s="4081" t="s">
        <v>33</v>
      </c>
      <c r="L103" s="4129">
        <f>SUM(L101:L102)</f>
        <v>0</v>
      </c>
      <c r="M103" s="3855"/>
      <c r="N103" s="4010"/>
      <c r="O103" s="4174"/>
    </row>
    <row r="104" spans="1:19" s="17" customFormat="1" ht="18" customHeight="1" thickBot="1" x14ac:dyDescent="0.3">
      <c r="A104" s="3836" t="s">
        <v>37</v>
      </c>
      <c r="B104" s="3874" t="s">
        <v>107</v>
      </c>
      <c r="C104" s="3835" t="s">
        <v>37</v>
      </c>
      <c r="D104" s="3751" t="s">
        <v>37</v>
      </c>
      <c r="E104" s="3800"/>
      <c r="F104" s="1905" t="s">
        <v>1148</v>
      </c>
      <c r="G104" s="3829"/>
      <c r="H104" s="4647"/>
      <c r="I104" s="3770"/>
      <c r="J104" s="3838"/>
      <c r="K104" s="4065" t="s">
        <v>124</v>
      </c>
      <c r="L104" s="3866">
        <v>0</v>
      </c>
      <c r="M104" s="3987"/>
      <c r="N104" s="4645"/>
      <c r="O104" s="3807"/>
    </row>
    <row r="105" spans="1:19" s="17" customFormat="1" ht="18" customHeight="1" thickBot="1" x14ac:dyDescent="0.25">
      <c r="A105" s="3739"/>
      <c r="B105" s="3871"/>
      <c r="C105" s="3831"/>
      <c r="D105" s="3736"/>
      <c r="E105" s="3798"/>
      <c r="F105" s="1906"/>
      <c r="G105" s="3859"/>
      <c r="H105" s="4646"/>
      <c r="I105" s="3768"/>
      <c r="J105" s="3837"/>
      <c r="K105" s="4449" t="s">
        <v>33</v>
      </c>
      <c r="L105" s="4053">
        <f>SUM(L104)</f>
        <v>0</v>
      </c>
      <c r="M105" s="3987"/>
      <c r="N105" s="4645"/>
      <c r="O105" s="3807"/>
    </row>
    <row r="106" spans="1:19" s="17" customFormat="1" ht="15" customHeight="1" thickBot="1" x14ac:dyDescent="0.3">
      <c r="A106" s="3717" t="s">
        <v>37</v>
      </c>
      <c r="B106" s="3724" t="s">
        <v>107</v>
      </c>
      <c r="C106" s="3723" t="s">
        <v>882</v>
      </c>
      <c r="D106" s="3723"/>
      <c r="E106" s="3723"/>
      <c r="F106" s="3723"/>
      <c r="G106" s="3723"/>
      <c r="H106" s="3723"/>
      <c r="I106" s="3723"/>
      <c r="J106" s="3723"/>
      <c r="K106" s="3722"/>
      <c r="L106" s="4473">
        <f>L103</f>
        <v>0</v>
      </c>
      <c r="M106" s="4051"/>
      <c r="N106" s="4050"/>
      <c r="O106" s="4049"/>
    </row>
    <row r="107" spans="1:19" s="17" customFormat="1" ht="18" customHeight="1" thickBot="1" x14ac:dyDescent="0.3">
      <c r="A107" s="3717" t="s">
        <v>37</v>
      </c>
      <c r="B107" s="4644" t="s">
        <v>102</v>
      </c>
      <c r="C107" s="172" t="s">
        <v>1147</v>
      </c>
      <c r="D107" s="4642"/>
      <c r="E107" s="4642"/>
      <c r="F107" s="4642"/>
      <c r="G107" s="4642"/>
      <c r="H107" s="4643"/>
      <c r="I107" s="4642"/>
      <c r="J107" s="4642"/>
      <c r="K107" s="4642"/>
      <c r="L107" s="4642"/>
      <c r="M107" s="4641"/>
      <c r="N107" s="4641"/>
      <c r="O107" s="4640"/>
    </row>
    <row r="108" spans="1:19" s="17" customFormat="1" ht="40.5" customHeight="1" thickBot="1" x14ac:dyDescent="0.3">
      <c r="A108" s="3836"/>
      <c r="B108" s="3976"/>
      <c r="C108" s="3921"/>
      <c r="D108" s="4639"/>
      <c r="E108" s="4639"/>
      <c r="F108" s="4639"/>
      <c r="G108" s="4639"/>
      <c r="H108" s="4639"/>
      <c r="I108" s="4639"/>
      <c r="J108" s="4639"/>
      <c r="K108" s="4639"/>
      <c r="L108" s="3776"/>
      <c r="M108" s="4638" t="s">
        <v>1146</v>
      </c>
      <c r="N108" s="4062" t="s">
        <v>79</v>
      </c>
      <c r="O108" s="4637" t="s">
        <v>893</v>
      </c>
    </row>
    <row r="109" spans="1:19" s="17" customFormat="1" ht="31.5" customHeight="1" thickBot="1" x14ac:dyDescent="0.3">
      <c r="A109" s="3739"/>
      <c r="B109" s="3962"/>
      <c r="C109" s="3909"/>
      <c r="D109" s="4463"/>
      <c r="E109" s="4463"/>
      <c r="F109" s="4463"/>
      <c r="G109" s="4463"/>
      <c r="H109" s="4463"/>
      <c r="I109" s="4463"/>
      <c r="J109" s="4463"/>
      <c r="K109" s="4463"/>
      <c r="L109" s="3772"/>
      <c r="M109" s="4636" t="s">
        <v>1145</v>
      </c>
      <c r="N109" s="4635" t="s">
        <v>50</v>
      </c>
      <c r="O109" s="4634">
        <v>1</v>
      </c>
    </row>
    <row r="110" spans="1:19" s="17" customFormat="1" ht="24" customHeight="1" x14ac:dyDescent="0.25">
      <c r="A110" s="3836" t="s">
        <v>37</v>
      </c>
      <c r="B110" s="4021" t="s">
        <v>102</v>
      </c>
      <c r="C110" s="3835" t="s">
        <v>37</v>
      </c>
      <c r="D110" s="1934" t="s">
        <v>1144</v>
      </c>
      <c r="E110" s="1935"/>
      <c r="F110" s="1936"/>
      <c r="G110" s="3851" t="s">
        <v>1143</v>
      </c>
      <c r="H110" s="3767" t="s">
        <v>44</v>
      </c>
      <c r="I110" s="3771" t="s">
        <v>220</v>
      </c>
      <c r="J110" s="3839" t="s">
        <v>1142</v>
      </c>
      <c r="K110" s="4087" t="s">
        <v>124</v>
      </c>
      <c r="L110" s="4086">
        <f>L114</f>
        <v>0</v>
      </c>
      <c r="M110" s="4079" t="s">
        <v>1141</v>
      </c>
      <c r="N110" s="4633" t="s">
        <v>1118</v>
      </c>
      <c r="O110" s="4235">
        <v>1</v>
      </c>
      <c r="R110" s="3646"/>
      <c r="S110" s="3646"/>
    </row>
    <row r="111" spans="1:19" s="17" customFormat="1" ht="15" customHeight="1" x14ac:dyDescent="0.25">
      <c r="A111" s="3754"/>
      <c r="B111" s="4014"/>
      <c r="C111" s="3833"/>
      <c r="D111" s="1937"/>
      <c r="E111" s="1938"/>
      <c r="F111" s="1939"/>
      <c r="G111" s="3829"/>
      <c r="H111" s="3747"/>
      <c r="I111" s="3770"/>
      <c r="J111" s="3838"/>
      <c r="K111" s="4085" t="s">
        <v>140</v>
      </c>
      <c r="L111" s="4084">
        <f>SUM(L115)</f>
        <v>0</v>
      </c>
      <c r="M111" s="3790"/>
      <c r="N111" s="4013"/>
      <c r="O111" s="3794"/>
    </row>
    <row r="112" spans="1:19" s="17" customFormat="1" ht="15" customHeight="1" thickBot="1" x14ac:dyDescent="0.3">
      <c r="A112" s="3754"/>
      <c r="B112" s="4014"/>
      <c r="C112" s="3833"/>
      <c r="D112" s="1937"/>
      <c r="E112" s="1938"/>
      <c r="F112" s="1939"/>
      <c r="G112" s="3829"/>
      <c r="H112" s="3747"/>
      <c r="I112" s="3770"/>
      <c r="J112" s="3838"/>
      <c r="K112" s="4083" t="s">
        <v>141</v>
      </c>
      <c r="L112" s="4080">
        <f>L116</f>
        <v>0</v>
      </c>
      <c r="M112" s="3790"/>
      <c r="N112" s="4013"/>
      <c r="O112" s="3794"/>
    </row>
    <row r="113" spans="1:19" s="17" customFormat="1" ht="18.75" customHeight="1" thickBot="1" x14ac:dyDescent="0.3">
      <c r="A113" s="3739"/>
      <c r="B113" s="4012"/>
      <c r="C113" s="3831"/>
      <c r="D113" s="1969"/>
      <c r="E113" s="1970"/>
      <c r="F113" s="1971"/>
      <c r="G113" s="3829"/>
      <c r="H113" s="3747"/>
      <c r="I113" s="3770"/>
      <c r="J113" s="3838"/>
      <c r="K113" s="4081" t="s">
        <v>33</v>
      </c>
      <c r="L113" s="4080">
        <f>SUM(L110:L112)</f>
        <v>0</v>
      </c>
      <c r="M113" s="3855"/>
      <c r="N113" s="4010"/>
      <c r="O113" s="4174"/>
    </row>
    <row r="114" spans="1:19" s="17" customFormat="1" ht="18.75" customHeight="1" thickBot="1" x14ac:dyDescent="0.3">
      <c r="A114" s="3815" t="s">
        <v>37</v>
      </c>
      <c r="B114" s="3982" t="s">
        <v>102</v>
      </c>
      <c r="C114" s="4612" t="s">
        <v>37</v>
      </c>
      <c r="D114" s="4632" t="s">
        <v>37</v>
      </c>
      <c r="E114" s="3800"/>
      <c r="F114" s="3863" t="s">
        <v>1140</v>
      </c>
      <c r="G114" s="3829"/>
      <c r="H114" s="3747"/>
      <c r="I114" s="3770"/>
      <c r="J114" s="3838"/>
      <c r="K114" s="4065" t="s">
        <v>124</v>
      </c>
      <c r="L114" s="4606"/>
      <c r="M114" s="4454"/>
      <c r="N114" s="3971"/>
      <c r="O114" s="3970"/>
      <c r="P114" s="3646"/>
      <c r="R114" s="3646"/>
      <c r="S114" s="3646"/>
    </row>
    <row r="115" spans="1:19" s="17" customFormat="1" ht="18.75" customHeight="1" thickBot="1" x14ac:dyDescent="0.3">
      <c r="A115" s="3815"/>
      <c r="B115" s="3982"/>
      <c r="C115" s="4612"/>
      <c r="D115" s="4632"/>
      <c r="E115" s="3800"/>
      <c r="F115" s="3863"/>
      <c r="G115" s="3829"/>
      <c r="H115" s="3747"/>
      <c r="I115" s="3770"/>
      <c r="J115" s="3838"/>
      <c r="K115" s="308" t="s">
        <v>140</v>
      </c>
      <c r="L115" s="4138">
        <v>0</v>
      </c>
      <c r="M115" s="3782"/>
      <c r="N115" s="3967"/>
      <c r="O115" s="3777"/>
      <c r="P115" s="3646"/>
    </row>
    <row r="116" spans="1:19" s="17" customFormat="1" ht="19.5" customHeight="1" thickBot="1" x14ac:dyDescent="0.3">
      <c r="A116" s="3815"/>
      <c r="B116" s="3982"/>
      <c r="C116" s="4612"/>
      <c r="D116" s="4632"/>
      <c r="E116" s="3800"/>
      <c r="F116" s="3863"/>
      <c r="G116" s="3829"/>
      <c r="H116" s="3747"/>
      <c r="I116" s="3770"/>
      <c r="J116" s="3838"/>
      <c r="K116" s="308" t="s">
        <v>141</v>
      </c>
      <c r="L116" s="4138"/>
      <c r="M116" s="3782"/>
      <c r="N116" s="3967"/>
      <c r="O116" s="3777"/>
      <c r="P116" s="3646"/>
      <c r="R116" s="3646"/>
      <c r="S116" s="3646"/>
    </row>
    <row r="117" spans="1:19" s="17" customFormat="1" ht="12" customHeight="1" thickBot="1" x14ac:dyDescent="0.3">
      <c r="A117" s="4002"/>
      <c r="B117" s="4001"/>
      <c r="C117" s="4437"/>
      <c r="D117" s="4631"/>
      <c r="E117" s="3798"/>
      <c r="F117" s="1961"/>
      <c r="G117" s="3829"/>
      <c r="H117" s="3747"/>
      <c r="I117" s="3768"/>
      <c r="J117" s="3837"/>
      <c r="K117" s="4615" t="s">
        <v>33</v>
      </c>
      <c r="L117" s="4053">
        <f>SUM(L114:L116)</f>
        <v>0</v>
      </c>
      <c r="M117" s="3779"/>
      <c r="N117" s="3986"/>
      <c r="O117" s="3807"/>
    </row>
    <row r="118" spans="1:19" s="17" customFormat="1" ht="19.5" customHeight="1" thickBot="1" x14ac:dyDescent="0.3">
      <c r="A118" s="3765" t="s">
        <v>37</v>
      </c>
      <c r="B118" s="3985" t="s">
        <v>102</v>
      </c>
      <c r="C118" s="4630" t="s">
        <v>37</v>
      </c>
      <c r="D118" s="4629" t="s">
        <v>39</v>
      </c>
      <c r="E118" s="3761"/>
      <c r="F118" s="1998" t="s">
        <v>1139</v>
      </c>
      <c r="G118" s="3829"/>
      <c r="H118" s="3747"/>
      <c r="I118" s="3761" t="s">
        <v>43</v>
      </c>
      <c r="J118" s="4628" t="s">
        <v>1138</v>
      </c>
      <c r="K118" s="4065" t="s">
        <v>124</v>
      </c>
      <c r="L118" s="4627">
        <v>0</v>
      </c>
      <c r="M118" s="4626" t="s">
        <v>1137</v>
      </c>
      <c r="N118" s="4625" t="s">
        <v>119</v>
      </c>
      <c r="O118" s="4624">
        <v>1</v>
      </c>
    </row>
    <row r="119" spans="1:19" s="17" customFormat="1" ht="19.5" customHeight="1" thickBot="1" x14ac:dyDescent="0.3">
      <c r="A119" s="4009"/>
      <c r="B119" s="4008"/>
      <c r="C119" s="4620"/>
      <c r="D119" s="4619"/>
      <c r="E119" s="3750"/>
      <c r="F119" s="3769"/>
      <c r="G119" s="3829"/>
      <c r="H119" s="3747"/>
      <c r="I119" s="3750"/>
      <c r="J119" s="4618"/>
      <c r="K119" s="308" t="s">
        <v>140</v>
      </c>
      <c r="L119" s="4194">
        <v>0</v>
      </c>
      <c r="M119" s="4623"/>
      <c r="N119" s="4622"/>
      <c r="O119" s="4621"/>
    </row>
    <row r="120" spans="1:19" s="17" customFormat="1" ht="19.5" customHeight="1" thickBot="1" x14ac:dyDescent="0.3">
      <c r="A120" s="4009"/>
      <c r="B120" s="4008"/>
      <c r="C120" s="4620"/>
      <c r="D120" s="4619"/>
      <c r="E120" s="3750"/>
      <c r="F120" s="3769"/>
      <c r="G120" s="3829"/>
      <c r="H120" s="3747"/>
      <c r="I120" s="3750"/>
      <c r="J120" s="4618"/>
      <c r="K120" s="308" t="s">
        <v>141</v>
      </c>
      <c r="L120" s="4194">
        <v>0</v>
      </c>
      <c r="M120" s="3782"/>
      <c r="N120" s="3967"/>
      <c r="O120" s="3777"/>
    </row>
    <row r="121" spans="1:19" s="17" customFormat="1" ht="19.5" customHeight="1" thickBot="1" x14ac:dyDescent="0.3">
      <c r="A121" s="4002"/>
      <c r="B121" s="4001"/>
      <c r="C121" s="4437"/>
      <c r="D121" s="4617"/>
      <c r="E121" s="3735"/>
      <c r="F121" s="1966"/>
      <c r="G121" s="3859"/>
      <c r="H121" s="3732"/>
      <c r="I121" s="3735"/>
      <c r="J121" s="4616"/>
      <c r="K121" s="4615" t="s">
        <v>33</v>
      </c>
      <c r="L121" s="4053">
        <f>SUM(L118:L120)</f>
        <v>0</v>
      </c>
      <c r="M121" s="3779"/>
      <c r="N121" s="3986"/>
      <c r="O121" s="3807"/>
    </row>
    <row r="122" spans="1:19" s="17" customFormat="1" ht="15" customHeight="1" x14ac:dyDescent="0.25">
      <c r="A122" s="3815" t="s">
        <v>37</v>
      </c>
      <c r="B122" s="3982" t="s">
        <v>102</v>
      </c>
      <c r="C122" s="4612" t="s">
        <v>39</v>
      </c>
      <c r="D122" s="1937" t="s">
        <v>1132</v>
      </c>
      <c r="E122" s="1938"/>
      <c r="F122" s="1939"/>
      <c r="G122" s="3851" t="s">
        <v>1136</v>
      </c>
      <c r="H122" s="3767" t="s">
        <v>44</v>
      </c>
      <c r="I122" s="3771" t="s">
        <v>1135</v>
      </c>
      <c r="J122" s="3839" t="s">
        <v>1134</v>
      </c>
      <c r="K122" s="4614" t="s">
        <v>124</v>
      </c>
      <c r="L122" s="4086">
        <f>L125</f>
        <v>0</v>
      </c>
      <c r="M122" s="4419" t="s">
        <v>1133</v>
      </c>
      <c r="N122" s="4062" t="s">
        <v>50</v>
      </c>
      <c r="O122" s="4613"/>
    </row>
    <row r="123" spans="1:19" s="17" customFormat="1" ht="23.25" customHeight="1" thickBot="1" x14ac:dyDescent="0.3">
      <c r="A123" s="3815"/>
      <c r="B123" s="3982"/>
      <c r="C123" s="4612"/>
      <c r="D123" s="1937"/>
      <c r="E123" s="1938"/>
      <c r="F123" s="1939"/>
      <c r="G123" s="3829"/>
      <c r="H123" s="3747"/>
      <c r="I123" s="3770"/>
      <c r="J123" s="3838"/>
      <c r="K123" s="4611" t="s">
        <v>140</v>
      </c>
      <c r="L123" s="4610">
        <f>L126</f>
        <v>0</v>
      </c>
      <c r="M123" s="4609"/>
      <c r="N123" s="4480"/>
      <c r="O123" s="4608"/>
    </row>
    <row r="124" spans="1:19" s="17" customFormat="1" ht="15" customHeight="1" thickBot="1" x14ac:dyDescent="0.3">
      <c r="A124" s="3811"/>
      <c r="B124" s="4120"/>
      <c r="C124" s="4607"/>
      <c r="D124" s="1969"/>
      <c r="E124" s="1970"/>
      <c r="F124" s="1971"/>
      <c r="G124" s="3829"/>
      <c r="H124" s="3747"/>
      <c r="I124" s="3770"/>
      <c r="J124" s="3838"/>
      <c r="K124" s="4081" t="s">
        <v>33</v>
      </c>
      <c r="L124" s="4106">
        <f>SUM(L122:L123)</f>
        <v>0</v>
      </c>
      <c r="M124" s="3855"/>
      <c r="N124" s="4010"/>
      <c r="O124" s="4174"/>
    </row>
    <row r="125" spans="1:19" s="17" customFormat="1" ht="15" customHeight="1" thickBot="1" x14ac:dyDescent="0.3">
      <c r="A125" s="3815" t="s">
        <v>37</v>
      </c>
      <c r="B125" s="4193" t="s">
        <v>102</v>
      </c>
      <c r="C125" s="3835" t="s">
        <v>39</v>
      </c>
      <c r="D125" s="4403" t="s">
        <v>37</v>
      </c>
      <c r="E125" s="3800"/>
      <c r="F125" s="3769" t="s">
        <v>1132</v>
      </c>
      <c r="G125" s="3829"/>
      <c r="H125" s="3747"/>
      <c r="I125" s="3770"/>
      <c r="J125" s="3838"/>
      <c r="K125" s="4065" t="s">
        <v>124</v>
      </c>
      <c r="L125" s="4606">
        <v>0</v>
      </c>
      <c r="M125" s="4024"/>
      <c r="N125" s="4605"/>
      <c r="O125" s="4604"/>
    </row>
    <row r="126" spans="1:19" s="17" customFormat="1" ht="15" customHeight="1" thickBot="1" x14ac:dyDescent="0.3">
      <c r="A126" s="3815"/>
      <c r="B126" s="4193"/>
      <c r="C126" s="3833"/>
      <c r="D126" s="4403"/>
      <c r="E126" s="3800"/>
      <c r="F126" s="3769"/>
      <c r="G126" s="3829"/>
      <c r="H126" s="3747"/>
      <c r="I126" s="3770"/>
      <c r="J126" s="3838"/>
      <c r="K126" s="4099" t="s">
        <v>140</v>
      </c>
      <c r="L126" s="4138">
        <v>0</v>
      </c>
      <c r="M126" s="3779"/>
      <c r="N126" s="3986"/>
      <c r="O126" s="3807"/>
    </row>
    <row r="127" spans="1:19" s="17" customFormat="1" ht="15" customHeight="1" thickBot="1" x14ac:dyDescent="0.25">
      <c r="A127" s="4002"/>
      <c r="B127" s="4328"/>
      <c r="C127" s="3831"/>
      <c r="D127" s="4402"/>
      <c r="E127" s="3798"/>
      <c r="F127" s="1966"/>
      <c r="G127" s="3859"/>
      <c r="H127" s="3732"/>
      <c r="I127" s="3768"/>
      <c r="J127" s="3837"/>
      <c r="K127" s="4449" t="s">
        <v>33</v>
      </c>
      <c r="L127" s="4053">
        <f>SUM(L125)</f>
        <v>0</v>
      </c>
      <c r="M127" s="3779"/>
      <c r="N127" s="3986"/>
      <c r="O127" s="3807"/>
    </row>
    <row r="128" spans="1:19" s="17" customFormat="1" ht="26.25" customHeight="1" thickBot="1" x14ac:dyDescent="0.3">
      <c r="A128" s="3717" t="s">
        <v>37</v>
      </c>
      <c r="B128" s="3724" t="s">
        <v>102</v>
      </c>
      <c r="C128" s="3723" t="s">
        <v>882</v>
      </c>
      <c r="D128" s="3723"/>
      <c r="E128" s="3723"/>
      <c r="F128" s="3723"/>
      <c r="G128" s="3723"/>
      <c r="H128" s="3723"/>
      <c r="I128" s="3723"/>
      <c r="J128" s="3723"/>
      <c r="K128" s="3722"/>
      <c r="L128" s="4473">
        <f>L113+L124</f>
        <v>0</v>
      </c>
      <c r="M128" s="3720"/>
      <c r="N128" s="3719"/>
      <c r="O128" s="3718"/>
    </row>
    <row r="129" spans="1:17" s="17" customFormat="1" ht="21" customHeight="1" thickBot="1" x14ac:dyDescent="0.3">
      <c r="A129" s="3717" t="s">
        <v>37</v>
      </c>
      <c r="B129" s="3716" t="s">
        <v>881</v>
      </c>
      <c r="C129" s="3715"/>
      <c r="D129" s="3715"/>
      <c r="E129" s="3715"/>
      <c r="F129" s="3715"/>
      <c r="G129" s="3715"/>
      <c r="H129" s="3715"/>
      <c r="I129" s="3715"/>
      <c r="J129" s="3715"/>
      <c r="K129" s="3714"/>
      <c r="L129" s="3713">
        <f>L41+L88+L96+L106+L128</f>
        <v>1215.2</v>
      </c>
      <c r="M129" s="4335"/>
      <c r="N129" s="4334"/>
      <c r="O129" s="4333"/>
      <c r="Q129" s="3646"/>
    </row>
    <row r="130" spans="1:17" s="17" customFormat="1" ht="24.75" customHeight="1" thickBot="1" x14ac:dyDescent="0.3">
      <c r="A130" s="4600" t="s">
        <v>39</v>
      </c>
      <c r="B130" s="4603" t="s">
        <v>397</v>
      </c>
      <c r="C130" s="4602"/>
      <c r="D130" s="4602"/>
      <c r="E130" s="4602"/>
      <c r="F130" s="4602"/>
      <c r="G130" s="4602"/>
      <c r="H130" s="4602"/>
      <c r="I130" s="4602"/>
      <c r="J130" s="4602"/>
      <c r="K130" s="4602"/>
      <c r="L130" s="4602"/>
      <c r="M130" s="4602"/>
      <c r="N130" s="4602"/>
      <c r="O130" s="4601"/>
    </row>
    <row r="131" spans="1:17" s="17" customFormat="1" ht="18.75" customHeight="1" thickBot="1" x14ac:dyDescent="0.3">
      <c r="A131" s="4600"/>
      <c r="B131" s="4599"/>
      <c r="C131" s="4598"/>
      <c r="D131" s="4598"/>
      <c r="E131" s="4598"/>
      <c r="F131" s="4598"/>
      <c r="G131" s="4598"/>
      <c r="H131" s="4598"/>
      <c r="I131" s="4598"/>
      <c r="J131" s="4598"/>
      <c r="K131" s="4598"/>
      <c r="L131" s="4597"/>
      <c r="M131" s="4596" t="s">
        <v>708</v>
      </c>
      <c r="N131" s="4427" t="s">
        <v>79</v>
      </c>
      <c r="O131" s="4595">
        <v>76.25</v>
      </c>
    </row>
    <row r="132" spans="1:17" s="17" customFormat="1" ht="25.5" customHeight="1" thickBot="1" x14ac:dyDescent="0.3">
      <c r="A132" s="3717" t="s">
        <v>39</v>
      </c>
      <c r="B132" s="4319" t="s">
        <v>37</v>
      </c>
      <c r="C132" s="4594" t="s">
        <v>1131</v>
      </c>
      <c r="D132" s="4593"/>
      <c r="E132" s="4593"/>
      <c r="F132" s="4593"/>
      <c r="G132" s="4591"/>
      <c r="H132" s="4592"/>
      <c r="I132" s="4591"/>
      <c r="J132" s="4591"/>
      <c r="K132" s="4591"/>
      <c r="L132" s="4591"/>
      <c r="M132" s="4591"/>
      <c r="N132" s="4591"/>
      <c r="O132" s="4471"/>
    </row>
    <row r="133" spans="1:17" s="17" customFormat="1" ht="27.75" customHeight="1" thickBot="1" x14ac:dyDescent="0.3">
      <c r="A133" s="4030"/>
      <c r="B133" s="4575"/>
      <c r="C133" s="4590"/>
      <c r="D133" s="4588"/>
      <c r="E133" s="4588"/>
      <c r="F133" s="4588"/>
      <c r="G133" s="4588"/>
      <c r="H133" s="4589"/>
      <c r="I133" s="4588"/>
      <c r="J133" s="4588"/>
      <c r="K133" s="4588"/>
      <c r="L133" s="4587"/>
      <c r="M133" s="4586" t="s">
        <v>1130</v>
      </c>
      <c r="N133" s="4585" t="s">
        <v>1129</v>
      </c>
      <c r="O133" s="4584">
        <v>19</v>
      </c>
      <c r="P133" s="4464"/>
      <c r="Q133" s="3646"/>
    </row>
    <row r="134" spans="1:17" s="17" customFormat="1" ht="28.5" customHeight="1" x14ac:dyDescent="0.25">
      <c r="A134" s="3836" t="s">
        <v>39</v>
      </c>
      <c r="B134" s="3874" t="s">
        <v>37</v>
      </c>
      <c r="C134" s="3819" t="s">
        <v>37</v>
      </c>
      <c r="D134" s="1935" t="s">
        <v>1126</v>
      </c>
      <c r="E134" s="1935"/>
      <c r="F134" s="1936"/>
      <c r="G134" s="4037" t="s">
        <v>1128</v>
      </c>
      <c r="H134" s="3767" t="s">
        <v>44</v>
      </c>
      <c r="I134" s="3771" t="s">
        <v>918</v>
      </c>
      <c r="J134" s="4583" t="s">
        <v>202</v>
      </c>
      <c r="K134" s="4495" t="s">
        <v>124</v>
      </c>
      <c r="L134" s="4582">
        <f>L138</f>
        <v>0</v>
      </c>
      <c r="M134" s="4079" t="s">
        <v>1127</v>
      </c>
      <c r="N134" s="4581" t="s">
        <v>50</v>
      </c>
      <c r="O134" s="4580">
        <v>210</v>
      </c>
    </row>
    <row r="135" spans="1:17" s="17" customFormat="1" ht="18" customHeight="1" x14ac:dyDescent="0.25">
      <c r="A135" s="3754"/>
      <c r="B135" s="3873"/>
      <c r="C135" s="3813"/>
      <c r="D135" s="1938"/>
      <c r="E135" s="1938"/>
      <c r="F135" s="1939"/>
      <c r="G135" s="4027"/>
      <c r="H135" s="3747"/>
      <c r="I135" s="3770"/>
      <c r="J135" s="4572"/>
      <c r="K135" s="4488" t="s">
        <v>140</v>
      </c>
      <c r="L135" s="4579"/>
      <c r="M135" s="4017"/>
      <c r="N135" s="4577"/>
      <c r="O135" s="4576"/>
    </row>
    <row r="136" spans="1:17" s="17" customFormat="1" ht="15" customHeight="1" thickBot="1" x14ac:dyDescent="0.3">
      <c r="A136" s="3754"/>
      <c r="B136" s="3873"/>
      <c r="C136" s="3813"/>
      <c r="D136" s="1938"/>
      <c r="E136" s="1938"/>
      <c r="F136" s="1939"/>
      <c r="G136" s="4027"/>
      <c r="H136" s="3747"/>
      <c r="I136" s="3770"/>
      <c r="J136" s="4572"/>
      <c r="K136" s="4526" t="s">
        <v>214</v>
      </c>
      <c r="L136" s="4578"/>
      <c r="M136" s="4017"/>
      <c r="N136" s="4577"/>
      <c r="O136" s="4576"/>
    </row>
    <row r="137" spans="1:17" s="17" customFormat="1" ht="18" customHeight="1" thickBot="1" x14ac:dyDescent="0.3">
      <c r="A137" s="3739"/>
      <c r="B137" s="3871"/>
      <c r="C137" s="3809"/>
      <c r="D137" s="1970"/>
      <c r="E137" s="1970"/>
      <c r="F137" s="1971"/>
      <c r="G137" s="4027"/>
      <c r="H137" s="3747"/>
      <c r="I137" s="3770"/>
      <c r="J137" s="4572"/>
      <c r="K137" s="3974" t="s">
        <v>33</v>
      </c>
      <c r="L137" s="4106">
        <f>SUM(L134:L136)</f>
        <v>0</v>
      </c>
      <c r="M137" s="3855"/>
      <c r="N137" s="4010"/>
      <c r="O137" s="3853"/>
    </row>
    <row r="138" spans="1:17" s="17" customFormat="1" ht="25.5" customHeight="1" thickBot="1" x14ac:dyDescent="0.3">
      <c r="A138" s="4030" t="s">
        <v>39</v>
      </c>
      <c r="B138" s="4575" t="s">
        <v>37</v>
      </c>
      <c r="C138" s="4574" t="s">
        <v>37</v>
      </c>
      <c r="D138" s="4006" t="s">
        <v>37</v>
      </c>
      <c r="E138" s="4573"/>
      <c r="F138" s="1998" t="s">
        <v>1126</v>
      </c>
      <c r="G138" s="4027"/>
      <c r="H138" s="3747"/>
      <c r="I138" s="3770"/>
      <c r="J138" s="4572"/>
      <c r="K138" s="4508" t="s">
        <v>124</v>
      </c>
      <c r="L138" s="4571">
        <v>0</v>
      </c>
      <c r="M138" s="3805"/>
      <c r="N138" s="4036"/>
      <c r="O138" s="4035"/>
    </row>
    <row r="139" spans="1:17" s="17" customFormat="1" ht="19.149999999999999" customHeight="1" thickBot="1" x14ac:dyDescent="0.3">
      <c r="A139" s="4002"/>
      <c r="B139" s="4328"/>
      <c r="C139" s="4570"/>
      <c r="D139" s="4569"/>
      <c r="E139" s="4568"/>
      <c r="F139" s="1966"/>
      <c r="G139" s="4025"/>
      <c r="H139" s="3732"/>
      <c r="I139" s="3768"/>
      <c r="J139" s="4567"/>
      <c r="K139" s="4498" t="s">
        <v>33</v>
      </c>
      <c r="L139" s="4068">
        <f>SUM(L138)</f>
        <v>0</v>
      </c>
      <c r="M139" s="3855"/>
      <c r="N139" s="4010"/>
      <c r="O139" s="3853"/>
    </row>
    <row r="140" spans="1:17" s="17" customFormat="1" ht="13.5" customHeight="1" x14ac:dyDescent="0.25">
      <c r="A140" s="3765" t="s">
        <v>39</v>
      </c>
      <c r="B140" s="4546" t="s">
        <v>37</v>
      </c>
      <c r="C140" s="4509" t="s">
        <v>39</v>
      </c>
      <c r="D140" s="4566"/>
      <c r="E140" s="4565"/>
      <c r="F140" s="1910" t="s">
        <v>1125</v>
      </c>
      <c r="G140" s="4545" t="s">
        <v>1124</v>
      </c>
      <c r="H140" s="3767" t="s">
        <v>44</v>
      </c>
      <c r="I140" s="3771" t="s">
        <v>918</v>
      </c>
      <c r="J140" s="4151" t="s">
        <v>202</v>
      </c>
      <c r="K140" s="4445" t="s">
        <v>141</v>
      </c>
      <c r="L140" s="4564">
        <f>L147</f>
        <v>0</v>
      </c>
      <c r="M140" s="4079"/>
      <c r="N140" s="4492"/>
      <c r="O140" s="4563"/>
    </row>
    <row r="141" spans="1:17" s="17" customFormat="1" ht="18.75" customHeight="1" x14ac:dyDescent="0.25">
      <c r="A141" s="3815"/>
      <c r="B141" s="4538"/>
      <c r="C141" s="4502"/>
      <c r="D141" s="4561"/>
      <c r="E141" s="4560"/>
      <c r="F141" s="1913"/>
      <c r="G141" s="4537"/>
      <c r="H141" s="3747"/>
      <c r="I141" s="3770"/>
      <c r="J141" s="3979"/>
      <c r="K141" s="4562" t="s">
        <v>140</v>
      </c>
      <c r="L141" s="4557">
        <f>L146</f>
        <v>0</v>
      </c>
      <c r="M141" s="4556"/>
      <c r="N141" s="4480"/>
      <c r="O141" s="4555"/>
    </row>
    <row r="142" spans="1:17" s="17" customFormat="1" ht="20.25" customHeight="1" x14ac:dyDescent="0.25">
      <c r="A142" s="3815"/>
      <c r="B142" s="4538"/>
      <c r="C142" s="4502"/>
      <c r="D142" s="4561"/>
      <c r="E142" s="4560"/>
      <c r="F142" s="1913"/>
      <c r="G142" s="4537"/>
      <c r="H142" s="3747"/>
      <c r="I142" s="3770"/>
      <c r="J142" s="4559"/>
      <c r="K142" s="4443" t="s">
        <v>124</v>
      </c>
      <c r="L142" s="4557">
        <f>L145</f>
        <v>0</v>
      </c>
      <c r="M142" s="4556"/>
      <c r="N142" s="4480"/>
      <c r="O142" s="4555"/>
    </row>
    <row r="143" spans="1:17" s="17" customFormat="1" ht="14.25" customHeight="1" x14ac:dyDescent="0.25">
      <c r="A143" s="3815"/>
      <c r="B143" s="4538"/>
      <c r="C143" s="4502"/>
      <c r="D143" s="4561"/>
      <c r="E143" s="4560"/>
      <c r="F143" s="1913"/>
      <c r="G143" s="4537"/>
      <c r="H143" s="3747"/>
      <c r="I143" s="3770"/>
      <c r="J143" s="4559"/>
      <c r="K143" s="4558" t="s">
        <v>214</v>
      </c>
      <c r="L143" s="4557">
        <f>L148</f>
        <v>0</v>
      </c>
      <c r="M143" s="4556"/>
      <c r="N143" s="4480"/>
      <c r="O143" s="4555"/>
    </row>
    <row r="144" spans="1:17" s="17" customFormat="1" ht="16.5" customHeight="1" thickBot="1" x14ac:dyDescent="0.3">
      <c r="A144" s="3815"/>
      <c r="B144" s="4538"/>
      <c r="C144" s="4502"/>
      <c r="D144" s="4554"/>
      <c r="E144" s="4553"/>
      <c r="F144" s="1953"/>
      <c r="G144" s="4532"/>
      <c r="H144" s="3747"/>
      <c r="I144" s="3770"/>
      <c r="J144" s="4552"/>
      <c r="K144" s="4551" t="s">
        <v>33</v>
      </c>
      <c r="L144" s="4550">
        <f>L149</f>
        <v>0</v>
      </c>
      <c r="M144" s="4549"/>
      <c r="N144" s="4548"/>
      <c r="O144" s="4547"/>
    </row>
    <row r="145" spans="1:15" s="17" customFormat="1" ht="19.5" customHeight="1" x14ac:dyDescent="0.25">
      <c r="A145" s="3765" t="s">
        <v>39</v>
      </c>
      <c r="B145" s="4546" t="s">
        <v>37</v>
      </c>
      <c r="C145" s="4509" t="s">
        <v>39</v>
      </c>
      <c r="D145" s="3818" t="s">
        <v>37</v>
      </c>
      <c r="E145" s="3771"/>
      <c r="F145" s="1998" t="s">
        <v>1123</v>
      </c>
      <c r="G145" s="4545" t="s">
        <v>522</v>
      </c>
      <c r="H145" s="3747"/>
      <c r="I145" s="3770"/>
      <c r="J145" s="4536"/>
      <c r="K145" s="4141" t="s">
        <v>124</v>
      </c>
      <c r="L145" s="4140">
        <v>0</v>
      </c>
      <c r="M145" s="3919" t="s">
        <v>1122</v>
      </c>
      <c r="N145" s="4544" t="s">
        <v>79</v>
      </c>
      <c r="O145" s="4103">
        <v>30</v>
      </c>
    </row>
    <row r="146" spans="1:15" s="17" customFormat="1" ht="15.75" customHeight="1" x14ac:dyDescent="0.25">
      <c r="A146" s="3815"/>
      <c r="B146" s="4538"/>
      <c r="C146" s="4502"/>
      <c r="D146" s="3812"/>
      <c r="E146" s="3770"/>
      <c r="F146" s="3769"/>
      <c r="G146" s="4537"/>
      <c r="H146" s="3747"/>
      <c r="I146" s="3770"/>
      <c r="J146" s="4536"/>
      <c r="K146" s="4541" t="s">
        <v>140</v>
      </c>
      <c r="L146" s="4505"/>
      <c r="M146" s="4179"/>
      <c r="N146" s="4543"/>
      <c r="O146" s="4542"/>
    </row>
    <row r="147" spans="1:15" s="17" customFormat="1" ht="15.75" customHeight="1" x14ac:dyDescent="0.25">
      <c r="A147" s="3815"/>
      <c r="B147" s="4538"/>
      <c r="C147" s="4502"/>
      <c r="D147" s="3812"/>
      <c r="E147" s="3770"/>
      <c r="F147" s="3769"/>
      <c r="G147" s="4537"/>
      <c r="H147" s="3747"/>
      <c r="I147" s="3770"/>
      <c r="J147" s="4536"/>
      <c r="K147" s="4541" t="s">
        <v>141</v>
      </c>
      <c r="L147" s="4505"/>
      <c r="M147" s="4275"/>
      <c r="N147" s="4540"/>
      <c r="O147" s="4539"/>
    </row>
    <row r="148" spans="1:15" s="17" customFormat="1" ht="15" customHeight="1" thickBot="1" x14ac:dyDescent="0.3">
      <c r="A148" s="3815"/>
      <c r="B148" s="4538"/>
      <c r="C148" s="4502"/>
      <c r="D148" s="3812"/>
      <c r="E148" s="3770"/>
      <c r="F148" s="3769"/>
      <c r="G148" s="4537"/>
      <c r="H148" s="3747"/>
      <c r="I148" s="3770"/>
      <c r="J148" s="4536"/>
      <c r="K148" s="4535" t="s">
        <v>214</v>
      </c>
      <c r="L148" s="4534"/>
      <c r="M148" s="3790"/>
      <c r="N148" s="4013"/>
      <c r="O148" s="3860"/>
    </row>
    <row r="149" spans="1:15" s="17" customFormat="1" ht="15.75" customHeight="1" thickBot="1" x14ac:dyDescent="0.3">
      <c r="A149" s="3811"/>
      <c r="B149" s="4533"/>
      <c r="C149" s="4499"/>
      <c r="D149" s="3808"/>
      <c r="E149" s="3768"/>
      <c r="F149" s="4055"/>
      <c r="G149" s="4532"/>
      <c r="H149" s="3732"/>
      <c r="I149" s="3768"/>
      <c r="J149" s="4531"/>
      <c r="K149" s="4498" t="s">
        <v>33</v>
      </c>
      <c r="L149" s="4530">
        <f>SUM(L145:L148)</f>
        <v>0</v>
      </c>
      <c r="M149" s="3855"/>
      <c r="N149" s="4010"/>
      <c r="O149" s="3853"/>
    </row>
    <row r="150" spans="1:15" s="17" customFormat="1" ht="21" customHeight="1" x14ac:dyDescent="0.25">
      <c r="A150" s="3765" t="s">
        <v>39</v>
      </c>
      <c r="B150" s="4510" t="s">
        <v>37</v>
      </c>
      <c r="C150" s="4509" t="s">
        <v>109</v>
      </c>
      <c r="D150" s="4529" t="s">
        <v>1120</v>
      </c>
      <c r="E150" s="4528"/>
      <c r="F150" s="4448"/>
      <c r="G150" s="4447" t="s">
        <v>661</v>
      </c>
      <c r="H150" s="3767" t="s">
        <v>44</v>
      </c>
      <c r="I150" s="3771" t="s">
        <v>918</v>
      </c>
      <c r="J150" s="3839" t="s">
        <v>202</v>
      </c>
      <c r="K150" s="4495" t="s">
        <v>124</v>
      </c>
      <c r="L150" s="4520">
        <f>L154</f>
        <v>0</v>
      </c>
      <c r="M150" s="4527" t="s">
        <v>1121</v>
      </c>
      <c r="N150" s="4062" t="s">
        <v>50</v>
      </c>
      <c r="O150" s="4077">
        <v>0</v>
      </c>
    </row>
    <row r="151" spans="1:15" s="17" customFormat="1" ht="18" customHeight="1" thickBot="1" x14ac:dyDescent="0.25">
      <c r="A151" s="3815"/>
      <c r="B151" s="4503"/>
      <c r="C151" s="4502"/>
      <c r="D151" s="4522"/>
      <c r="E151" s="4521"/>
      <c r="F151" s="4441"/>
      <c r="G151" s="4440"/>
      <c r="H151" s="3747"/>
      <c r="I151" s="3770"/>
      <c r="J151" s="3838"/>
      <c r="K151" s="4526" t="s">
        <v>140</v>
      </c>
      <c r="L151" s="4525">
        <f>L155</f>
        <v>0</v>
      </c>
      <c r="M151" s="4524"/>
      <c r="N151" s="4523"/>
      <c r="O151" s="3860"/>
    </row>
    <row r="152" spans="1:15" s="17" customFormat="1" ht="18" customHeight="1" x14ac:dyDescent="0.2">
      <c r="A152" s="3815"/>
      <c r="B152" s="4503"/>
      <c r="C152" s="4502"/>
      <c r="D152" s="4522"/>
      <c r="E152" s="4521"/>
      <c r="F152" s="4441"/>
      <c r="G152" s="4440"/>
      <c r="H152" s="3747"/>
      <c r="I152" s="3770"/>
      <c r="J152" s="3838"/>
      <c r="K152" s="4495" t="s">
        <v>214</v>
      </c>
      <c r="L152" s="4520">
        <f>L156</f>
        <v>0</v>
      </c>
      <c r="M152" s="4519"/>
      <c r="N152" s="4518"/>
      <c r="O152" s="4097"/>
    </row>
    <row r="153" spans="1:15" s="17" customFormat="1" ht="18" customHeight="1" thickBot="1" x14ac:dyDescent="0.25">
      <c r="A153" s="3811"/>
      <c r="B153" s="4500"/>
      <c r="C153" s="4499"/>
      <c r="D153" s="4517"/>
      <c r="E153" s="4516"/>
      <c r="F153" s="4515"/>
      <c r="G153" s="4440"/>
      <c r="H153" s="3747"/>
      <c r="I153" s="3770"/>
      <c r="J153" s="3838"/>
      <c r="K153" s="4514" t="s">
        <v>33</v>
      </c>
      <c r="L153" s="4513">
        <f>SUM(L150:L152)</f>
        <v>0</v>
      </c>
      <c r="M153" s="4512"/>
      <c r="N153" s="4511"/>
      <c r="O153" s="3853"/>
    </row>
    <row r="154" spans="1:15" s="17" customFormat="1" ht="12.75" customHeight="1" x14ac:dyDescent="0.25">
      <c r="A154" s="3765" t="s">
        <v>39</v>
      </c>
      <c r="B154" s="4510" t="s">
        <v>37</v>
      </c>
      <c r="C154" s="4509" t="s">
        <v>109</v>
      </c>
      <c r="D154" s="3818" t="s">
        <v>37</v>
      </c>
      <c r="E154" s="3771"/>
      <c r="F154" s="3760" t="s">
        <v>1120</v>
      </c>
      <c r="G154" s="4440"/>
      <c r="H154" s="3747"/>
      <c r="I154" s="3770"/>
      <c r="J154" s="3838"/>
      <c r="K154" s="4508" t="s">
        <v>124</v>
      </c>
      <c r="L154" s="4140">
        <v>0</v>
      </c>
      <c r="M154" s="4507"/>
      <c r="N154" s="4506"/>
      <c r="O154" s="4061"/>
    </row>
    <row r="155" spans="1:15" s="17" customFormat="1" ht="13.5" customHeight="1" x14ac:dyDescent="0.25">
      <c r="A155" s="3815"/>
      <c r="B155" s="4503"/>
      <c r="C155" s="4502"/>
      <c r="D155" s="3812"/>
      <c r="E155" s="3770"/>
      <c r="F155" s="3749"/>
      <c r="G155" s="4440"/>
      <c r="H155" s="3747"/>
      <c r="I155" s="3770"/>
      <c r="J155" s="3838"/>
      <c r="K155" s="4476" t="s">
        <v>140</v>
      </c>
      <c r="L155" s="4505"/>
      <c r="M155" s="3790"/>
      <c r="N155" s="4504"/>
      <c r="O155" s="4395"/>
    </row>
    <row r="156" spans="1:15" s="17" customFormat="1" ht="15.75" customHeight="1" thickBot="1" x14ac:dyDescent="0.3">
      <c r="A156" s="3815"/>
      <c r="B156" s="4503"/>
      <c r="C156" s="4502"/>
      <c r="D156" s="3812"/>
      <c r="E156" s="3770"/>
      <c r="F156" s="3749"/>
      <c r="G156" s="4440"/>
      <c r="H156" s="3747"/>
      <c r="I156" s="3770"/>
      <c r="J156" s="3838"/>
      <c r="K156" s="4139" t="s">
        <v>214</v>
      </c>
      <c r="L156" s="4501"/>
      <c r="M156" s="3790"/>
      <c r="N156" s="4013"/>
      <c r="O156" s="3860"/>
    </row>
    <row r="157" spans="1:15" s="17" customFormat="1" ht="15.75" customHeight="1" thickBot="1" x14ac:dyDescent="0.3">
      <c r="A157" s="3811"/>
      <c r="B157" s="4500"/>
      <c r="C157" s="4499"/>
      <c r="D157" s="3808"/>
      <c r="E157" s="3768"/>
      <c r="F157" s="3734"/>
      <c r="G157" s="4436"/>
      <c r="H157" s="3732"/>
      <c r="I157" s="3768"/>
      <c r="J157" s="3837"/>
      <c r="K157" s="4498" t="s">
        <v>33</v>
      </c>
      <c r="L157" s="4497">
        <f>SUM(L154:L156)</f>
        <v>0</v>
      </c>
      <c r="M157" s="3855"/>
      <c r="N157" s="4010"/>
      <c r="O157" s="3853"/>
    </row>
    <row r="158" spans="1:15" s="17" customFormat="1" ht="15" customHeight="1" x14ac:dyDescent="0.25">
      <c r="A158" s="3765" t="s">
        <v>39</v>
      </c>
      <c r="B158" s="4496" t="s">
        <v>37</v>
      </c>
      <c r="C158" s="3819" t="s">
        <v>107</v>
      </c>
      <c r="D158" s="1908" t="s">
        <v>1116</v>
      </c>
      <c r="E158" s="1909"/>
      <c r="F158" s="1910"/>
      <c r="G158" s="4389" t="s">
        <v>641</v>
      </c>
      <c r="H158" s="3767" t="s">
        <v>44</v>
      </c>
      <c r="I158" s="3771" t="s">
        <v>918</v>
      </c>
      <c r="J158" s="3839" t="s">
        <v>202</v>
      </c>
      <c r="K158" s="4495"/>
      <c r="L158" s="4494"/>
      <c r="M158" s="4493"/>
      <c r="N158" s="4492"/>
      <c r="O158" s="4491"/>
    </row>
    <row r="159" spans="1:15" s="17" customFormat="1" ht="25.5" customHeight="1" x14ac:dyDescent="0.2">
      <c r="A159" s="3815"/>
      <c r="B159" s="4484"/>
      <c r="C159" s="3813"/>
      <c r="D159" s="1911"/>
      <c r="E159" s="1912"/>
      <c r="F159" s="1913"/>
      <c r="G159" s="4382"/>
      <c r="H159" s="3747"/>
      <c r="I159" s="3770"/>
      <c r="J159" s="3838"/>
      <c r="K159" s="4488" t="s">
        <v>124</v>
      </c>
      <c r="L159" s="4487">
        <f>L163</f>
        <v>0</v>
      </c>
      <c r="M159" s="4490" t="s">
        <v>1119</v>
      </c>
      <c r="N159" s="4290" t="s">
        <v>1118</v>
      </c>
      <c r="O159" s="4489">
        <v>0</v>
      </c>
    </row>
    <row r="160" spans="1:15" s="17" customFormat="1" ht="33" customHeight="1" x14ac:dyDescent="0.25">
      <c r="A160" s="3815"/>
      <c r="B160" s="4484"/>
      <c r="C160" s="3813"/>
      <c r="D160" s="1911"/>
      <c r="E160" s="1912"/>
      <c r="F160" s="1913"/>
      <c r="G160" s="4382"/>
      <c r="H160" s="3747"/>
      <c r="I160" s="3770"/>
      <c r="J160" s="3838"/>
      <c r="K160" s="4488" t="s">
        <v>140</v>
      </c>
      <c r="L160" s="4487">
        <f>L164</f>
        <v>0</v>
      </c>
      <c r="M160" s="4486" t="s">
        <v>1117</v>
      </c>
      <c r="N160" s="4274" t="s">
        <v>50</v>
      </c>
      <c r="O160" s="4485"/>
    </row>
    <row r="161" spans="1:23" s="17" customFormat="1" ht="17.25" customHeight="1" thickBot="1" x14ac:dyDescent="0.3">
      <c r="A161" s="3815"/>
      <c r="B161" s="4484"/>
      <c r="C161" s="3813"/>
      <c r="D161" s="1911"/>
      <c r="E161" s="1912"/>
      <c r="F161" s="1913"/>
      <c r="G161" s="4382"/>
      <c r="H161" s="3747"/>
      <c r="I161" s="3770"/>
      <c r="J161" s="3838"/>
      <c r="K161" s="4483" t="s">
        <v>214</v>
      </c>
      <c r="L161" s="4482">
        <f>L165</f>
        <v>0</v>
      </c>
      <c r="M161" s="4481"/>
      <c r="N161" s="4480"/>
      <c r="O161" s="4479"/>
    </row>
    <row r="162" spans="1:23" s="17" customFormat="1" ht="15" customHeight="1" thickBot="1" x14ac:dyDescent="0.25">
      <c r="A162" s="3811"/>
      <c r="B162" s="4478"/>
      <c r="C162" s="3809"/>
      <c r="D162" s="3961"/>
      <c r="E162" s="3960"/>
      <c r="F162" s="1953"/>
      <c r="G162" s="4382"/>
      <c r="H162" s="3747"/>
      <c r="I162" s="3770"/>
      <c r="J162" s="3838"/>
      <c r="K162" s="3992" t="s">
        <v>33</v>
      </c>
      <c r="L162" s="4080">
        <f>SUM(L159:L161)</f>
        <v>0</v>
      </c>
      <c r="M162" s="4429"/>
      <c r="N162" s="4098"/>
      <c r="O162" s="3822"/>
    </row>
    <row r="163" spans="1:23" s="17" customFormat="1" ht="15" customHeight="1" x14ac:dyDescent="0.25">
      <c r="A163" s="3836" t="s">
        <v>39</v>
      </c>
      <c r="B163" s="3764" t="s">
        <v>37</v>
      </c>
      <c r="C163" s="3835" t="s">
        <v>107</v>
      </c>
      <c r="D163" s="4404" t="s">
        <v>37</v>
      </c>
      <c r="E163" s="3806"/>
      <c r="F163" s="4477" t="s">
        <v>1116</v>
      </c>
      <c r="G163" s="4382"/>
      <c r="H163" s="3747"/>
      <c r="I163" s="3770"/>
      <c r="J163" s="3838"/>
      <c r="K163" s="4476" t="s">
        <v>124</v>
      </c>
      <c r="L163" s="4064"/>
      <c r="M163" s="4176"/>
      <c r="N163" s="4013"/>
      <c r="O163" s="3794"/>
      <c r="R163" s="3646"/>
      <c r="S163" s="3646"/>
      <c r="U163" s="3646"/>
    </row>
    <row r="164" spans="1:23" s="17" customFormat="1" ht="15" customHeight="1" x14ac:dyDescent="0.25">
      <c r="A164" s="3754"/>
      <c r="B164" s="3753"/>
      <c r="C164" s="3833"/>
      <c r="D164" s="4403"/>
      <c r="E164" s="3800"/>
      <c r="F164" s="4475"/>
      <c r="G164" s="4382"/>
      <c r="H164" s="3747"/>
      <c r="I164" s="3770"/>
      <c r="J164" s="3838"/>
      <c r="K164" s="4476" t="s">
        <v>140</v>
      </c>
      <c r="L164" s="4059"/>
      <c r="M164" s="4176"/>
      <c r="N164" s="4013"/>
      <c r="O164" s="3794"/>
    </row>
    <row r="165" spans="1:23" s="17" customFormat="1" ht="15" customHeight="1" thickBot="1" x14ac:dyDescent="0.3">
      <c r="A165" s="3754"/>
      <c r="B165" s="3753"/>
      <c r="C165" s="3833"/>
      <c r="D165" s="4403"/>
      <c r="E165" s="3800"/>
      <c r="F165" s="4475"/>
      <c r="G165" s="4382"/>
      <c r="H165" s="3747"/>
      <c r="I165" s="3770"/>
      <c r="J165" s="3838"/>
      <c r="K165" s="4139" t="s">
        <v>214</v>
      </c>
      <c r="L165" s="3866"/>
      <c r="M165" s="4176"/>
      <c r="N165" s="4013"/>
      <c r="O165" s="3794"/>
    </row>
    <row r="166" spans="1:23" s="17" customFormat="1" ht="15" customHeight="1" thickBot="1" x14ac:dyDescent="0.25">
      <c r="A166" s="3739"/>
      <c r="B166" s="3738"/>
      <c r="C166" s="3831"/>
      <c r="D166" s="4402"/>
      <c r="E166" s="3798"/>
      <c r="F166" s="4474"/>
      <c r="G166" s="4388"/>
      <c r="H166" s="3732"/>
      <c r="I166" s="3768"/>
      <c r="J166" s="3837"/>
      <c r="K166" s="4449" t="s">
        <v>33</v>
      </c>
      <c r="L166" s="4053">
        <f>SUM(L163:L165)</f>
        <v>0</v>
      </c>
      <c r="M166" s="3987"/>
      <c r="N166" s="3986"/>
      <c r="O166" s="3807"/>
    </row>
    <row r="167" spans="1:23" s="17" customFormat="1" ht="15" customHeight="1" thickBot="1" x14ac:dyDescent="0.3">
      <c r="A167" s="3717" t="s">
        <v>39</v>
      </c>
      <c r="B167" s="3724" t="s">
        <v>37</v>
      </c>
      <c r="C167" s="3723" t="s">
        <v>882</v>
      </c>
      <c r="D167" s="3723"/>
      <c r="E167" s="3723"/>
      <c r="F167" s="3723"/>
      <c r="G167" s="3723"/>
      <c r="H167" s="3723"/>
      <c r="I167" s="3723"/>
      <c r="J167" s="3723"/>
      <c r="K167" s="3722"/>
      <c r="L167" s="4473">
        <f>L137+L144+L153+L162</f>
        <v>0</v>
      </c>
      <c r="M167" s="3720"/>
      <c r="N167" s="3719"/>
      <c r="O167" s="3718"/>
    </row>
    <row r="168" spans="1:23" s="17" customFormat="1" ht="22.5" customHeight="1" thickBot="1" x14ac:dyDescent="0.3">
      <c r="A168" s="4472" t="s">
        <v>39</v>
      </c>
      <c r="B168" s="4471" t="s">
        <v>39</v>
      </c>
      <c r="C168" s="172" t="s">
        <v>1115</v>
      </c>
      <c r="D168" s="4469"/>
      <c r="E168" s="4469"/>
      <c r="F168" s="4469"/>
      <c r="G168" s="4469"/>
      <c r="H168" s="4470"/>
      <c r="I168" s="4469"/>
      <c r="J168" s="4469"/>
      <c r="K168" s="4468"/>
      <c r="L168" s="4468"/>
      <c r="M168" s="4468"/>
      <c r="N168" s="4468"/>
      <c r="O168" s="4467"/>
    </row>
    <row r="169" spans="1:23" s="17" customFormat="1" ht="14.25" customHeight="1" x14ac:dyDescent="0.25">
      <c r="A169" s="3815"/>
      <c r="B169" s="3982"/>
      <c r="C169" s="3824"/>
      <c r="D169" s="4327"/>
      <c r="E169" s="4327"/>
      <c r="F169" s="4327"/>
      <c r="G169" s="4327"/>
      <c r="H169" s="4327"/>
      <c r="I169" s="4327"/>
      <c r="J169" s="4327"/>
      <c r="K169" s="4327"/>
      <c r="L169" s="4327"/>
      <c r="M169" s="4466" t="s">
        <v>1114</v>
      </c>
      <c r="N169" s="4465" t="s">
        <v>50</v>
      </c>
      <c r="O169" s="4170">
        <v>1</v>
      </c>
      <c r="P169" s="4464"/>
    </row>
    <row r="170" spans="1:23" s="17" customFormat="1" ht="24.75" customHeight="1" thickBot="1" x14ac:dyDescent="0.3">
      <c r="A170" s="3811"/>
      <c r="B170" s="4120"/>
      <c r="C170" s="3821"/>
      <c r="D170" s="4463"/>
      <c r="E170" s="4463"/>
      <c r="F170" s="4463"/>
      <c r="G170" s="4463"/>
      <c r="H170" s="4463"/>
      <c r="I170" s="4463"/>
      <c r="J170" s="4463"/>
      <c r="K170" s="4463"/>
      <c r="L170" s="4463"/>
      <c r="M170" s="4462" t="s">
        <v>705</v>
      </c>
      <c r="N170" s="4461" t="s">
        <v>50</v>
      </c>
      <c r="O170" s="4460">
        <v>1</v>
      </c>
    </row>
    <row r="171" spans="1:23" s="17" customFormat="1" ht="27.75" customHeight="1" x14ac:dyDescent="0.25">
      <c r="A171" s="3836" t="s">
        <v>39</v>
      </c>
      <c r="B171" s="4021" t="s">
        <v>39</v>
      </c>
      <c r="C171" s="3835" t="s">
        <v>37</v>
      </c>
      <c r="D171" s="1934" t="s">
        <v>1112</v>
      </c>
      <c r="E171" s="1935"/>
      <c r="F171" s="1936"/>
      <c r="G171" s="4389" t="s">
        <v>756</v>
      </c>
      <c r="H171" s="3767" t="s">
        <v>44</v>
      </c>
      <c r="I171" s="3771" t="s">
        <v>918</v>
      </c>
      <c r="J171" s="3839" t="s">
        <v>202</v>
      </c>
      <c r="K171" s="4445" t="s">
        <v>124</v>
      </c>
      <c r="L171" s="4459">
        <f>L175</f>
        <v>0</v>
      </c>
      <c r="M171" s="4458" t="s">
        <v>1113</v>
      </c>
      <c r="N171" s="4457" t="s">
        <v>119</v>
      </c>
      <c r="O171" s="4103">
        <v>2</v>
      </c>
    </row>
    <row r="172" spans="1:23" s="17" customFormat="1" ht="17.25" customHeight="1" x14ac:dyDescent="0.25">
      <c r="A172" s="3754"/>
      <c r="B172" s="4014"/>
      <c r="C172" s="3833"/>
      <c r="D172" s="1937"/>
      <c r="E172" s="1938"/>
      <c r="F172" s="1939"/>
      <c r="G172" s="4382"/>
      <c r="H172" s="3747"/>
      <c r="I172" s="3770"/>
      <c r="J172" s="3838"/>
      <c r="K172" s="4443" t="s">
        <v>140</v>
      </c>
      <c r="L172" s="4084">
        <f>L176</f>
        <v>0</v>
      </c>
      <c r="M172" s="3787"/>
      <c r="N172" s="4098"/>
      <c r="O172" s="4097"/>
    </row>
    <row r="173" spans="1:23" s="17" customFormat="1" ht="15" customHeight="1" thickBot="1" x14ac:dyDescent="0.3">
      <c r="A173" s="3754"/>
      <c r="B173" s="4014"/>
      <c r="C173" s="3833"/>
      <c r="D173" s="1937"/>
      <c r="E173" s="1938"/>
      <c r="F173" s="1939"/>
      <c r="G173" s="4382"/>
      <c r="H173" s="3747"/>
      <c r="I173" s="3770"/>
      <c r="J173" s="3838"/>
      <c r="K173" s="4438" t="s">
        <v>214</v>
      </c>
      <c r="L173" s="4456"/>
      <c r="M173" s="3790"/>
      <c r="N173" s="4013"/>
      <c r="O173" s="3860"/>
    </row>
    <row r="174" spans="1:23" s="17" customFormat="1" ht="13.5" customHeight="1" thickBot="1" x14ac:dyDescent="0.3">
      <c r="A174" s="3754"/>
      <c r="B174" s="4014"/>
      <c r="C174" s="3833"/>
      <c r="D174" s="1969"/>
      <c r="E174" s="1970"/>
      <c r="F174" s="1971"/>
      <c r="G174" s="4382"/>
      <c r="H174" s="3747"/>
      <c r="I174" s="3770"/>
      <c r="J174" s="3838"/>
      <c r="K174" s="4081" t="s">
        <v>33</v>
      </c>
      <c r="L174" s="4106">
        <f>SUM(L171:L173)</f>
        <v>0</v>
      </c>
      <c r="M174" s="4163"/>
      <c r="N174" s="4162"/>
      <c r="O174" s="4161"/>
    </row>
    <row r="175" spans="1:23" s="17" customFormat="1" ht="19.5" customHeight="1" x14ac:dyDescent="0.25">
      <c r="A175" s="4030" t="s">
        <v>39</v>
      </c>
      <c r="B175" s="4029" t="s">
        <v>39</v>
      </c>
      <c r="C175" s="4028" t="s">
        <v>37</v>
      </c>
      <c r="D175" s="3762" t="s">
        <v>37</v>
      </c>
      <c r="E175" s="3761"/>
      <c r="F175" s="1998" t="s">
        <v>1112</v>
      </c>
      <c r="G175" s="4382"/>
      <c r="H175" s="3747"/>
      <c r="I175" s="3770"/>
      <c r="J175" s="3838"/>
      <c r="K175" s="4065" t="s">
        <v>124</v>
      </c>
      <c r="L175" s="4455">
        <v>0</v>
      </c>
      <c r="M175" s="4454"/>
      <c r="N175" s="4453"/>
      <c r="O175" s="4452"/>
      <c r="P175" s="3646"/>
      <c r="U175" s="3646"/>
      <c r="W175" s="3646"/>
    </row>
    <row r="176" spans="1:23" s="17" customFormat="1" ht="15.75" customHeight="1" thickBot="1" x14ac:dyDescent="0.3">
      <c r="A176" s="4009"/>
      <c r="B176" s="4008"/>
      <c r="C176" s="4007"/>
      <c r="D176" s="3751"/>
      <c r="E176" s="3750"/>
      <c r="F176" s="3769"/>
      <c r="G176" s="4382"/>
      <c r="H176" s="3747"/>
      <c r="I176" s="3770"/>
      <c r="J176" s="3838"/>
      <c r="K176" s="4451" t="s">
        <v>140</v>
      </c>
      <c r="L176" s="4450"/>
      <c r="M176" s="3782"/>
      <c r="N176" s="3781"/>
      <c r="O176" s="4183"/>
    </row>
    <row r="177" spans="1:19" s="17" customFormat="1" ht="15" customHeight="1" thickBot="1" x14ac:dyDescent="0.25">
      <c r="A177" s="4002"/>
      <c r="B177" s="4001"/>
      <c r="C177" s="4000"/>
      <c r="D177" s="3736"/>
      <c r="E177" s="3735"/>
      <c r="F177" s="1966"/>
      <c r="G177" s="4388"/>
      <c r="H177" s="3732"/>
      <c r="I177" s="3768"/>
      <c r="J177" s="3837"/>
      <c r="K177" s="4449" t="s">
        <v>33</v>
      </c>
      <c r="L177" s="4068">
        <f>SUM(L175:L176)</f>
        <v>0</v>
      </c>
      <c r="M177" s="3779"/>
      <c r="N177" s="3778"/>
      <c r="O177" s="4387"/>
    </row>
    <row r="178" spans="1:19" s="17" customFormat="1" ht="15" customHeight="1" x14ac:dyDescent="0.25">
      <c r="A178" s="3765" t="s">
        <v>39</v>
      </c>
      <c r="B178" s="3985" t="s">
        <v>39</v>
      </c>
      <c r="C178" s="3819" t="s">
        <v>39</v>
      </c>
      <c r="D178" s="3763"/>
      <c r="E178" s="3763"/>
      <c r="F178" s="4448" t="s">
        <v>1111</v>
      </c>
      <c r="G178" s="4447" t="s">
        <v>752</v>
      </c>
      <c r="H178" s="3767" t="s">
        <v>44</v>
      </c>
      <c r="I178" s="3806" t="s">
        <v>918</v>
      </c>
      <c r="J178" s="4446" t="s">
        <v>202</v>
      </c>
      <c r="K178" s="4445" t="s">
        <v>124</v>
      </c>
      <c r="L178" s="4444">
        <f>L183+L187+L191+L195+L201+L205+L209+L213+L217+L221+L225+L229+L233</f>
        <v>4920.3999999999996</v>
      </c>
      <c r="M178" s="3805"/>
      <c r="N178" s="3865"/>
      <c r="O178" s="4035"/>
      <c r="R178" s="3646"/>
      <c r="S178" s="3646"/>
    </row>
    <row r="179" spans="1:19" s="17" customFormat="1" ht="18" customHeight="1" x14ac:dyDescent="0.25">
      <c r="A179" s="3815"/>
      <c r="B179" s="3982"/>
      <c r="C179" s="3813"/>
      <c r="D179" s="3752"/>
      <c r="E179" s="3752"/>
      <c r="F179" s="4441"/>
      <c r="G179" s="4440"/>
      <c r="H179" s="3747"/>
      <c r="I179" s="3750"/>
      <c r="J179" s="4439"/>
      <c r="K179" s="4443" t="s">
        <v>140</v>
      </c>
      <c r="L179" s="4084">
        <f>L184+L188+L192+L196+L202+L206+L210+L218+L222+L226</f>
        <v>0</v>
      </c>
      <c r="M179" s="4176"/>
      <c r="N179" s="4013"/>
      <c r="O179" s="3794"/>
    </row>
    <row r="180" spans="1:19" s="17" customFormat="1" ht="15" customHeight="1" x14ac:dyDescent="0.25">
      <c r="A180" s="3815"/>
      <c r="B180" s="3982"/>
      <c r="C180" s="3813"/>
      <c r="D180" s="3752"/>
      <c r="E180" s="3752"/>
      <c r="F180" s="4441"/>
      <c r="G180" s="4440"/>
      <c r="H180" s="3747"/>
      <c r="I180" s="3750"/>
      <c r="J180" s="4439"/>
      <c r="K180" s="4443" t="s">
        <v>141</v>
      </c>
      <c r="L180" s="4442">
        <f>L185+L189+L193+L197+L203+L207+L211+L215+L223+L227+L231+L235</f>
        <v>0</v>
      </c>
      <c r="M180" s="4176"/>
      <c r="N180" s="4013"/>
      <c r="O180" s="3794"/>
    </row>
    <row r="181" spans="1:19" s="17" customFormat="1" ht="16.5" customHeight="1" thickBot="1" x14ac:dyDescent="0.3">
      <c r="A181" s="3815"/>
      <c r="B181" s="3982"/>
      <c r="C181" s="3813"/>
      <c r="D181" s="3752"/>
      <c r="E181" s="3752"/>
      <c r="F181" s="4441"/>
      <c r="G181" s="4440"/>
      <c r="H181" s="3747"/>
      <c r="I181" s="3750"/>
      <c r="J181" s="4439"/>
      <c r="K181" s="4438" t="s">
        <v>214</v>
      </c>
      <c r="L181" s="4080"/>
      <c r="M181" s="4176"/>
      <c r="N181" s="4013"/>
      <c r="O181" s="3794"/>
    </row>
    <row r="182" spans="1:19" s="17" customFormat="1" ht="15" customHeight="1" thickBot="1" x14ac:dyDescent="0.3">
      <c r="A182" s="3811"/>
      <c r="B182" s="4120"/>
      <c r="C182" s="3809"/>
      <c r="D182" s="3737"/>
      <c r="E182" s="3737"/>
      <c r="F182" s="4437"/>
      <c r="G182" s="4436"/>
      <c r="H182" s="3732"/>
      <c r="I182" s="3735"/>
      <c r="J182" s="4435"/>
      <c r="K182" s="4081" t="s">
        <v>33</v>
      </c>
      <c r="L182" s="4434">
        <f>SUM(L178:L181)</f>
        <v>4920.3999999999996</v>
      </c>
      <c r="M182" s="4175"/>
      <c r="N182" s="4010"/>
      <c r="O182" s="4174"/>
    </row>
    <row r="183" spans="1:19" s="17" customFormat="1" ht="13.5" customHeight="1" x14ac:dyDescent="0.25">
      <c r="A183" s="3836" t="s">
        <v>39</v>
      </c>
      <c r="B183" s="3874" t="s">
        <v>39</v>
      </c>
      <c r="C183" s="3835" t="s">
        <v>39</v>
      </c>
      <c r="D183" s="3762" t="s">
        <v>37</v>
      </c>
      <c r="E183" s="3761"/>
      <c r="F183" s="1998" t="s">
        <v>1110</v>
      </c>
      <c r="G183" s="4389" t="s">
        <v>752</v>
      </c>
      <c r="H183" s="3767" t="s">
        <v>44</v>
      </c>
      <c r="I183" s="3806" t="s">
        <v>918</v>
      </c>
      <c r="J183" s="4361" t="s">
        <v>202</v>
      </c>
      <c r="K183" s="4065" t="s">
        <v>124</v>
      </c>
      <c r="L183" s="4064">
        <v>345</v>
      </c>
      <c r="M183" s="4413" t="s">
        <v>1109</v>
      </c>
      <c r="N183" s="4433" t="s">
        <v>1058</v>
      </c>
      <c r="O183" s="3955">
        <v>700</v>
      </c>
      <c r="R183" s="3646"/>
      <c r="S183" s="3646"/>
    </row>
    <row r="184" spans="1:19" s="17" customFormat="1" ht="15" customHeight="1" x14ac:dyDescent="0.25">
      <c r="A184" s="3754"/>
      <c r="B184" s="3873"/>
      <c r="C184" s="3833"/>
      <c r="D184" s="3751"/>
      <c r="E184" s="3750"/>
      <c r="F184" s="3769"/>
      <c r="G184" s="4382"/>
      <c r="H184" s="3747"/>
      <c r="I184" s="3750"/>
      <c r="J184" s="4360"/>
      <c r="K184" s="4060" t="s">
        <v>140</v>
      </c>
      <c r="L184" s="4059"/>
      <c r="M184" s="4432"/>
      <c r="N184" s="4431"/>
      <c r="O184" s="4430"/>
      <c r="R184" s="3646"/>
      <c r="S184" s="3646"/>
    </row>
    <row r="185" spans="1:19" s="17" customFormat="1" ht="15" customHeight="1" thickBot="1" x14ac:dyDescent="0.3">
      <c r="A185" s="3754"/>
      <c r="B185" s="3873"/>
      <c r="C185" s="3833"/>
      <c r="D185" s="3751"/>
      <c r="E185" s="3750"/>
      <c r="F185" s="3769"/>
      <c r="G185" s="4382"/>
      <c r="H185" s="3747"/>
      <c r="I185" s="3750"/>
      <c r="J185" s="4415"/>
      <c r="K185" s="4057" t="s">
        <v>141</v>
      </c>
      <c r="L185" s="4072"/>
      <c r="M185" s="4429"/>
      <c r="N185" s="4098"/>
      <c r="O185" s="3822"/>
      <c r="R185" s="3646"/>
      <c r="S185" s="3646"/>
    </row>
    <row r="186" spans="1:19" s="17" customFormat="1" ht="15" customHeight="1" thickBot="1" x14ac:dyDescent="0.3">
      <c r="A186" s="3739"/>
      <c r="B186" s="3871"/>
      <c r="C186" s="3831"/>
      <c r="D186" s="3736"/>
      <c r="E186" s="3735"/>
      <c r="F186" s="4055"/>
      <c r="G186" s="4388"/>
      <c r="H186" s="3732"/>
      <c r="I186" s="3735"/>
      <c r="J186" s="4414"/>
      <c r="K186" s="3729" t="s">
        <v>33</v>
      </c>
      <c r="L186" s="4053">
        <f>SUM(L183:L185)</f>
        <v>345</v>
      </c>
      <c r="M186" s="4175"/>
      <c r="N186" s="4010"/>
      <c r="O186" s="4174"/>
      <c r="R186" s="3646"/>
      <c r="S186" s="3646"/>
    </row>
    <row r="187" spans="1:19" s="17" customFormat="1" ht="16.5" customHeight="1" thickBot="1" x14ac:dyDescent="0.3">
      <c r="A187" s="3836" t="s">
        <v>39</v>
      </c>
      <c r="B187" s="3874" t="s">
        <v>39</v>
      </c>
      <c r="C187" s="3835" t="s">
        <v>39</v>
      </c>
      <c r="D187" s="4404" t="s">
        <v>39</v>
      </c>
      <c r="E187" s="4243"/>
      <c r="F187" s="1998" t="s">
        <v>1108</v>
      </c>
      <c r="G187" s="4389" t="s">
        <v>752</v>
      </c>
      <c r="H187" s="3767" t="s">
        <v>44</v>
      </c>
      <c r="I187" s="3806" t="s">
        <v>918</v>
      </c>
      <c r="J187" s="4361" t="s">
        <v>202</v>
      </c>
      <c r="K187" s="303" t="s">
        <v>124</v>
      </c>
      <c r="L187" s="4400">
        <v>151</v>
      </c>
      <c r="M187" s="4428" t="s">
        <v>1107</v>
      </c>
      <c r="N187" s="4427" t="s">
        <v>1105</v>
      </c>
      <c r="O187" s="4426">
        <v>14200</v>
      </c>
      <c r="R187" s="3646"/>
      <c r="S187" s="3646"/>
    </row>
    <row r="188" spans="1:19" s="17" customFormat="1" ht="18" customHeight="1" x14ac:dyDescent="0.25">
      <c r="A188" s="3754"/>
      <c r="B188" s="3873"/>
      <c r="C188" s="3833"/>
      <c r="D188" s="4403"/>
      <c r="E188" s="4240"/>
      <c r="F188" s="3769"/>
      <c r="G188" s="4382"/>
      <c r="H188" s="3747"/>
      <c r="I188" s="3750"/>
      <c r="J188" s="4360"/>
      <c r="K188" s="4065" t="s">
        <v>140</v>
      </c>
      <c r="L188" s="4064"/>
      <c r="M188" s="4425" t="s">
        <v>1106</v>
      </c>
      <c r="N188" s="4078" t="s">
        <v>1105</v>
      </c>
      <c r="O188" s="4103">
        <v>3500</v>
      </c>
      <c r="R188" s="3646"/>
      <c r="S188" s="3646"/>
    </row>
    <row r="189" spans="1:19" s="17" customFormat="1" ht="15" customHeight="1" thickBot="1" x14ac:dyDescent="0.3">
      <c r="A189" s="3754"/>
      <c r="B189" s="3873"/>
      <c r="C189" s="3833"/>
      <c r="D189" s="4403"/>
      <c r="E189" s="4240"/>
      <c r="F189" s="3769"/>
      <c r="G189" s="4382"/>
      <c r="H189" s="3747"/>
      <c r="I189" s="3750"/>
      <c r="J189" s="4415"/>
      <c r="K189" s="4057" t="s">
        <v>141</v>
      </c>
      <c r="L189" s="3866"/>
      <c r="M189" s="4176"/>
      <c r="N189" s="4013"/>
      <c r="O189" s="3777"/>
      <c r="R189" s="3646"/>
      <c r="S189" s="3646"/>
    </row>
    <row r="190" spans="1:19" s="17" customFormat="1" ht="18" customHeight="1" thickBot="1" x14ac:dyDescent="0.3">
      <c r="A190" s="3739"/>
      <c r="B190" s="3871"/>
      <c r="C190" s="3831"/>
      <c r="D190" s="4402"/>
      <c r="E190" s="4238"/>
      <c r="F190" s="4055"/>
      <c r="G190" s="4388"/>
      <c r="H190" s="3732"/>
      <c r="I190" s="3735"/>
      <c r="J190" s="4414"/>
      <c r="K190" s="3729" t="s">
        <v>33</v>
      </c>
      <c r="L190" s="4053">
        <f>SUM(L187:L189)</f>
        <v>151</v>
      </c>
      <c r="M190" s="4175"/>
      <c r="N190" s="4010"/>
      <c r="O190" s="4174"/>
      <c r="R190" s="3646"/>
      <c r="S190" s="3646"/>
    </row>
    <row r="191" spans="1:19" s="17" customFormat="1" ht="10.5" customHeight="1" x14ac:dyDescent="0.25">
      <c r="A191" s="3836" t="s">
        <v>39</v>
      </c>
      <c r="B191" s="3874" t="s">
        <v>39</v>
      </c>
      <c r="C191" s="3835" t="s">
        <v>39</v>
      </c>
      <c r="D191" s="4403" t="s">
        <v>109</v>
      </c>
      <c r="E191" s="4240"/>
      <c r="F191" s="3769" t="s">
        <v>1104</v>
      </c>
      <c r="G191" s="4382" t="s">
        <v>752</v>
      </c>
      <c r="H191" s="3747" t="s">
        <v>44</v>
      </c>
      <c r="I191" s="3800" t="s">
        <v>918</v>
      </c>
      <c r="J191" s="4361" t="s">
        <v>202</v>
      </c>
      <c r="K191" s="4101" t="s">
        <v>124</v>
      </c>
      <c r="L191" s="4064">
        <v>400</v>
      </c>
      <c r="M191" s="4422"/>
      <c r="N191" s="4098"/>
      <c r="O191" s="3777"/>
      <c r="R191" s="3646"/>
      <c r="S191" s="3646"/>
    </row>
    <row r="192" spans="1:19" s="17" customFormat="1" ht="15" customHeight="1" x14ac:dyDescent="0.25">
      <c r="A192" s="3754"/>
      <c r="B192" s="3873"/>
      <c r="C192" s="3833"/>
      <c r="D192" s="4403"/>
      <c r="E192" s="4240"/>
      <c r="F192" s="3769"/>
      <c r="G192" s="4382"/>
      <c r="H192" s="3747"/>
      <c r="I192" s="3750"/>
      <c r="J192" s="4360"/>
      <c r="K192" s="4060" t="s">
        <v>140</v>
      </c>
      <c r="L192" s="4059"/>
      <c r="M192" s="4424" t="s">
        <v>1103</v>
      </c>
      <c r="N192" s="4423" t="s">
        <v>50</v>
      </c>
      <c r="O192" s="4289">
        <v>2900</v>
      </c>
    </row>
    <row r="193" spans="1:23" s="17" customFormat="1" ht="15" customHeight="1" thickBot="1" x14ac:dyDescent="0.3">
      <c r="A193" s="3754"/>
      <c r="B193" s="3873"/>
      <c r="C193" s="3833"/>
      <c r="D193" s="4403"/>
      <c r="E193" s="4240"/>
      <c r="F193" s="3769"/>
      <c r="G193" s="4382"/>
      <c r="H193" s="3747"/>
      <c r="I193" s="3750"/>
      <c r="J193" s="4415"/>
      <c r="K193" s="4057" t="s">
        <v>141</v>
      </c>
      <c r="L193" s="3866">
        <v>0</v>
      </c>
      <c r="M193" s="4422"/>
      <c r="N193" s="4013"/>
      <c r="O193" s="3777"/>
    </row>
    <row r="194" spans="1:23" s="17" customFormat="1" ht="24" customHeight="1" thickBot="1" x14ac:dyDescent="0.3">
      <c r="A194" s="3739"/>
      <c r="B194" s="3871"/>
      <c r="C194" s="3831"/>
      <c r="D194" s="4403"/>
      <c r="E194" s="4240"/>
      <c r="F194" s="4058"/>
      <c r="G194" s="4382"/>
      <c r="H194" s="3747"/>
      <c r="I194" s="3750"/>
      <c r="J194" s="4414"/>
      <c r="K194" s="3884" t="s">
        <v>33</v>
      </c>
      <c r="L194" s="4295">
        <f>SUM(L191:L193)</f>
        <v>400</v>
      </c>
      <c r="M194" s="4421"/>
      <c r="N194" s="4162"/>
      <c r="O194" s="4420"/>
    </row>
    <row r="195" spans="1:23" s="17" customFormat="1" ht="15" customHeight="1" x14ac:dyDescent="0.25">
      <c r="A195" s="3836" t="s">
        <v>39</v>
      </c>
      <c r="B195" s="3874" t="s">
        <v>39</v>
      </c>
      <c r="C195" s="3835" t="s">
        <v>39</v>
      </c>
      <c r="D195" s="4404" t="s">
        <v>107</v>
      </c>
      <c r="E195" s="4243"/>
      <c r="F195" s="1998" t="s">
        <v>1102</v>
      </c>
      <c r="G195" s="4389" t="s">
        <v>752</v>
      </c>
      <c r="H195" s="3767" t="s">
        <v>44</v>
      </c>
      <c r="I195" s="3806" t="s">
        <v>918</v>
      </c>
      <c r="J195" s="4361" t="s">
        <v>202</v>
      </c>
      <c r="K195" s="4065" t="s">
        <v>124</v>
      </c>
      <c r="L195" s="4203">
        <v>3746.9</v>
      </c>
      <c r="M195" s="4419" t="s">
        <v>1101</v>
      </c>
      <c r="N195" s="4062" t="s">
        <v>50</v>
      </c>
      <c r="O195" s="4103">
        <v>21</v>
      </c>
      <c r="R195" s="3646"/>
      <c r="S195" s="3646"/>
      <c r="T195" s="3646"/>
      <c r="W195" s="3646"/>
    </row>
    <row r="196" spans="1:23" s="17" customFormat="1" ht="15" customHeight="1" x14ac:dyDescent="0.25">
      <c r="A196" s="3754"/>
      <c r="B196" s="3873"/>
      <c r="C196" s="3833"/>
      <c r="D196" s="4403"/>
      <c r="E196" s="4240"/>
      <c r="F196" s="3769"/>
      <c r="G196" s="4382"/>
      <c r="H196" s="3747"/>
      <c r="I196" s="3750"/>
      <c r="J196" s="4360"/>
      <c r="K196" s="4060" t="s">
        <v>140</v>
      </c>
      <c r="L196" s="4059"/>
      <c r="M196" s="4417" t="s">
        <v>1100</v>
      </c>
      <c r="N196" s="4416" t="s">
        <v>50</v>
      </c>
      <c r="O196" s="4418">
        <v>690</v>
      </c>
    </row>
    <row r="197" spans="1:23" s="17" customFormat="1" ht="15" customHeight="1" x14ac:dyDescent="0.25">
      <c r="A197" s="3754"/>
      <c r="B197" s="3873"/>
      <c r="C197" s="3833"/>
      <c r="D197" s="4403"/>
      <c r="E197" s="4240"/>
      <c r="F197" s="3769"/>
      <c r="G197" s="4382"/>
      <c r="H197" s="3747"/>
      <c r="I197" s="3750"/>
      <c r="J197" s="4415"/>
      <c r="K197" s="4060" t="s">
        <v>141</v>
      </c>
      <c r="L197" s="4059">
        <v>0</v>
      </c>
      <c r="M197" s="4417" t="s">
        <v>1099</v>
      </c>
      <c r="N197" s="4416" t="s">
        <v>318</v>
      </c>
      <c r="O197" s="4418">
        <v>142</v>
      </c>
    </row>
    <row r="198" spans="1:23" s="17" customFormat="1" ht="15" customHeight="1" x14ac:dyDescent="0.25">
      <c r="A198" s="3754"/>
      <c r="B198" s="3873"/>
      <c r="C198" s="3833"/>
      <c r="D198" s="4403"/>
      <c r="E198" s="4240"/>
      <c r="F198" s="3769"/>
      <c r="G198" s="4382"/>
      <c r="H198" s="3747"/>
      <c r="I198" s="3750"/>
      <c r="J198" s="4415"/>
      <c r="K198" s="4060"/>
      <c r="L198" s="4059"/>
      <c r="M198" s="4417" t="s">
        <v>1098</v>
      </c>
      <c r="N198" s="4416" t="s">
        <v>1097</v>
      </c>
      <c r="O198" s="4289">
        <v>352</v>
      </c>
    </row>
    <row r="199" spans="1:23" s="17" customFormat="1" ht="12.75" customHeight="1" thickBot="1" x14ac:dyDescent="0.3">
      <c r="A199" s="3754"/>
      <c r="B199" s="3873"/>
      <c r="C199" s="3833"/>
      <c r="D199" s="4403"/>
      <c r="E199" s="4240"/>
      <c r="F199" s="3769"/>
      <c r="G199" s="4382"/>
      <c r="H199" s="3747"/>
      <c r="I199" s="3750"/>
      <c r="J199" s="4415"/>
      <c r="K199" s="4057"/>
      <c r="L199" s="3866"/>
      <c r="M199" s="3782"/>
      <c r="N199" s="3967"/>
      <c r="O199" s="3777"/>
    </row>
    <row r="200" spans="1:23" s="17" customFormat="1" ht="15" customHeight="1" thickBot="1" x14ac:dyDescent="0.3">
      <c r="A200" s="3739"/>
      <c r="B200" s="3871"/>
      <c r="C200" s="3831"/>
      <c r="D200" s="4402"/>
      <c r="E200" s="4238"/>
      <c r="F200" s="4055"/>
      <c r="G200" s="4388"/>
      <c r="H200" s="3732"/>
      <c r="I200" s="3735"/>
      <c r="J200" s="4414"/>
      <c r="K200" s="3729" t="s">
        <v>33</v>
      </c>
      <c r="L200" s="4053">
        <f>SUM(L195:L199)</f>
        <v>3746.9</v>
      </c>
      <c r="M200" s="3855"/>
      <c r="N200" s="4010"/>
      <c r="O200" s="4174"/>
    </row>
    <row r="201" spans="1:23" s="17" customFormat="1" ht="16.5" customHeight="1" x14ac:dyDescent="0.25">
      <c r="A201" s="3836" t="s">
        <v>39</v>
      </c>
      <c r="B201" s="3874" t="s">
        <v>39</v>
      </c>
      <c r="C201" s="3835" t="s">
        <v>39</v>
      </c>
      <c r="D201" s="4404" t="s">
        <v>102</v>
      </c>
      <c r="E201" s="4243"/>
      <c r="F201" s="1998" t="s">
        <v>1096</v>
      </c>
      <c r="G201" s="4389" t="s">
        <v>752</v>
      </c>
      <c r="H201" s="3767" t="s">
        <v>44</v>
      </c>
      <c r="I201" s="3806" t="s">
        <v>918</v>
      </c>
      <c r="J201" s="4151" t="s">
        <v>202</v>
      </c>
      <c r="K201" s="4065" t="s">
        <v>124</v>
      </c>
      <c r="L201" s="4064">
        <v>90.5</v>
      </c>
      <c r="M201" s="4413" t="s">
        <v>1095</v>
      </c>
      <c r="N201" s="4062" t="s">
        <v>50</v>
      </c>
      <c r="O201" s="4061">
        <v>12</v>
      </c>
      <c r="R201" s="3646"/>
      <c r="S201" s="3646"/>
    </row>
    <row r="202" spans="1:23" s="17" customFormat="1" ht="17.25" customHeight="1" x14ac:dyDescent="0.25">
      <c r="A202" s="3754"/>
      <c r="B202" s="3873"/>
      <c r="C202" s="3833"/>
      <c r="D202" s="4403"/>
      <c r="E202" s="4240"/>
      <c r="F202" s="3769"/>
      <c r="G202" s="4382"/>
      <c r="H202" s="3747"/>
      <c r="I202" s="3750"/>
      <c r="J202" s="3979"/>
      <c r="K202" s="4060" t="s">
        <v>140</v>
      </c>
      <c r="L202" s="4059"/>
      <c r="M202" s="4412"/>
      <c r="N202" s="4013"/>
      <c r="O202" s="3860"/>
    </row>
    <row r="203" spans="1:23" s="17" customFormat="1" ht="20.25" customHeight="1" thickBot="1" x14ac:dyDescent="0.3">
      <c r="A203" s="3754"/>
      <c r="B203" s="3873"/>
      <c r="C203" s="3833"/>
      <c r="D203" s="4403"/>
      <c r="E203" s="4240"/>
      <c r="F203" s="3769"/>
      <c r="G203" s="4382"/>
      <c r="H203" s="3747"/>
      <c r="I203" s="3750"/>
      <c r="J203" s="3979"/>
      <c r="K203" s="4057" t="s">
        <v>141</v>
      </c>
      <c r="L203" s="3866">
        <v>0</v>
      </c>
      <c r="M203" s="4412"/>
      <c r="N203" s="4013"/>
      <c r="O203" s="3860"/>
    </row>
    <row r="204" spans="1:23" s="17" customFormat="1" ht="16.149999999999999" customHeight="1" thickBot="1" x14ac:dyDescent="0.3">
      <c r="A204" s="3739"/>
      <c r="B204" s="3871"/>
      <c r="C204" s="3831"/>
      <c r="D204" s="4402"/>
      <c r="E204" s="4238"/>
      <c r="F204" s="4055"/>
      <c r="G204" s="4388"/>
      <c r="H204" s="3732"/>
      <c r="I204" s="3735"/>
      <c r="J204" s="4132"/>
      <c r="K204" s="3729" t="s">
        <v>33</v>
      </c>
      <c r="L204" s="4053">
        <f>SUM(L201:L203)</f>
        <v>90.5</v>
      </c>
      <c r="M204" s="4411"/>
      <c r="N204" s="4010"/>
      <c r="O204" s="3853"/>
    </row>
    <row r="205" spans="1:23" s="17" customFormat="1" ht="23.25" customHeight="1" x14ac:dyDescent="0.25">
      <c r="A205" s="3836" t="s">
        <v>39</v>
      </c>
      <c r="B205" s="3874" t="s">
        <v>39</v>
      </c>
      <c r="C205" s="3835" t="s">
        <v>39</v>
      </c>
      <c r="D205" s="4404" t="s">
        <v>96</v>
      </c>
      <c r="E205" s="4243"/>
      <c r="F205" s="4067" t="s">
        <v>1094</v>
      </c>
      <c r="G205" s="4389" t="s">
        <v>752</v>
      </c>
      <c r="H205" s="3767" t="s">
        <v>44</v>
      </c>
      <c r="I205" s="3806" t="s">
        <v>918</v>
      </c>
      <c r="J205" s="4151" t="s">
        <v>202</v>
      </c>
      <c r="K205" s="4065" t="s">
        <v>124</v>
      </c>
      <c r="L205" s="4064">
        <v>75</v>
      </c>
      <c r="M205" s="3757" t="s">
        <v>1093</v>
      </c>
      <c r="N205" s="4062" t="s">
        <v>50</v>
      </c>
      <c r="O205" s="4061">
        <v>50</v>
      </c>
    </row>
    <row r="206" spans="1:23" s="17" customFormat="1" ht="15" customHeight="1" x14ac:dyDescent="0.25">
      <c r="A206" s="3754"/>
      <c r="B206" s="3873"/>
      <c r="C206" s="3833"/>
      <c r="D206" s="4403"/>
      <c r="E206" s="4240"/>
      <c r="F206" s="4058"/>
      <c r="G206" s="4382"/>
      <c r="H206" s="3747"/>
      <c r="I206" s="3750"/>
      <c r="J206" s="3979"/>
      <c r="K206" s="4060" t="s">
        <v>140</v>
      </c>
      <c r="L206" s="4059"/>
      <c r="M206" s="3823"/>
      <c r="N206" s="4098"/>
      <c r="O206" s="4097"/>
    </row>
    <row r="207" spans="1:23" s="17" customFormat="1" ht="14.25" customHeight="1" thickBot="1" x14ac:dyDescent="0.3">
      <c r="A207" s="3754"/>
      <c r="B207" s="3873"/>
      <c r="C207" s="3833"/>
      <c r="D207" s="4403"/>
      <c r="E207" s="4240"/>
      <c r="F207" s="4058"/>
      <c r="G207" s="4382"/>
      <c r="H207" s="3747"/>
      <c r="I207" s="3750"/>
      <c r="J207" s="3979"/>
      <c r="K207" s="4099" t="s">
        <v>141</v>
      </c>
      <c r="L207" s="4072">
        <v>0</v>
      </c>
      <c r="M207" s="3790"/>
      <c r="N207" s="4013"/>
      <c r="O207" s="3860"/>
    </row>
    <row r="208" spans="1:23" s="17" customFormat="1" ht="15" customHeight="1" thickBot="1" x14ac:dyDescent="0.3">
      <c r="A208" s="3739"/>
      <c r="B208" s="3871"/>
      <c r="C208" s="3831"/>
      <c r="D208" s="4402"/>
      <c r="E208" s="4238"/>
      <c r="F208" s="4055"/>
      <c r="G208" s="4388"/>
      <c r="H208" s="3732"/>
      <c r="I208" s="3735"/>
      <c r="J208" s="4132"/>
      <c r="K208" s="3729" t="s">
        <v>33</v>
      </c>
      <c r="L208" s="4068">
        <f>SUM(L205:L207)</f>
        <v>75</v>
      </c>
      <c r="M208" s="3855"/>
      <c r="N208" s="4010"/>
      <c r="O208" s="3853"/>
    </row>
    <row r="209" spans="1:15" s="17" customFormat="1" ht="12" customHeight="1" x14ac:dyDescent="0.25">
      <c r="A209" s="3836" t="s">
        <v>39</v>
      </c>
      <c r="B209" s="3874" t="s">
        <v>39</v>
      </c>
      <c r="C209" s="3835" t="s">
        <v>39</v>
      </c>
      <c r="D209" s="4404" t="s">
        <v>92</v>
      </c>
      <c r="E209" s="4243"/>
      <c r="F209" s="1998" t="s">
        <v>1092</v>
      </c>
      <c r="G209" s="4389" t="s">
        <v>752</v>
      </c>
      <c r="H209" s="3767" t="s">
        <v>44</v>
      </c>
      <c r="I209" s="3806" t="s">
        <v>918</v>
      </c>
      <c r="J209" s="4151" t="s">
        <v>202</v>
      </c>
      <c r="K209" s="4065" t="s">
        <v>124</v>
      </c>
      <c r="L209" s="4064">
        <v>0</v>
      </c>
      <c r="M209" s="4410" t="s">
        <v>1091</v>
      </c>
      <c r="N209" s="4036"/>
      <c r="O209" s="4035"/>
    </row>
    <row r="210" spans="1:15" s="17" customFormat="1" ht="18" customHeight="1" x14ac:dyDescent="0.25">
      <c r="A210" s="3754"/>
      <c r="B210" s="3873"/>
      <c r="C210" s="3833"/>
      <c r="D210" s="4403"/>
      <c r="E210" s="4240"/>
      <c r="F210" s="3769"/>
      <c r="G210" s="4382"/>
      <c r="H210" s="3747"/>
      <c r="I210" s="3750"/>
      <c r="J210" s="3979"/>
      <c r="K210" s="4060" t="s">
        <v>140</v>
      </c>
      <c r="L210" s="4059"/>
      <c r="M210" s="4409"/>
      <c r="N210" s="4408" t="s">
        <v>50</v>
      </c>
      <c r="O210" s="4033">
        <v>20</v>
      </c>
    </row>
    <row r="211" spans="1:15" s="17" customFormat="1" ht="15.6" customHeight="1" thickBot="1" x14ac:dyDescent="0.3">
      <c r="A211" s="3754"/>
      <c r="B211" s="3873"/>
      <c r="C211" s="3833"/>
      <c r="D211" s="4403"/>
      <c r="E211" s="4240"/>
      <c r="F211" s="3769"/>
      <c r="G211" s="4382"/>
      <c r="H211" s="3747"/>
      <c r="I211" s="3750"/>
      <c r="J211" s="3979"/>
      <c r="K211" s="4099" t="s">
        <v>141</v>
      </c>
      <c r="L211" s="3866"/>
      <c r="M211" s="4407"/>
      <c r="N211" s="4406"/>
      <c r="O211" s="4405"/>
    </row>
    <row r="212" spans="1:15" s="17" customFormat="1" ht="15" customHeight="1" thickBot="1" x14ac:dyDescent="0.3">
      <c r="A212" s="3739"/>
      <c r="B212" s="3871"/>
      <c r="C212" s="3831"/>
      <c r="D212" s="4402"/>
      <c r="E212" s="4238"/>
      <c r="F212" s="1966"/>
      <c r="G212" s="4388"/>
      <c r="H212" s="3732"/>
      <c r="I212" s="3735"/>
      <c r="J212" s="4132"/>
      <c r="K212" s="3729" t="s">
        <v>33</v>
      </c>
      <c r="L212" s="4053">
        <f>SUM(L209:L211)</f>
        <v>0</v>
      </c>
      <c r="M212" s="3855"/>
      <c r="N212" s="4010"/>
      <c r="O212" s="3853"/>
    </row>
    <row r="213" spans="1:15" s="17" customFormat="1" ht="20.25" customHeight="1" x14ac:dyDescent="0.25">
      <c r="A213" s="3836" t="s">
        <v>39</v>
      </c>
      <c r="B213" s="3874" t="s">
        <v>39</v>
      </c>
      <c r="C213" s="3835" t="s">
        <v>39</v>
      </c>
      <c r="D213" s="4404" t="s">
        <v>87</v>
      </c>
      <c r="E213" s="4243"/>
      <c r="F213" s="1998" t="s">
        <v>1090</v>
      </c>
      <c r="G213" s="4389" t="s">
        <v>752</v>
      </c>
      <c r="H213" s="3767" t="s">
        <v>44</v>
      </c>
      <c r="I213" s="3806" t="s">
        <v>918</v>
      </c>
      <c r="J213" s="4151" t="s">
        <v>202</v>
      </c>
      <c r="K213" s="4065" t="s">
        <v>124</v>
      </c>
      <c r="L213" s="4064">
        <v>0</v>
      </c>
      <c r="M213" s="4079" t="s">
        <v>1089</v>
      </c>
      <c r="N213" s="4062" t="s">
        <v>50</v>
      </c>
      <c r="O213" s="3864">
        <v>0</v>
      </c>
    </row>
    <row r="214" spans="1:15" s="17" customFormat="1" ht="15" customHeight="1" x14ac:dyDescent="0.25">
      <c r="A214" s="3754"/>
      <c r="B214" s="3873"/>
      <c r="C214" s="3833"/>
      <c r="D214" s="4403"/>
      <c r="E214" s="4240"/>
      <c r="F214" s="3769"/>
      <c r="G214" s="4382"/>
      <c r="H214" s="3747"/>
      <c r="I214" s="3750"/>
      <c r="J214" s="3979"/>
      <c r="K214" s="4060" t="s">
        <v>140</v>
      </c>
      <c r="L214" s="4059"/>
      <c r="M214" s="4275"/>
      <c r="N214" s="4013"/>
      <c r="O214" s="3860"/>
    </row>
    <row r="215" spans="1:15" s="17" customFormat="1" ht="15" customHeight="1" thickBot="1" x14ac:dyDescent="0.3">
      <c r="A215" s="3754"/>
      <c r="B215" s="3873"/>
      <c r="C215" s="3833"/>
      <c r="D215" s="4403"/>
      <c r="E215" s="4240"/>
      <c r="F215" s="4201"/>
      <c r="G215" s="4382"/>
      <c r="H215" s="3747"/>
      <c r="I215" s="3750"/>
      <c r="J215" s="3979"/>
      <c r="K215" s="4057" t="s">
        <v>141</v>
      </c>
      <c r="L215" s="3866"/>
      <c r="M215" s="3790"/>
      <c r="N215" s="4013"/>
      <c r="O215" s="3860"/>
    </row>
    <row r="216" spans="1:15" s="17" customFormat="1" ht="18" customHeight="1" thickBot="1" x14ac:dyDescent="0.3">
      <c r="A216" s="3739"/>
      <c r="B216" s="3871"/>
      <c r="C216" s="3831"/>
      <c r="D216" s="4402"/>
      <c r="E216" s="4238"/>
      <c r="F216" s="4055"/>
      <c r="G216" s="4388"/>
      <c r="H216" s="3732"/>
      <c r="I216" s="3735"/>
      <c r="J216" s="4132"/>
      <c r="K216" s="3729" t="s">
        <v>33</v>
      </c>
      <c r="L216" s="4053">
        <f>SUM(L213:L215)</f>
        <v>0</v>
      </c>
      <c r="M216" s="3855"/>
      <c r="N216" s="4010"/>
      <c r="O216" s="3853"/>
    </row>
    <row r="217" spans="1:15" s="17" customFormat="1" ht="15" customHeight="1" x14ac:dyDescent="0.25">
      <c r="A217" s="3765" t="s">
        <v>39</v>
      </c>
      <c r="B217" s="3985" t="s">
        <v>39</v>
      </c>
      <c r="C217" s="3819" t="s">
        <v>39</v>
      </c>
      <c r="D217" s="3762" t="s">
        <v>84</v>
      </c>
      <c r="E217" s="3761"/>
      <c r="F217" s="1998" t="s">
        <v>1088</v>
      </c>
      <c r="G217" s="4389" t="s">
        <v>752</v>
      </c>
      <c r="H217" s="3767" t="s">
        <v>44</v>
      </c>
      <c r="I217" s="3806" t="s">
        <v>918</v>
      </c>
      <c r="J217" s="4151" t="s">
        <v>202</v>
      </c>
      <c r="K217" s="4065" t="s">
        <v>124</v>
      </c>
      <c r="L217" s="4064">
        <v>2</v>
      </c>
      <c r="M217" s="4401" t="s">
        <v>1087</v>
      </c>
      <c r="N217" s="4062" t="s">
        <v>50</v>
      </c>
      <c r="O217" s="4061">
        <v>30</v>
      </c>
    </row>
    <row r="218" spans="1:15" s="17" customFormat="1" ht="15" customHeight="1" x14ac:dyDescent="0.25">
      <c r="A218" s="4009"/>
      <c r="B218" s="4008"/>
      <c r="C218" s="3813"/>
      <c r="D218" s="3751"/>
      <c r="E218" s="3750"/>
      <c r="F218" s="3769"/>
      <c r="G218" s="4382"/>
      <c r="H218" s="3747"/>
      <c r="I218" s="3750"/>
      <c r="J218" s="3979"/>
      <c r="K218" s="4060" t="s">
        <v>140</v>
      </c>
      <c r="L218" s="4059"/>
      <c r="M218" s="3790"/>
      <c r="N218" s="4013"/>
      <c r="O218" s="3860"/>
    </row>
    <row r="219" spans="1:15" s="17" customFormat="1" ht="15" customHeight="1" thickBot="1" x14ac:dyDescent="0.3">
      <c r="A219" s="4009"/>
      <c r="B219" s="4008"/>
      <c r="C219" s="3813"/>
      <c r="D219" s="3751"/>
      <c r="E219" s="3750"/>
      <c r="F219" s="3769"/>
      <c r="G219" s="4382"/>
      <c r="H219" s="3747"/>
      <c r="I219" s="3750"/>
      <c r="J219" s="3979"/>
      <c r="K219" s="4069" t="s">
        <v>141</v>
      </c>
      <c r="L219" s="3866"/>
      <c r="M219" s="3779"/>
      <c r="N219" s="3986"/>
      <c r="O219" s="4387"/>
    </row>
    <row r="220" spans="1:15" s="17" customFormat="1" ht="15" customHeight="1" thickBot="1" x14ac:dyDescent="0.3">
      <c r="A220" s="4002"/>
      <c r="B220" s="4001"/>
      <c r="C220" s="3809"/>
      <c r="D220" s="3736"/>
      <c r="E220" s="3735"/>
      <c r="F220" s="4055"/>
      <c r="G220" s="4388"/>
      <c r="H220" s="3732"/>
      <c r="I220" s="3735"/>
      <c r="J220" s="4132"/>
      <c r="K220" s="4217" t="s">
        <v>33</v>
      </c>
      <c r="L220" s="4053">
        <f>SUM(L217:L219)</f>
        <v>2</v>
      </c>
      <c r="M220" s="3779"/>
      <c r="N220" s="3986"/>
      <c r="O220" s="4387"/>
    </row>
    <row r="221" spans="1:15" s="17" customFormat="1" ht="15" hidden="1" customHeight="1" thickBot="1" x14ac:dyDescent="0.3">
      <c r="A221" s="3765"/>
      <c r="B221" s="3985"/>
      <c r="C221" s="3819"/>
      <c r="D221" s="3762"/>
      <c r="E221" s="3761"/>
      <c r="F221" s="1998"/>
      <c r="G221" s="4389" t="s">
        <v>752</v>
      </c>
      <c r="H221" s="3767" t="s">
        <v>44</v>
      </c>
      <c r="I221" s="3806" t="s">
        <v>918</v>
      </c>
      <c r="J221" s="4151" t="s">
        <v>202</v>
      </c>
      <c r="K221" s="4065" t="s">
        <v>124</v>
      </c>
      <c r="L221" s="4400">
        <v>0</v>
      </c>
      <c r="M221" s="4399" t="s">
        <v>1086</v>
      </c>
      <c r="N221" s="4398" t="s">
        <v>50</v>
      </c>
      <c r="O221" s="4061">
        <v>0</v>
      </c>
    </row>
    <row r="222" spans="1:15" s="17" customFormat="1" ht="15" hidden="1" customHeight="1" thickBot="1" x14ac:dyDescent="0.3">
      <c r="A222" s="4009"/>
      <c r="B222" s="4008"/>
      <c r="C222" s="3813"/>
      <c r="D222" s="3751"/>
      <c r="E222" s="3750"/>
      <c r="F222" s="3769"/>
      <c r="G222" s="4382"/>
      <c r="H222" s="3747"/>
      <c r="I222" s="3750"/>
      <c r="J222" s="3979"/>
      <c r="K222" s="4060" t="s">
        <v>140</v>
      </c>
      <c r="L222" s="3866"/>
      <c r="M222" s="4397"/>
      <c r="N222" s="4396"/>
      <c r="O222" s="4395"/>
    </row>
    <row r="223" spans="1:15" s="17" customFormat="1" ht="15" hidden="1" customHeight="1" thickBot="1" x14ac:dyDescent="0.3">
      <c r="A223" s="4009"/>
      <c r="B223" s="4008"/>
      <c r="C223" s="3813"/>
      <c r="D223" s="3751"/>
      <c r="E223" s="3750"/>
      <c r="F223" s="4201"/>
      <c r="G223" s="4382"/>
      <c r="H223" s="3747"/>
      <c r="I223" s="3750"/>
      <c r="J223" s="3979"/>
      <c r="K223" s="4057" t="s">
        <v>141</v>
      </c>
      <c r="L223" s="3866"/>
      <c r="M223" s="4397"/>
      <c r="N223" s="4396"/>
      <c r="O223" s="4395"/>
    </row>
    <row r="224" spans="1:15" s="17" customFormat="1" ht="15" hidden="1" customHeight="1" thickBot="1" x14ac:dyDescent="0.3">
      <c r="A224" s="4002"/>
      <c r="B224" s="4001"/>
      <c r="C224" s="3809"/>
      <c r="D224" s="3736"/>
      <c r="E224" s="3735"/>
      <c r="F224" s="4383"/>
      <c r="G224" s="4388"/>
      <c r="H224" s="3732"/>
      <c r="I224" s="3735"/>
      <c r="J224" s="4132"/>
      <c r="K224" s="4119" t="s">
        <v>33</v>
      </c>
      <c r="L224" s="4053">
        <f>SUM(L221:L223)</f>
        <v>0</v>
      </c>
      <c r="M224" s="3855"/>
      <c r="N224" s="4010"/>
      <c r="O224" s="3853"/>
    </row>
    <row r="225" spans="1:19" s="17" customFormat="1" ht="15" customHeight="1" x14ac:dyDescent="0.25">
      <c r="A225" s="3765" t="s">
        <v>39</v>
      </c>
      <c r="B225" s="3985" t="s">
        <v>39</v>
      </c>
      <c r="C225" s="3819" t="s">
        <v>39</v>
      </c>
      <c r="D225" s="3762" t="s">
        <v>72</v>
      </c>
      <c r="E225" s="3761"/>
      <c r="F225" s="1998" t="s">
        <v>1085</v>
      </c>
      <c r="G225" s="4389" t="s">
        <v>752</v>
      </c>
      <c r="H225" s="3767" t="s">
        <v>44</v>
      </c>
      <c r="I225" s="3975" t="s">
        <v>1084</v>
      </c>
      <c r="J225" s="3839" t="s">
        <v>1083</v>
      </c>
      <c r="K225" s="4065" t="s">
        <v>124</v>
      </c>
      <c r="L225" s="4064">
        <v>100</v>
      </c>
      <c r="M225" s="4394" t="s">
        <v>1082</v>
      </c>
      <c r="N225" s="4393" t="s">
        <v>50</v>
      </c>
      <c r="O225" s="3941">
        <v>1</v>
      </c>
    </row>
    <row r="226" spans="1:19" s="17" customFormat="1" ht="15" customHeight="1" x14ac:dyDescent="0.25">
      <c r="A226" s="4009"/>
      <c r="B226" s="4008"/>
      <c r="C226" s="3813"/>
      <c r="D226" s="3751"/>
      <c r="E226" s="3750"/>
      <c r="F226" s="3769"/>
      <c r="G226" s="4382"/>
      <c r="H226" s="3747"/>
      <c r="I226" s="3965"/>
      <c r="J226" s="3838"/>
      <c r="K226" s="4060" t="s">
        <v>140</v>
      </c>
      <c r="L226" s="4059"/>
      <c r="M226" s="4392"/>
      <c r="N226" s="4391"/>
      <c r="O226" s="4390"/>
    </row>
    <row r="227" spans="1:19" s="17" customFormat="1" ht="15" customHeight="1" thickBot="1" x14ac:dyDescent="0.3">
      <c r="A227" s="4009"/>
      <c r="B227" s="4008"/>
      <c r="C227" s="3813"/>
      <c r="D227" s="3751"/>
      <c r="E227" s="3750"/>
      <c r="F227" s="3769"/>
      <c r="G227" s="4382"/>
      <c r="H227" s="3747"/>
      <c r="I227" s="3965"/>
      <c r="J227" s="3838"/>
      <c r="K227" s="4057" t="s">
        <v>141</v>
      </c>
      <c r="L227" s="3866">
        <v>0</v>
      </c>
      <c r="M227" s="4392"/>
      <c r="N227" s="4391"/>
      <c r="O227" s="4390"/>
    </row>
    <row r="228" spans="1:19" s="17" customFormat="1" ht="15" customHeight="1" thickBot="1" x14ac:dyDescent="0.3">
      <c r="A228" s="4002"/>
      <c r="B228" s="4001"/>
      <c r="C228" s="3809"/>
      <c r="D228" s="3736"/>
      <c r="E228" s="3735"/>
      <c r="F228" s="1966"/>
      <c r="G228" s="4388"/>
      <c r="H228" s="3732"/>
      <c r="I228" s="3959"/>
      <c r="J228" s="3837"/>
      <c r="K228" s="3729" t="s">
        <v>33</v>
      </c>
      <c r="L228" s="4053">
        <f>SUM(L225:L227)</f>
        <v>100</v>
      </c>
      <c r="M228" s="3855"/>
      <c r="N228" s="4010"/>
      <c r="O228" s="3853"/>
    </row>
    <row r="229" spans="1:19" s="17" customFormat="1" ht="15" customHeight="1" x14ac:dyDescent="0.25">
      <c r="A229" s="3765" t="s">
        <v>39</v>
      </c>
      <c r="B229" s="3985" t="s">
        <v>39</v>
      </c>
      <c r="C229" s="3819" t="s">
        <v>39</v>
      </c>
      <c r="D229" s="4006" t="s">
        <v>65</v>
      </c>
      <c r="E229" s="3761"/>
      <c r="F229" s="1998" t="s">
        <v>1081</v>
      </c>
      <c r="G229" s="4389" t="s">
        <v>752</v>
      </c>
      <c r="H229" s="3767" t="s">
        <v>44</v>
      </c>
      <c r="I229" s="3771" t="s">
        <v>918</v>
      </c>
      <c r="J229" s="4151" t="s">
        <v>202</v>
      </c>
      <c r="K229" s="4065" t="s">
        <v>124</v>
      </c>
      <c r="L229" s="4064">
        <v>10</v>
      </c>
      <c r="M229" s="3919" t="s">
        <v>1080</v>
      </c>
      <c r="N229" s="4062" t="s">
        <v>50</v>
      </c>
      <c r="O229" s="3864">
        <v>20</v>
      </c>
    </row>
    <row r="230" spans="1:19" s="17" customFormat="1" ht="15" customHeight="1" x14ac:dyDescent="0.25">
      <c r="A230" s="4009"/>
      <c r="B230" s="4008"/>
      <c r="C230" s="3813"/>
      <c r="D230" s="4196"/>
      <c r="E230" s="3750"/>
      <c r="F230" s="3769"/>
      <c r="G230" s="4382"/>
      <c r="H230" s="3747"/>
      <c r="I230" s="3770"/>
      <c r="J230" s="3979"/>
      <c r="K230" s="4060" t="s">
        <v>140</v>
      </c>
      <c r="L230" s="4059"/>
      <c r="M230" s="3913"/>
      <c r="N230" s="3967"/>
      <c r="O230" s="4183"/>
    </row>
    <row r="231" spans="1:19" s="17" customFormat="1" ht="15" customHeight="1" thickBot="1" x14ac:dyDescent="0.3">
      <c r="A231" s="4009"/>
      <c r="B231" s="4008"/>
      <c r="C231" s="3813"/>
      <c r="D231" s="4196"/>
      <c r="E231" s="3750"/>
      <c r="F231" s="4201"/>
      <c r="G231" s="4382"/>
      <c r="H231" s="3747"/>
      <c r="I231" s="3770"/>
      <c r="J231" s="3979"/>
      <c r="K231" s="4057" t="s">
        <v>141</v>
      </c>
      <c r="L231" s="3866"/>
      <c r="M231" s="3913"/>
      <c r="N231" s="3967"/>
      <c r="O231" s="4183"/>
    </row>
    <row r="232" spans="1:19" s="17" customFormat="1" ht="13.5" customHeight="1" thickBot="1" x14ac:dyDescent="0.3">
      <c r="A232" s="4002"/>
      <c r="B232" s="4001"/>
      <c r="C232" s="3809"/>
      <c r="D232" s="3999"/>
      <c r="E232" s="3735"/>
      <c r="F232" s="1395"/>
      <c r="G232" s="4388"/>
      <c r="H232" s="3732"/>
      <c r="I232" s="3768"/>
      <c r="J232" s="4132"/>
      <c r="K232" s="3729" t="s">
        <v>33</v>
      </c>
      <c r="L232" s="4053">
        <f>SUM(L229:L231)</f>
        <v>10</v>
      </c>
      <c r="M232" s="3779"/>
      <c r="N232" s="3986"/>
      <c r="O232" s="4387"/>
    </row>
    <row r="233" spans="1:19" s="17" customFormat="1" ht="27" hidden="1" customHeight="1" thickBot="1" x14ac:dyDescent="0.3">
      <c r="A233" s="4009"/>
      <c r="B233" s="4008"/>
      <c r="C233" s="3813"/>
      <c r="D233" s="4006" t="s">
        <v>60</v>
      </c>
      <c r="E233" s="4005"/>
      <c r="F233" s="4067" t="s">
        <v>1079</v>
      </c>
      <c r="G233" s="4382" t="s">
        <v>1048</v>
      </c>
      <c r="H233" s="3747" t="s">
        <v>44</v>
      </c>
      <c r="I233" s="3770" t="s">
        <v>918</v>
      </c>
      <c r="J233" s="3979" t="s">
        <v>202</v>
      </c>
      <c r="K233" s="4101" t="s">
        <v>124</v>
      </c>
      <c r="L233" s="3866"/>
      <c r="M233" s="4386" t="s">
        <v>1078</v>
      </c>
      <c r="N233" s="4385" t="s">
        <v>50</v>
      </c>
      <c r="O233" s="4103">
        <v>44000</v>
      </c>
    </row>
    <row r="234" spans="1:19" s="17" customFormat="1" ht="24" hidden="1" customHeight="1" thickBot="1" x14ac:dyDescent="0.3">
      <c r="A234" s="4009"/>
      <c r="B234" s="4008"/>
      <c r="C234" s="3813"/>
      <c r="D234" s="4196"/>
      <c r="E234" s="4005"/>
      <c r="F234" s="4058"/>
      <c r="G234" s="4382"/>
      <c r="H234" s="3747"/>
      <c r="I234" s="3770"/>
      <c r="J234" s="3979"/>
      <c r="K234" s="4060" t="s">
        <v>140</v>
      </c>
      <c r="L234" s="3866"/>
      <c r="M234" s="4384"/>
      <c r="N234" s="3781"/>
      <c r="O234" s="4183"/>
    </row>
    <row r="235" spans="1:19" s="17" customFormat="1" ht="17.25" hidden="1" customHeight="1" thickBot="1" x14ac:dyDescent="0.3">
      <c r="A235" s="4009"/>
      <c r="B235" s="4008"/>
      <c r="C235" s="3813"/>
      <c r="D235" s="4196"/>
      <c r="E235" s="4005"/>
      <c r="F235" s="4201"/>
      <c r="G235" s="4382"/>
      <c r="H235" s="3747"/>
      <c r="I235" s="3770"/>
      <c r="J235" s="3979"/>
      <c r="K235" s="4057" t="s">
        <v>141</v>
      </c>
      <c r="L235" s="3866"/>
      <c r="M235" s="3782"/>
      <c r="N235" s="3781"/>
      <c r="O235" s="4183"/>
    </row>
    <row r="236" spans="1:19" s="17" customFormat="1" ht="25.5" hidden="1" customHeight="1" thickBot="1" x14ac:dyDescent="0.3">
      <c r="A236" s="4009"/>
      <c r="B236" s="4008"/>
      <c r="C236" s="3813"/>
      <c r="D236" s="3999"/>
      <c r="E236" s="4005"/>
      <c r="F236" s="4383"/>
      <c r="G236" s="4382"/>
      <c r="H236" s="3747"/>
      <c r="I236" s="3770"/>
      <c r="J236" s="4132"/>
      <c r="K236" s="4119" t="s">
        <v>33</v>
      </c>
      <c r="L236" s="4295">
        <f>SUM(L233:L235)</f>
        <v>0</v>
      </c>
      <c r="M236" s="3779"/>
      <c r="N236" s="3781"/>
      <c r="O236" s="4183"/>
    </row>
    <row r="237" spans="1:19" s="17" customFormat="1" ht="16.5" customHeight="1" thickBot="1" x14ac:dyDescent="0.25">
      <c r="A237" s="3765" t="s">
        <v>39</v>
      </c>
      <c r="B237" s="3985" t="s">
        <v>39</v>
      </c>
      <c r="C237" s="3819" t="s">
        <v>109</v>
      </c>
      <c r="D237" s="3763"/>
      <c r="E237" s="4315"/>
      <c r="F237" s="1910" t="s">
        <v>1077</v>
      </c>
      <c r="G237" s="4233" t="s">
        <v>748</v>
      </c>
      <c r="H237" s="3767" t="s">
        <v>44</v>
      </c>
      <c r="I237" s="3771" t="s">
        <v>918</v>
      </c>
      <c r="J237" s="4151" t="s">
        <v>202</v>
      </c>
      <c r="K237" s="4381"/>
      <c r="L237" s="4380"/>
      <c r="M237" s="3805"/>
      <c r="N237" s="4036"/>
      <c r="O237" s="4035"/>
    </row>
    <row r="238" spans="1:19" s="17" customFormat="1" ht="15" customHeight="1" thickBot="1" x14ac:dyDescent="0.3">
      <c r="A238" s="3815"/>
      <c r="B238" s="3982"/>
      <c r="C238" s="3813"/>
      <c r="D238" s="3752"/>
      <c r="E238" s="4304"/>
      <c r="F238" s="1913"/>
      <c r="G238" s="4231"/>
      <c r="H238" s="3747"/>
      <c r="I238" s="3770"/>
      <c r="J238" s="3979"/>
      <c r="K238" s="4109" t="s">
        <v>124</v>
      </c>
      <c r="L238" s="4115">
        <f>L242+L246+L250+L254+L258+L262+L266+L270+L274+L282+L286+L278</f>
        <v>1223</v>
      </c>
      <c r="M238" s="3790"/>
      <c r="N238" s="4013"/>
      <c r="O238" s="3860"/>
      <c r="P238" s="3646"/>
      <c r="Q238" s="3646"/>
      <c r="R238" s="3646"/>
      <c r="S238" s="3646"/>
    </row>
    <row r="239" spans="1:19" s="17" customFormat="1" ht="12.75" customHeight="1" thickBot="1" x14ac:dyDescent="0.3">
      <c r="A239" s="3815"/>
      <c r="B239" s="3982"/>
      <c r="C239" s="3813"/>
      <c r="D239" s="3752"/>
      <c r="E239" s="4304"/>
      <c r="F239" s="1913"/>
      <c r="G239" s="4231"/>
      <c r="H239" s="3747"/>
      <c r="I239" s="3770"/>
      <c r="J239" s="3979"/>
      <c r="K239" s="4339" t="s">
        <v>140</v>
      </c>
      <c r="L239" s="4115">
        <f>L243+L247+L251+L255+L259+L263+L267+L271+L275+L283+L287</f>
        <v>0</v>
      </c>
      <c r="M239" s="3787"/>
      <c r="N239" s="4098"/>
      <c r="O239" s="4097"/>
    </row>
    <row r="240" spans="1:19" s="17" customFormat="1" ht="15" customHeight="1" thickBot="1" x14ac:dyDescent="0.3">
      <c r="A240" s="3815"/>
      <c r="B240" s="3982"/>
      <c r="C240" s="3813"/>
      <c r="D240" s="3752"/>
      <c r="E240" s="4304"/>
      <c r="F240" s="1913"/>
      <c r="G240" s="4231"/>
      <c r="H240" s="3747"/>
      <c r="I240" s="3770"/>
      <c r="J240" s="3979"/>
      <c r="K240" s="4083" t="s">
        <v>141</v>
      </c>
      <c r="L240" s="4115">
        <f>L244+L248+L252+L256+L260+L264+L268+L272+L276+L284+L288</f>
        <v>0</v>
      </c>
      <c r="M240" s="3790"/>
      <c r="N240" s="4013"/>
      <c r="O240" s="3860"/>
    </row>
    <row r="241" spans="1:22" s="17" customFormat="1" ht="13.5" customHeight="1" thickBot="1" x14ac:dyDescent="0.3">
      <c r="A241" s="3811"/>
      <c r="B241" s="4120"/>
      <c r="C241" s="3809"/>
      <c r="D241" s="3737"/>
      <c r="E241" s="4300"/>
      <c r="F241" s="1953"/>
      <c r="G241" s="4227"/>
      <c r="H241" s="3732"/>
      <c r="I241" s="3768"/>
      <c r="J241" s="4132"/>
      <c r="K241" s="4081" t="s">
        <v>33</v>
      </c>
      <c r="L241" s="4080">
        <f>SUM(L238:L240)</f>
        <v>1223</v>
      </c>
      <c r="M241" s="3855"/>
      <c r="N241" s="4010"/>
      <c r="O241" s="3853"/>
    </row>
    <row r="242" spans="1:22" s="17" customFormat="1" ht="21" customHeight="1" x14ac:dyDescent="0.25">
      <c r="A242" s="3765" t="s">
        <v>39</v>
      </c>
      <c r="B242" s="3985" t="s">
        <v>39</v>
      </c>
      <c r="C242" s="3819" t="s">
        <v>109</v>
      </c>
      <c r="D242" s="3751" t="s">
        <v>37</v>
      </c>
      <c r="E242" s="3750"/>
      <c r="F242" s="3769" t="s">
        <v>1076</v>
      </c>
      <c r="G242" s="4027" t="s">
        <v>748</v>
      </c>
      <c r="H242" s="3747" t="s">
        <v>44</v>
      </c>
      <c r="I242" s="3771" t="s">
        <v>918</v>
      </c>
      <c r="J242" s="4361" t="s">
        <v>202</v>
      </c>
      <c r="K242" s="4065" t="s">
        <v>124</v>
      </c>
      <c r="L242" s="4064">
        <v>80</v>
      </c>
      <c r="M242" s="4222" t="s">
        <v>1075</v>
      </c>
      <c r="N242" s="4155" t="s">
        <v>1074</v>
      </c>
      <c r="O242" s="4061">
        <v>33</v>
      </c>
    </row>
    <row r="243" spans="1:22" s="17" customFormat="1" ht="15" customHeight="1" x14ac:dyDescent="0.25">
      <c r="A243" s="3815"/>
      <c r="B243" s="3982"/>
      <c r="C243" s="3813"/>
      <c r="D243" s="3751"/>
      <c r="E243" s="3750"/>
      <c r="F243" s="3769"/>
      <c r="G243" s="4027"/>
      <c r="H243" s="3747"/>
      <c r="I243" s="3770"/>
      <c r="J243" s="4360"/>
      <c r="K243" s="4060" t="s">
        <v>140</v>
      </c>
      <c r="L243" s="4059"/>
      <c r="M243" s="4379" t="s">
        <v>1073</v>
      </c>
      <c r="N243" s="4074" t="s">
        <v>50</v>
      </c>
      <c r="O243" s="4378">
        <v>1</v>
      </c>
    </row>
    <row r="244" spans="1:22" s="17" customFormat="1" ht="15" customHeight="1" thickBot="1" x14ac:dyDescent="0.3">
      <c r="A244" s="3815"/>
      <c r="B244" s="3982"/>
      <c r="C244" s="3813"/>
      <c r="D244" s="3751"/>
      <c r="E244" s="3750"/>
      <c r="F244" s="3769"/>
      <c r="G244" s="4027"/>
      <c r="H244" s="3747"/>
      <c r="I244" s="3770"/>
      <c r="J244" s="3888"/>
      <c r="K244" s="4057" t="s">
        <v>141</v>
      </c>
      <c r="L244" s="4072">
        <v>0</v>
      </c>
      <c r="M244" s="3790"/>
      <c r="N244" s="4367"/>
      <c r="O244" s="4363"/>
    </row>
    <row r="245" spans="1:22" s="17" customFormat="1" ht="16.5" customHeight="1" thickBot="1" x14ac:dyDescent="0.3">
      <c r="A245" s="3811"/>
      <c r="B245" s="4120"/>
      <c r="C245" s="3809"/>
      <c r="D245" s="3736"/>
      <c r="E245" s="3735"/>
      <c r="F245" s="4055"/>
      <c r="G245" s="4025"/>
      <c r="H245" s="3732"/>
      <c r="I245" s="3768"/>
      <c r="J245" s="3885"/>
      <c r="K245" s="3729" t="s">
        <v>33</v>
      </c>
      <c r="L245" s="4053">
        <f>SUM(L242:L244)</f>
        <v>80</v>
      </c>
      <c r="M245" s="3855"/>
      <c r="N245" s="4368"/>
      <c r="O245" s="4362"/>
    </row>
    <row r="246" spans="1:22" s="17" customFormat="1" ht="15" customHeight="1" x14ac:dyDescent="0.25">
      <c r="A246" s="3765" t="s">
        <v>39</v>
      </c>
      <c r="B246" s="3985" t="s">
        <v>39</v>
      </c>
      <c r="C246" s="3819" t="s">
        <v>109</v>
      </c>
      <c r="D246" s="3762" t="s">
        <v>39</v>
      </c>
      <c r="E246" s="3761"/>
      <c r="F246" s="1998" t="s">
        <v>1072</v>
      </c>
      <c r="G246" s="4037" t="s">
        <v>748</v>
      </c>
      <c r="H246" s="3767" t="s">
        <v>44</v>
      </c>
      <c r="I246" s="3771" t="s">
        <v>918</v>
      </c>
      <c r="J246" s="4361" t="s">
        <v>202</v>
      </c>
      <c r="K246" s="4065" t="s">
        <v>124</v>
      </c>
      <c r="L246" s="4064">
        <v>50</v>
      </c>
      <c r="M246" s="4063" t="s">
        <v>1071</v>
      </c>
      <c r="N246" s="4155" t="s">
        <v>883</v>
      </c>
      <c r="O246" s="4061">
        <v>2</v>
      </c>
      <c r="P246" s="3646"/>
      <c r="T246" s="3646"/>
    </row>
    <row r="247" spans="1:22" s="17" customFormat="1" ht="15" customHeight="1" x14ac:dyDescent="0.25">
      <c r="A247" s="3815"/>
      <c r="B247" s="3982"/>
      <c r="C247" s="3813"/>
      <c r="D247" s="3751"/>
      <c r="E247" s="3750"/>
      <c r="F247" s="3769"/>
      <c r="G247" s="4027"/>
      <c r="H247" s="3747"/>
      <c r="I247" s="3770"/>
      <c r="J247" s="4360"/>
      <c r="K247" s="4060" t="s">
        <v>140</v>
      </c>
      <c r="L247" s="4059"/>
      <c r="M247" s="4377"/>
      <c r="N247" s="4074"/>
      <c r="O247" s="4073"/>
    </row>
    <row r="248" spans="1:22" s="17" customFormat="1" ht="18" customHeight="1" thickBot="1" x14ac:dyDescent="0.3">
      <c r="A248" s="3815"/>
      <c r="B248" s="3982"/>
      <c r="C248" s="3813"/>
      <c r="D248" s="3751"/>
      <c r="E248" s="3750"/>
      <c r="F248" s="3769"/>
      <c r="G248" s="4027"/>
      <c r="H248" s="3747"/>
      <c r="I248" s="3770"/>
      <c r="J248" s="3888"/>
      <c r="K248" s="4057" t="s">
        <v>141</v>
      </c>
      <c r="L248" s="4072">
        <v>0</v>
      </c>
      <c r="M248" s="3790"/>
      <c r="N248" s="4367"/>
      <c r="O248" s="4363"/>
    </row>
    <row r="249" spans="1:22" s="17" customFormat="1" ht="17.25" customHeight="1" thickBot="1" x14ac:dyDescent="0.3">
      <c r="A249" s="3811"/>
      <c r="B249" s="4120"/>
      <c r="C249" s="3809"/>
      <c r="D249" s="3736"/>
      <c r="E249" s="3735"/>
      <c r="F249" s="4055"/>
      <c r="G249" s="4025"/>
      <c r="H249" s="3732"/>
      <c r="I249" s="3768"/>
      <c r="J249" s="3885"/>
      <c r="K249" s="3729" t="s">
        <v>33</v>
      </c>
      <c r="L249" s="4068">
        <f>SUM(L246:L248)</f>
        <v>50</v>
      </c>
      <c r="M249" s="3855"/>
      <c r="N249" s="4368"/>
      <c r="O249" s="4362"/>
    </row>
    <row r="250" spans="1:22" s="17" customFormat="1" ht="13.5" customHeight="1" x14ac:dyDescent="0.25">
      <c r="A250" s="3765" t="s">
        <v>39</v>
      </c>
      <c r="B250" s="3985" t="s">
        <v>39</v>
      </c>
      <c r="C250" s="3819" t="s">
        <v>109</v>
      </c>
      <c r="D250" s="3762" t="s">
        <v>109</v>
      </c>
      <c r="E250" s="3761"/>
      <c r="F250" s="4067" t="s">
        <v>1070</v>
      </c>
      <c r="G250" s="4037" t="s">
        <v>748</v>
      </c>
      <c r="H250" s="3767" t="s">
        <v>44</v>
      </c>
      <c r="I250" s="3771" t="s">
        <v>918</v>
      </c>
      <c r="J250" s="4361" t="s">
        <v>202</v>
      </c>
      <c r="K250" s="4065" t="s">
        <v>124</v>
      </c>
      <c r="L250" s="4064">
        <v>70</v>
      </c>
      <c r="M250" s="4376" t="s">
        <v>1069</v>
      </c>
      <c r="N250" s="4375" t="s">
        <v>883</v>
      </c>
      <c r="O250" s="4374">
        <v>4</v>
      </c>
      <c r="V250" s="3646"/>
    </row>
    <row r="251" spans="1:22" s="17" customFormat="1" ht="19.5" customHeight="1" x14ac:dyDescent="0.25">
      <c r="A251" s="3815"/>
      <c r="B251" s="3982"/>
      <c r="C251" s="3813"/>
      <c r="D251" s="3751"/>
      <c r="E251" s="3750"/>
      <c r="F251" s="4058"/>
      <c r="G251" s="4027"/>
      <c r="H251" s="3747"/>
      <c r="I251" s="3770"/>
      <c r="J251" s="4360"/>
      <c r="K251" s="4060" t="s">
        <v>140</v>
      </c>
      <c r="L251" s="4059"/>
      <c r="M251" s="4373"/>
      <c r="N251" s="4372"/>
      <c r="O251" s="4371"/>
    </row>
    <row r="252" spans="1:22" s="17" customFormat="1" ht="14.25" customHeight="1" thickBot="1" x14ac:dyDescent="0.3">
      <c r="A252" s="3815"/>
      <c r="B252" s="3982"/>
      <c r="C252" s="3813"/>
      <c r="D252" s="3751"/>
      <c r="E252" s="3750"/>
      <c r="F252" s="4058"/>
      <c r="G252" s="4027"/>
      <c r="H252" s="3747"/>
      <c r="I252" s="3770"/>
      <c r="J252" s="3888"/>
      <c r="K252" s="4099" t="s">
        <v>141</v>
      </c>
      <c r="L252" s="4072">
        <v>0</v>
      </c>
      <c r="M252" s="3790"/>
      <c r="N252" s="4367"/>
      <c r="O252" s="4363"/>
    </row>
    <row r="253" spans="1:22" s="17" customFormat="1" ht="18" customHeight="1" thickBot="1" x14ac:dyDescent="0.3">
      <c r="A253" s="3811"/>
      <c r="B253" s="4120"/>
      <c r="C253" s="3809"/>
      <c r="D253" s="3736"/>
      <c r="E253" s="3735"/>
      <c r="F253" s="4055"/>
      <c r="G253" s="4025"/>
      <c r="H253" s="3732"/>
      <c r="I253" s="3768"/>
      <c r="J253" s="3885"/>
      <c r="K253" s="3729" t="s">
        <v>33</v>
      </c>
      <c r="L253" s="4053">
        <f>SUM(L250:L252)</f>
        <v>70</v>
      </c>
      <c r="M253" s="3855"/>
      <c r="N253" s="4368"/>
      <c r="O253" s="4362"/>
    </row>
    <row r="254" spans="1:22" s="17" customFormat="1" ht="18.75" customHeight="1" x14ac:dyDescent="0.25">
      <c r="A254" s="3765" t="s">
        <v>39</v>
      </c>
      <c r="B254" s="3985" t="s">
        <v>39</v>
      </c>
      <c r="C254" s="3819" t="s">
        <v>109</v>
      </c>
      <c r="D254" s="3762" t="s">
        <v>107</v>
      </c>
      <c r="E254" s="3761"/>
      <c r="F254" s="4067" t="s">
        <v>1068</v>
      </c>
      <c r="G254" s="4037" t="s">
        <v>748</v>
      </c>
      <c r="H254" s="3767" t="s">
        <v>44</v>
      </c>
      <c r="I254" s="3771" t="s">
        <v>918</v>
      </c>
      <c r="J254" s="4361" t="s">
        <v>202</v>
      </c>
      <c r="K254" s="4065" t="s">
        <v>124</v>
      </c>
      <c r="L254" s="4064">
        <v>0</v>
      </c>
      <c r="M254" s="4370" t="s">
        <v>1067</v>
      </c>
      <c r="N254" s="4155" t="s">
        <v>677</v>
      </c>
      <c r="O254" s="4061">
        <v>6.5</v>
      </c>
    </row>
    <row r="255" spans="1:22" s="17" customFormat="1" ht="14.25" customHeight="1" x14ac:dyDescent="0.25">
      <c r="A255" s="3815"/>
      <c r="B255" s="3982"/>
      <c r="C255" s="3813"/>
      <c r="D255" s="3751"/>
      <c r="E255" s="3750"/>
      <c r="F255" s="4058"/>
      <c r="G255" s="4027"/>
      <c r="H255" s="3747"/>
      <c r="I255" s="3770"/>
      <c r="J255" s="4360"/>
      <c r="K255" s="4060" t="s">
        <v>140</v>
      </c>
      <c r="L255" s="4100"/>
      <c r="M255" s="4369"/>
      <c r="N255" s="4074"/>
      <c r="O255" s="4073"/>
    </row>
    <row r="256" spans="1:22" s="17" customFormat="1" ht="19.5" customHeight="1" thickBot="1" x14ac:dyDescent="0.3">
      <c r="A256" s="3815"/>
      <c r="B256" s="3982"/>
      <c r="C256" s="3813"/>
      <c r="D256" s="3751"/>
      <c r="E256" s="3750"/>
      <c r="F256" s="4058"/>
      <c r="G256" s="4027"/>
      <c r="H256" s="3747"/>
      <c r="I256" s="3770"/>
      <c r="J256" s="3888"/>
      <c r="K256" s="4057" t="s">
        <v>141</v>
      </c>
      <c r="L256" s="3866"/>
      <c r="M256" s="3790"/>
      <c r="N256" s="4367"/>
      <c r="O256" s="3860"/>
    </row>
    <row r="257" spans="1:20" s="17" customFormat="1" ht="15" customHeight="1" thickBot="1" x14ac:dyDescent="0.3">
      <c r="A257" s="3811"/>
      <c r="B257" s="4120"/>
      <c r="C257" s="3809"/>
      <c r="D257" s="3736"/>
      <c r="E257" s="3735"/>
      <c r="F257" s="4055"/>
      <c r="G257" s="4025"/>
      <c r="H257" s="3732"/>
      <c r="I257" s="3768"/>
      <c r="J257" s="3885"/>
      <c r="K257" s="3729" t="s">
        <v>33</v>
      </c>
      <c r="L257" s="4053">
        <f>SUM(L254:L256)</f>
        <v>0</v>
      </c>
      <c r="M257" s="3855"/>
      <c r="N257" s="4368"/>
      <c r="O257" s="3853"/>
    </row>
    <row r="258" spans="1:20" s="17" customFormat="1" ht="15" customHeight="1" x14ac:dyDescent="0.25">
      <c r="A258" s="3765" t="s">
        <v>39</v>
      </c>
      <c r="B258" s="3985" t="s">
        <v>39</v>
      </c>
      <c r="C258" s="3819" t="s">
        <v>109</v>
      </c>
      <c r="D258" s="3762" t="s">
        <v>102</v>
      </c>
      <c r="E258" s="3761"/>
      <c r="F258" s="1998" t="s">
        <v>1066</v>
      </c>
      <c r="G258" s="4037" t="s">
        <v>748</v>
      </c>
      <c r="H258" s="3767" t="s">
        <v>44</v>
      </c>
      <c r="I258" s="3771" t="s">
        <v>918</v>
      </c>
      <c r="J258" s="4361" t="s">
        <v>202</v>
      </c>
      <c r="K258" s="4065" t="s">
        <v>124</v>
      </c>
      <c r="L258" s="4064">
        <v>274</v>
      </c>
      <c r="M258" s="4222" t="s">
        <v>1065</v>
      </c>
      <c r="N258" s="4155" t="s">
        <v>50</v>
      </c>
      <c r="O258" s="4061">
        <v>13</v>
      </c>
      <c r="T258" s="3646"/>
    </row>
    <row r="259" spans="1:20" s="17" customFormat="1" ht="15" customHeight="1" x14ac:dyDescent="0.25">
      <c r="A259" s="3815"/>
      <c r="B259" s="3982"/>
      <c r="C259" s="3813"/>
      <c r="D259" s="3751"/>
      <c r="E259" s="3750"/>
      <c r="F259" s="3769"/>
      <c r="G259" s="4027"/>
      <c r="H259" s="3747"/>
      <c r="I259" s="3770"/>
      <c r="J259" s="4360"/>
      <c r="K259" s="4060" t="s">
        <v>140</v>
      </c>
      <c r="L259" s="4059"/>
      <c r="M259" s="3790"/>
      <c r="N259" s="4367"/>
      <c r="O259" s="4363"/>
    </row>
    <row r="260" spans="1:20" s="17" customFormat="1" ht="15" customHeight="1" thickBot="1" x14ac:dyDescent="0.3">
      <c r="A260" s="3815"/>
      <c r="B260" s="3982"/>
      <c r="C260" s="3813"/>
      <c r="D260" s="3751"/>
      <c r="E260" s="3750"/>
      <c r="F260" s="3769"/>
      <c r="G260" s="4027"/>
      <c r="H260" s="3747"/>
      <c r="I260" s="3770"/>
      <c r="J260" s="3888"/>
      <c r="K260" s="4057" t="s">
        <v>141</v>
      </c>
      <c r="L260" s="4072">
        <v>0</v>
      </c>
      <c r="M260" s="3790"/>
      <c r="N260" s="4367"/>
      <c r="O260" s="4366"/>
    </row>
    <row r="261" spans="1:20" s="17" customFormat="1" ht="15.75" customHeight="1" thickBot="1" x14ac:dyDescent="0.3">
      <c r="A261" s="3811"/>
      <c r="B261" s="4120"/>
      <c r="C261" s="3809"/>
      <c r="D261" s="3736"/>
      <c r="E261" s="3735"/>
      <c r="F261" s="1395"/>
      <c r="G261" s="4025"/>
      <c r="H261" s="3732"/>
      <c r="I261" s="3768"/>
      <c r="J261" s="3885"/>
      <c r="K261" s="3729" t="s">
        <v>33</v>
      </c>
      <c r="L261" s="4068">
        <f>SUM(L258:L260)</f>
        <v>274</v>
      </c>
      <c r="M261" s="3855"/>
      <c r="N261" s="4010"/>
      <c r="O261" s="4365"/>
    </row>
    <row r="262" spans="1:20" s="17" customFormat="1" ht="15" customHeight="1" x14ac:dyDescent="0.25">
      <c r="A262" s="3765" t="s">
        <v>39</v>
      </c>
      <c r="B262" s="3985" t="s">
        <v>39</v>
      </c>
      <c r="C262" s="3819" t="s">
        <v>109</v>
      </c>
      <c r="D262" s="3762" t="s">
        <v>96</v>
      </c>
      <c r="E262" s="3761"/>
      <c r="F262" s="1998" t="s">
        <v>1064</v>
      </c>
      <c r="G262" s="4037" t="s">
        <v>748</v>
      </c>
      <c r="H262" s="3767" t="s">
        <v>44</v>
      </c>
      <c r="I262" s="3771" t="s">
        <v>918</v>
      </c>
      <c r="J262" s="4361" t="s">
        <v>202</v>
      </c>
      <c r="K262" s="4065" t="s">
        <v>124</v>
      </c>
      <c r="L262" s="4364">
        <v>400</v>
      </c>
      <c r="M262" s="4222" t="s">
        <v>1063</v>
      </c>
      <c r="N262" s="4155" t="s">
        <v>50</v>
      </c>
      <c r="O262" s="4061">
        <v>50</v>
      </c>
      <c r="R262" s="3646"/>
      <c r="S262" s="3646"/>
    </row>
    <row r="263" spans="1:20" s="17" customFormat="1" ht="15" customHeight="1" x14ac:dyDescent="0.25">
      <c r="A263" s="3815"/>
      <c r="B263" s="3982"/>
      <c r="C263" s="3813"/>
      <c r="D263" s="3751"/>
      <c r="E263" s="3750"/>
      <c r="F263" s="3769"/>
      <c r="G263" s="4027"/>
      <c r="H263" s="3747"/>
      <c r="I263" s="3770"/>
      <c r="J263" s="4360"/>
      <c r="K263" s="4060" t="s">
        <v>140</v>
      </c>
      <c r="L263" s="4059"/>
      <c r="M263" s="3790"/>
      <c r="N263" s="4013"/>
      <c r="O263" s="4363"/>
    </row>
    <row r="264" spans="1:20" s="17" customFormat="1" ht="15" customHeight="1" thickBot="1" x14ac:dyDescent="0.3">
      <c r="A264" s="3815"/>
      <c r="B264" s="3982"/>
      <c r="C264" s="3813"/>
      <c r="D264" s="3751"/>
      <c r="E264" s="3750"/>
      <c r="F264" s="3769"/>
      <c r="G264" s="4027"/>
      <c r="H264" s="3747"/>
      <c r="I264" s="3770"/>
      <c r="J264" s="3888"/>
      <c r="K264" s="4099" t="s">
        <v>141</v>
      </c>
      <c r="L264" s="4072">
        <v>0</v>
      </c>
      <c r="M264" s="3787"/>
      <c r="N264" s="4098"/>
      <c r="O264" s="4122"/>
    </row>
    <row r="265" spans="1:20" s="17" customFormat="1" ht="21.75" customHeight="1" thickBot="1" x14ac:dyDescent="0.3">
      <c r="A265" s="3811"/>
      <c r="B265" s="4120"/>
      <c r="C265" s="3809"/>
      <c r="D265" s="3736"/>
      <c r="E265" s="3735"/>
      <c r="F265" s="4055"/>
      <c r="G265" s="4025"/>
      <c r="H265" s="3732"/>
      <c r="I265" s="3768"/>
      <c r="J265" s="3885"/>
      <c r="K265" s="3729" t="s">
        <v>33</v>
      </c>
      <c r="L265" s="4053">
        <f>SUM(L262:L264)</f>
        <v>400</v>
      </c>
      <c r="M265" s="3855"/>
      <c r="N265" s="4010"/>
      <c r="O265" s="4362"/>
    </row>
    <row r="266" spans="1:20" s="17" customFormat="1" ht="15" customHeight="1" x14ac:dyDescent="0.25">
      <c r="A266" s="3765" t="s">
        <v>39</v>
      </c>
      <c r="B266" s="3985" t="s">
        <v>39</v>
      </c>
      <c r="C266" s="3819" t="s">
        <v>109</v>
      </c>
      <c r="D266" s="3762" t="s">
        <v>92</v>
      </c>
      <c r="E266" s="3761"/>
      <c r="F266" s="1904" t="s">
        <v>1062</v>
      </c>
      <c r="G266" s="4037" t="s">
        <v>748</v>
      </c>
      <c r="H266" s="3767" t="s">
        <v>44</v>
      </c>
      <c r="I266" s="3771" t="s">
        <v>56</v>
      </c>
      <c r="J266" s="4361" t="s">
        <v>52</v>
      </c>
      <c r="K266" s="4065" t="s">
        <v>124</v>
      </c>
      <c r="L266" s="4064">
        <v>150</v>
      </c>
      <c r="M266" s="3919" t="s">
        <v>1061</v>
      </c>
      <c r="N266" s="4155" t="s">
        <v>50</v>
      </c>
      <c r="O266" s="4061">
        <v>1</v>
      </c>
    </row>
    <row r="267" spans="1:20" s="17" customFormat="1" ht="15" customHeight="1" x14ac:dyDescent="0.25">
      <c r="A267" s="3815"/>
      <c r="B267" s="3982"/>
      <c r="C267" s="3813"/>
      <c r="D267" s="3751"/>
      <c r="E267" s="3750"/>
      <c r="F267" s="1905"/>
      <c r="G267" s="4027"/>
      <c r="H267" s="3747"/>
      <c r="I267" s="3770"/>
      <c r="J267" s="4360"/>
      <c r="K267" s="4060" t="s">
        <v>140</v>
      </c>
      <c r="L267" s="4059"/>
      <c r="M267" s="4179"/>
      <c r="N267" s="4013"/>
      <c r="O267" s="3860"/>
    </row>
    <row r="268" spans="1:20" s="17" customFormat="1" ht="15" customHeight="1" thickBot="1" x14ac:dyDescent="0.3">
      <c r="A268" s="3815"/>
      <c r="B268" s="3982"/>
      <c r="C268" s="3813"/>
      <c r="D268" s="3751"/>
      <c r="E268" s="3750"/>
      <c r="F268" s="1905"/>
      <c r="G268" s="4027"/>
      <c r="H268" s="3747"/>
      <c r="I268" s="3770"/>
      <c r="J268" s="3888"/>
      <c r="K268" s="4099" t="s">
        <v>141</v>
      </c>
      <c r="L268" s="4072"/>
      <c r="M268" s="3787"/>
      <c r="N268" s="4098"/>
      <c r="O268" s="4097"/>
    </row>
    <row r="269" spans="1:20" s="17" customFormat="1" ht="15" customHeight="1" thickBot="1" x14ac:dyDescent="0.3">
      <c r="A269" s="3811"/>
      <c r="B269" s="4120"/>
      <c r="C269" s="3809"/>
      <c r="D269" s="3736"/>
      <c r="E269" s="3735"/>
      <c r="F269" s="4359"/>
      <c r="G269" s="4025"/>
      <c r="H269" s="3732"/>
      <c r="I269" s="3768"/>
      <c r="J269" s="3885"/>
      <c r="K269" s="3729" t="s">
        <v>33</v>
      </c>
      <c r="L269" s="4053">
        <f>SUM(L266:L268)</f>
        <v>150</v>
      </c>
      <c r="M269" s="3855"/>
      <c r="N269" s="4010"/>
      <c r="O269" s="3853"/>
    </row>
    <row r="270" spans="1:20" s="17" customFormat="1" ht="24" customHeight="1" x14ac:dyDescent="0.25">
      <c r="A270" s="3765" t="s">
        <v>39</v>
      </c>
      <c r="B270" s="3985" t="s">
        <v>39</v>
      </c>
      <c r="C270" s="3819" t="s">
        <v>109</v>
      </c>
      <c r="D270" s="3762" t="s">
        <v>87</v>
      </c>
      <c r="E270" s="3761"/>
      <c r="F270" s="4067" t="s">
        <v>1060</v>
      </c>
      <c r="G270" s="4037" t="s">
        <v>748</v>
      </c>
      <c r="H270" s="3767" t="s">
        <v>44</v>
      </c>
      <c r="I270" s="3771" t="s">
        <v>918</v>
      </c>
      <c r="J270" s="3839" t="s">
        <v>202</v>
      </c>
      <c r="K270" s="4101" t="s">
        <v>124</v>
      </c>
      <c r="L270" s="4100">
        <v>101</v>
      </c>
      <c r="M270" s="4020" t="s">
        <v>1059</v>
      </c>
      <c r="N270" s="4221" t="s">
        <v>1058</v>
      </c>
      <c r="O270" s="3929">
        <v>289</v>
      </c>
      <c r="R270" s="3646"/>
      <c r="S270" s="3646"/>
      <c r="T270" s="3646"/>
    </row>
    <row r="271" spans="1:20" s="17" customFormat="1" ht="15" customHeight="1" x14ac:dyDescent="0.25">
      <c r="A271" s="3815"/>
      <c r="B271" s="3982"/>
      <c r="C271" s="3813"/>
      <c r="D271" s="3751"/>
      <c r="E271" s="3750"/>
      <c r="F271" s="4058"/>
      <c r="G271" s="4027"/>
      <c r="H271" s="3747"/>
      <c r="I271" s="3770"/>
      <c r="J271" s="3838"/>
      <c r="K271" s="4060" t="s">
        <v>140</v>
      </c>
      <c r="L271" s="4059"/>
      <c r="M271" s="3790"/>
      <c r="N271" s="3795"/>
      <c r="O271" s="3794"/>
    </row>
    <row r="272" spans="1:20" s="17" customFormat="1" ht="15" customHeight="1" thickBot="1" x14ac:dyDescent="0.3">
      <c r="A272" s="3815"/>
      <c r="B272" s="3982"/>
      <c r="C272" s="3813"/>
      <c r="D272" s="3751"/>
      <c r="E272" s="3750"/>
      <c r="F272" s="4058"/>
      <c r="G272" s="4027"/>
      <c r="H272" s="3747"/>
      <c r="I272" s="3770"/>
      <c r="J272" s="3838"/>
      <c r="K272" s="4057" t="s">
        <v>141</v>
      </c>
      <c r="L272" s="4358">
        <v>0</v>
      </c>
      <c r="M272" s="3790"/>
      <c r="N272" s="3795"/>
      <c r="O272" s="3794"/>
    </row>
    <row r="273" spans="1:16" s="17" customFormat="1" ht="15.75" customHeight="1" thickBot="1" x14ac:dyDescent="0.3">
      <c r="A273" s="3811"/>
      <c r="B273" s="4120"/>
      <c r="C273" s="3809"/>
      <c r="D273" s="3736"/>
      <c r="E273" s="3735"/>
      <c r="F273" s="4055"/>
      <c r="G273" s="4025"/>
      <c r="H273" s="3732"/>
      <c r="I273" s="3768"/>
      <c r="J273" s="3837"/>
      <c r="K273" s="3729" t="s">
        <v>33</v>
      </c>
      <c r="L273" s="4053">
        <f>SUM(L270:L272)</f>
        <v>101</v>
      </c>
      <c r="M273" s="3855"/>
      <c r="N273" s="3854"/>
      <c r="O273" s="4174"/>
    </row>
    <row r="274" spans="1:16" s="17" customFormat="1" ht="15" customHeight="1" x14ac:dyDescent="0.2">
      <c r="A274" s="3765" t="s">
        <v>39</v>
      </c>
      <c r="B274" s="3985" t="s">
        <v>39</v>
      </c>
      <c r="C274" s="3819" t="s">
        <v>109</v>
      </c>
      <c r="D274" s="3762" t="s">
        <v>84</v>
      </c>
      <c r="E274" s="3771"/>
      <c r="F274" s="1998" t="s">
        <v>1057</v>
      </c>
      <c r="G274" s="4037" t="s">
        <v>748</v>
      </c>
      <c r="H274" s="3767" t="s">
        <v>44</v>
      </c>
      <c r="I274" s="3771" t="s">
        <v>56</v>
      </c>
      <c r="J274" s="3839" t="s">
        <v>52</v>
      </c>
      <c r="K274" s="4101" t="s">
        <v>124</v>
      </c>
      <c r="L274" s="4064">
        <v>20</v>
      </c>
      <c r="M274" s="3757" t="s">
        <v>1056</v>
      </c>
      <c r="N274" s="4357" t="s">
        <v>883</v>
      </c>
      <c r="O274" s="3804">
        <v>200</v>
      </c>
      <c r="P274" s="4356"/>
    </row>
    <row r="275" spans="1:16" s="17" customFormat="1" ht="15" customHeight="1" x14ac:dyDescent="0.25">
      <c r="A275" s="3815"/>
      <c r="B275" s="4344"/>
      <c r="C275" s="3813"/>
      <c r="D275" s="3751"/>
      <c r="E275" s="3770"/>
      <c r="F275" s="3769"/>
      <c r="G275" s="4027"/>
      <c r="H275" s="3747"/>
      <c r="I275" s="3770"/>
      <c r="J275" s="3838"/>
      <c r="K275" s="4060" t="s">
        <v>140</v>
      </c>
      <c r="L275" s="4059"/>
      <c r="M275" s="3742"/>
      <c r="N275" s="4355" t="s">
        <v>1055</v>
      </c>
      <c r="O275" s="4354"/>
    </row>
    <row r="276" spans="1:16" s="17" customFormat="1" ht="35.25" customHeight="1" thickBot="1" x14ac:dyDescent="0.3">
      <c r="A276" s="3815"/>
      <c r="B276" s="4344"/>
      <c r="C276" s="3813"/>
      <c r="D276" s="3751"/>
      <c r="E276" s="3770"/>
      <c r="F276" s="3769"/>
      <c r="G276" s="4027"/>
      <c r="H276" s="3747"/>
      <c r="I276" s="3770"/>
      <c r="J276" s="3838"/>
      <c r="K276" s="4057" t="s">
        <v>141</v>
      </c>
      <c r="L276" s="3866"/>
      <c r="M276" s="3742"/>
      <c r="N276" s="4353"/>
      <c r="O276" s="4352"/>
    </row>
    <row r="277" spans="1:16" s="17" customFormat="1" ht="15" customHeight="1" thickBot="1" x14ac:dyDescent="0.3">
      <c r="A277" s="3811"/>
      <c r="B277" s="4342"/>
      <c r="C277" s="3809"/>
      <c r="D277" s="3736"/>
      <c r="E277" s="3768"/>
      <c r="F277" s="1966"/>
      <c r="G277" s="4025"/>
      <c r="H277" s="3732"/>
      <c r="I277" s="3768"/>
      <c r="J277" s="3837"/>
      <c r="K277" s="3729" t="s">
        <v>33</v>
      </c>
      <c r="L277" s="4053">
        <f>SUM(L274:L276)</f>
        <v>20</v>
      </c>
      <c r="M277" s="3727"/>
      <c r="N277" s="3778"/>
      <c r="O277" s="3807"/>
    </row>
    <row r="278" spans="1:16" s="17" customFormat="1" ht="15" customHeight="1" x14ac:dyDescent="0.25">
      <c r="A278" s="3765" t="s">
        <v>39</v>
      </c>
      <c r="B278" s="3985" t="s">
        <v>39</v>
      </c>
      <c r="C278" s="3819" t="s">
        <v>109</v>
      </c>
      <c r="D278" s="3762" t="s">
        <v>78</v>
      </c>
      <c r="E278" s="3750"/>
      <c r="F278" s="4350" t="s">
        <v>1054</v>
      </c>
      <c r="G278" s="4037" t="s">
        <v>748</v>
      </c>
      <c r="H278" s="3767" t="s">
        <v>44</v>
      </c>
      <c r="I278" s="3771" t="s">
        <v>918</v>
      </c>
      <c r="J278" s="3839" t="s">
        <v>202</v>
      </c>
      <c r="K278" s="4101" t="s">
        <v>124</v>
      </c>
      <c r="L278" s="4064">
        <v>20</v>
      </c>
      <c r="M278" s="3849" t="s">
        <v>1053</v>
      </c>
      <c r="N278" s="4209" t="s">
        <v>1050</v>
      </c>
      <c r="O278" s="4351">
        <v>200</v>
      </c>
    </row>
    <row r="279" spans="1:16" s="17" customFormat="1" ht="15" customHeight="1" x14ac:dyDescent="0.25">
      <c r="A279" s="3815"/>
      <c r="B279" s="4344"/>
      <c r="C279" s="3813"/>
      <c r="D279" s="3751"/>
      <c r="E279" s="3750"/>
      <c r="F279" s="4350"/>
      <c r="G279" s="4027"/>
      <c r="H279" s="3747"/>
      <c r="I279" s="3770"/>
      <c r="J279" s="3838"/>
      <c r="K279" s="4060" t="s">
        <v>140</v>
      </c>
      <c r="L279" s="4059"/>
      <c r="M279" s="4349"/>
      <c r="N279" s="3781"/>
      <c r="O279" s="3777"/>
    </row>
    <row r="280" spans="1:16" s="17" customFormat="1" ht="15" customHeight="1" thickBot="1" x14ac:dyDescent="0.3">
      <c r="A280" s="3815"/>
      <c r="B280" s="4344"/>
      <c r="C280" s="3813"/>
      <c r="D280" s="3751"/>
      <c r="E280" s="3750"/>
      <c r="F280" s="4350"/>
      <c r="G280" s="4027"/>
      <c r="H280" s="3747"/>
      <c r="I280" s="3770"/>
      <c r="J280" s="3838"/>
      <c r="K280" s="4057" t="s">
        <v>141</v>
      </c>
      <c r="L280" s="3866"/>
      <c r="M280" s="4349"/>
      <c r="N280" s="3781"/>
      <c r="O280" s="3777"/>
    </row>
    <row r="281" spans="1:16" s="17" customFormat="1" ht="15" customHeight="1" thickBot="1" x14ac:dyDescent="0.3">
      <c r="A281" s="3811"/>
      <c r="B281" s="4342"/>
      <c r="C281" s="3809"/>
      <c r="D281" s="3736"/>
      <c r="E281" s="3750"/>
      <c r="F281" s="4350"/>
      <c r="G281" s="4025"/>
      <c r="H281" s="3732"/>
      <c r="I281" s="3768"/>
      <c r="J281" s="3837"/>
      <c r="K281" s="3729" t="s">
        <v>33</v>
      </c>
      <c r="L281" s="4053">
        <f>SUM(L278:L280)</f>
        <v>20</v>
      </c>
      <c r="M281" s="4349"/>
      <c r="N281" s="3781"/>
      <c r="O281" s="3777"/>
    </row>
    <row r="282" spans="1:16" s="17" customFormat="1" ht="17.25" customHeight="1" x14ac:dyDescent="0.25">
      <c r="A282" s="3765" t="s">
        <v>39</v>
      </c>
      <c r="B282" s="3985" t="s">
        <v>39</v>
      </c>
      <c r="C282" s="3819" t="s">
        <v>109</v>
      </c>
      <c r="D282" s="3762" t="s">
        <v>72</v>
      </c>
      <c r="E282" s="3761"/>
      <c r="F282" s="4348" t="s">
        <v>1052</v>
      </c>
      <c r="G282" s="4037" t="s">
        <v>748</v>
      </c>
      <c r="H282" s="3767" t="s">
        <v>44</v>
      </c>
      <c r="I282" s="3771" t="s">
        <v>918</v>
      </c>
      <c r="J282" s="3839" t="s">
        <v>202</v>
      </c>
      <c r="K282" s="4101" t="s">
        <v>124</v>
      </c>
      <c r="L282" s="4064">
        <v>58</v>
      </c>
      <c r="M282" s="4210" t="s">
        <v>1051</v>
      </c>
      <c r="N282" s="4209" t="s">
        <v>1050</v>
      </c>
      <c r="O282" s="4347">
        <v>700</v>
      </c>
    </row>
    <row r="283" spans="1:16" s="17" customFormat="1" ht="12.75" customHeight="1" x14ac:dyDescent="0.25">
      <c r="A283" s="3815"/>
      <c r="B283" s="4344"/>
      <c r="C283" s="3813"/>
      <c r="D283" s="3751"/>
      <c r="E283" s="3750"/>
      <c r="F283" s="4058"/>
      <c r="G283" s="4027"/>
      <c r="H283" s="3747"/>
      <c r="I283" s="3770"/>
      <c r="J283" s="3838"/>
      <c r="K283" s="4060" t="s">
        <v>140</v>
      </c>
      <c r="L283" s="4100"/>
      <c r="M283" s="4346"/>
      <c r="N283" s="4337"/>
      <c r="O283" s="3822"/>
    </row>
    <row r="284" spans="1:16" s="17" customFormat="1" ht="14.25" customHeight="1" thickBot="1" x14ac:dyDescent="0.3">
      <c r="A284" s="3815"/>
      <c r="B284" s="4344"/>
      <c r="C284" s="3813"/>
      <c r="D284" s="3751"/>
      <c r="E284" s="3750"/>
      <c r="F284" s="4058"/>
      <c r="G284" s="4027"/>
      <c r="H284" s="3747"/>
      <c r="I284" s="3770"/>
      <c r="J284" s="3838"/>
      <c r="K284" s="4057" t="s">
        <v>141</v>
      </c>
      <c r="L284" s="3866"/>
      <c r="M284" s="3790"/>
      <c r="N284" s="3795"/>
      <c r="O284" s="3794"/>
    </row>
    <row r="285" spans="1:16" s="17" customFormat="1" ht="11.25" customHeight="1" thickBot="1" x14ac:dyDescent="0.3">
      <c r="A285" s="3811"/>
      <c r="B285" s="4342"/>
      <c r="C285" s="3809"/>
      <c r="D285" s="3736"/>
      <c r="E285" s="3735"/>
      <c r="F285" s="4055"/>
      <c r="G285" s="4025"/>
      <c r="H285" s="3732"/>
      <c r="I285" s="3768"/>
      <c r="J285" s="3837"/>
      <c r="K285" s="3729" t="s">
        <v>33</v>
      </c>
      <c r="L285" s="4053">
        <f>SUM(L282:L284)</f>
        <v>58</v>
      </c>
      <c r="M285" s="3779"/>
      <c r="N285" s="3778"/>
      <c r="O285" s="3807"/>
    </row>
    <row r="286" spans="1:16" s="17" customFormat="1" ht="11.25" hidden="1" customHeight="1" x14ac:dyDescent="0.25">
      <c r="A286" s="3765"/>
      <c r="B286" s="3985"/>
      <c r="C286" s="3819"/>
      <c r="D286" s="3762"/>
      <c r="E286" s="4005"/>
      <c r="F286" s="4345"/>
      <c r="G286" s="4340"/>
      <c r="K286" s="4101"/>
      <c r="L286" s="4064"/>
      <c r="M286" s="3782"/>
      <c r="N286" s="3781"/>
      <c r="O286" s="3777"/>
    </row>
    <row r="287" spans="1:16" s="17" customFormat="1" ht="11.25" hidden="1" customHeight="1" x14ac:dyDescent="0.25">
      <c r="A287" s="3815"/>
      <c r="B287" s="4344"/>
      <c r="C287" s="3813"/>
      <c r="D287" s="3751"/>
      <c r="E287" s="4005"/>
      <c r="F287" s="4343"/>
      <c r="G287" s="4340"/>
      <c r="K287" s="4060"/>
      <c r="L287" s="4059"/>
      <c r="M287" s="3782"/>
      <c r="N287" s="3781"/>
      <c r="O287" s="3777"/>
    </row>
    <row r="288" spans="1:16" s="17" customFormat="1" ht="11.25" hidden="1" customHeight="1" thickBot="1" x14ac:dyDescent="0.3">
      <c r="A288" s="3815"/>
      <c r="B288" s="4344"/>
      <c r="C288" s="3813"/>
      <c r="D288" s="3751"/>
      <c r="E288" s="4005"/>
      <c r="F288" s="4343"/>
      <c r="G288" s="4340"/>
      <c r="K288" s="4057"/>
      <c r="L288" s="3866"/>
      <c r="M288" s="3782"/>
      <c r="N288" s="3781"/>
      <c r="O288" s="3777"/>
    </row>
    <row r="289" spans="1:25" s="17" customFormat="1" ht="11.25" hidden="1" customHeight="1" thickBot="1" x14ac:dyDescent="0.3">
      <c r="A289" s="3811"/>
      <c r="B289" s="4342"/>
      <c r="C289" s="3809"/>
      <c r="D289" s="3736"/>
      <c r="E289" s="4005"/>
      <c r="F289" s="4341"/>
      <c r="G289" s="4340"/>
      <c r="K289" s="3729"/>
      <c r="L289" s="4053"/>
      <c r="M289" s="3782"/>
      <c r="N289" s="3781"/>
      <c r="O289" s="3777"/>
    </row>
    <row r="290" spans="1:25" s="17" customFormat="1" ht="15" customHeight="1" thickBot="1" x14ac:dyDescent="0.3">
      <c r="A290" s="3836" t="s">
        <v>39</v>
      </c>
      <c r="B290" s="3874" t="s">
        <v>39</v>
      </c>
      <c r="C290" s="3835" t="s">
        <v>107</v>
      </c>
      <c r="D290" s="1908" t="s">
        <v>1049</v>
      </c>
      <c r="E290" s="1909"/>
      <c r="F290" s="1910"/>
      <c r="G290" s="4037" t="s">
        <v>1048</v>
      </c>
      <c r="H290" s="3767" t="s">
        <v>44</v>
      </c>
      <c r="I290" s="3771" t="s">
        <v>918</v>
      </c>
      <c r="J290" s="3839" t="s">
        <v>202</v>
      </c>
      <c r="K290" s="4109" t="s">
        <v>124</v>
      </c>
      <c r="L290" s="4080">
        <f>L294</f>
        <v>30</v>
      </c>
      <c r="M290" s="3805"/>
      <c r="N290" s="3865"/>
      <c r="O290" s="4185"/>
    </row>
    <row r="291" spans="1:25" s="17" customFormat="1" ht="15" customHeight="1" thickBot="1" x14ac:dyDescent="0.3">
      <c r="A291" s="3754"/>
      <c r="B291" s="3873"/>
      <c r="C291" s="3833"/>
      <c r="D291" s="1911"/>
      <c r="E291" s="1912"/>
      <c r="F291" s="1913"/>
      <c r="G291" s="4027"/>
      <c r="H291" s="3747"/>
      <c r="I291" s="3770"/>
      <c r="J291" s="3838"/>
      <c r="K291" s="4339" t="s">
        <v>140</v>
      </c>
      <c r="L291" s="4080"/>
      <c r="M291" s="3787"/>
      <c r="N291" s="4337"/>
      <c r="O291" s="3822"/>
    </row>
    <row r="292" spans="1:25" s="17" customFormat="1" ht="15" customHeight="1" thickBot="1" x14ac:dyDescent="0.3">
      <c r="A292" s="3754"/>
      <c r="B292" s="3873"/>
      <c r="C292" s="3833"/>
      <c r="D292" s="1911"/>
      <c r="E292" s="1912"/>
      <c r="F292" s="1913"/>
      <c r="G292" s="4027"/>
      <c r="H292" s="3747"/>
      <c r="I292" s="3770"/>
      <c r="J292" s="3838"/>
      <c r="K292" s="4083" t="s">
        <v>141</v>
      </c>
      <c r="L292" s="4080"/>
      <c r="M292" s="3790"/>
      <c r="N292" s="3795"/>
      <c r="O292" s="3794"/>
    </row>
    <row r="293" spans="1:25" s="17" customFormat="1" ht="15" customHeight="1" thickBot="1" x14ac:dyDescent="0.3">
      <c r="A293" s="3739"/>
      <c r="B293" s="3871"/>
      <c r="C293" s="3831"/>
      <c r="D293" s="3961"/>
      <c r="E293" s="3960"/>
      <c r="F293" s="1953"/>
      <c r="G293" s="4025"/>
      <c r="H293" s="3732"/>
      <c r="I293" s="3768"/>
      <c r="J293" s="3837"/>
      <c r="K293" s="4081" t="s">
        <v>33</v>
      </c>
      <c r="L293" s="4080">
        <f>SUM(L290:L292)</f>
        <v>30</v>
      </c>
      <c r="M293" s="3779"/>
      <c r="N293" s="3778"/>
      <c r="O293" s="3807"/>
    </row>
    <row r="294" spans="1:25" s="17" customFormat="1" ht="15" customHeight="1" x14ac:dyDescent="0.2">
      <c r="A294" s="3765" t="s">
        <v>39</v>
      </c>
      <c r="B294" s="3874" t="s">
        <v>39</v>
      </c>
      <c r="C294" s="3835" t="s">
        <v>107</v>
      </c>
      <c r="D294" s="3762" t="s">
        <v>37</v>
      </c>
      <c r="E294" s="3771"/>
      <c r="F294" s="1998" t="s">
        <v>1049</v>
      </c>
      <c r="G294" s="4037" t="s">
        <v>1048</v>
      </c>
      <c r="H294" s="3767" t="s">
        <v>44</v>
      </c>
      <c r="I294" s="3771" t="s">
        <v>918</v>
      </c>
      <c r="J294" s="3839" t="s">
        <v>202</v>
      </c>
      <c r="K294" s="4065" t="s">
        <v>124</v>
      </c>
      <c r="L294" s="4064">
        <v>30</v>
      </c>
      <c r="M294" s="3757" t="s">
        <v>1047</v>
      </c>
      <c r="N294" s="4209" t="s">
        <v>1046</v>
      </c>
      <c r="O294" s="4338"/>
    </row>
    <row r="295" spans="1:25" s="17" customFormat="1" ht="15" customHeight="1" x14ac:dyDescent="0.25">
      <c r="A295" s="3754"/>
      <c r="B295" s="3873"/>
      <c r="C295" s="3833"/>
      <c r="D295" s="3751"/>
      <c r="E295" s="3770"/>
      <c r="F295" s="3769"/>
      <c r="G295" s="4027"/>
      <c r="H295" s="3747"/>
      <c r="I295" s="3770"/>
      <c r="J295" s="3838"/>
      <c r="K295" s="4101" t="s">
        <v>140</v>
      </c>
      <c r="L295" s="4059"/>
      <c r="M295" s="3823"/>
      <c r="N295" s="4337"/>
      <c r="O295" s="3822"/>
    </row>
    <row r="296" spans="1:25" s="17" customFormat="1" ht="15" customHeight="1" thickBot="1" x14ac:dyDescent="0.3">
      <c r="A296" s="3754"/>
      <c r="B296" s="3873"/>
      <c r="C296" s="3833"/>
      <c r="D296" s="3751"/>
      <c r="E296" s="3770"/>
      <c r="F296" s="3769"/>
      <c r="G296" s="4027"/>
      <c r="H296" s="3747"/>
      <c r="I296" s="3770"/>
      <c r="J296" s="3838"/>
      <c r="K296" s="4057" t="s">
        <v>141</v>
      </c>
      <c r="L296" s="3866"/>
      <c r="M296" s="3790"/>
      <c r="N296" s="3795"/>
      <c r="O296" s="3794"/>
    </row>
    <row r="297" spans="1:25" s="17" customFormat="1" ht="15" customHeight="1" thickBot="1" x14ac:dyDescent="0.3">
      <c r="A297" s="3739"/>
      <c r="B297" s="3871"/>
      <c r="C297" s="3831"/>
      <c r="D297" s="3736"/>
      <c r="E297" s="3768"/>
      <c r="F297" s="1966"/>
      <c r="G297" s="4025"/>
      <c r="H297" s="3732"/>
      <c r="I297" s="3768"/>
      <c r="J297" s="3837"/>
      <c r="K297" s="3729" t="s">
        <v>33</v>
      </c>
      <c r="L297" s="4053">
        <f>SUM(L294:L296)</f>
        <v>30</v>
      </c>
      <c r="M297" s="3779"/>
      <c r="N297" s="3778"/>
      <c r="O297" s="3807"/>
    </row>
    <row r="298" spans="1:25" s="17" customFormat="1" ht="15" customHeight="1" thickBot="1" x14ac:dyDescent="0.3">
      <c r="A298" s="3717" t="s">
        <v>39</v>
      </c>
      <c r="B298" s="3724" t="s">
        <v>39</v>
      </c>
      <c r="C298" s="3723" t="s">
        <v>882</v>
      </c>
      <c r="D298" s="3723"/>
      <c r="E298" s="3723"/>
      <c r="F298" s="3723"/>
      <c r="G298" s="3723"/>
      <c r="H298" s="3723"/>
      <c r="I298" s="3723"/>
      <c r="J298" s="3723"/>
      <c r="K298" s="3722"/>
      <c r="L298" s="4336">
        <f>L241+L182+L174+L293</f>
        <v>6173.4</v>
      </c>
      <c r="M298" s="3720"/>
      <c r="N298" s="3719"/>
      <c r="O298" s="3718"/>
    </row>
    <row r="299" spans="1:25" s="17" customFormat="1" ht="15" customHeight="1" thickBot="1" x14ac:dyDescent="0.3">
      <c r="A299" s="3717" t="s">
        <v>39</v>
      </c>
      <c r="B299" s="3716" t="s">
        <v>881</v>
      </c>
      <c r="C299" s="3715"/>
      <c r="D299" s="3715"/>
      <c r="E299" s="3715"/>
      <c r="F299" s="3715"/>
      <c r="G299" s="3715"/>
      <c r="H299" s="3715"/>
      <c r="I299" s="3715"/>
      <c r="J299" s="3715"/>
      <c r="K299" s="3714"/>
      <c r="L299" s="3713">
        <f>L167+L298</f>
        <v>6173.4</v>
      </c>
      <c r="M299" s="4335"/>
      <c r="N299" s="4334"/>
      <c r="O299" s="4333"/>
    </row>
    <row r="300" spans="1:25" s="17" customFormat="1" ht="19.5" customHeight="1" thickBot="1" x14ac:dyDescent="0.3">
      <c r="A300" s="3717" t="s">
        <v>109</v>
      </c>
      <c r="B300" s="4332"/>
      <c r="C300" s="4330" t="s">
        <v>1045</v>
      </c>
      <c r="D300" s="4330"/>
      <c r="E300" s="4330"/>
      <c r="F300" s="4330"/>
      <c r="G300" s="4330"/>
      <c r="H300" s="4331"/>
      <c r="I300" s="4330"/>
      <c r="J300" s="4330"/>
      <c r="K300" s="4330"/>
      <c r="L300" s="4330"/>
      <c r="M300" s="4330"/>
      <c r="N300" s="4330"/>
      <c r="O300" s="4329"/>
    </row>
    <row r="301" spans="1:25" s="17" customFormat="1" ht="23.25" customHeight="1" thickBot="1" x14ac:dyDescent="0.3">
      <c r="A301" s="4002"/>
      <c r="B301" s="4328"/>
      <c r="C301" s="3824"/>
      <c r="D301" s="4327"/>
      <c r="E301" s="4327"/>
      <c r="F301" s="4327"/>
      <c r="G301" s="4327"/>
      <c r="H301" s="4327"/>
      <c r="I301" s="4327"/>
      <c r="J301" s="4327"/>
      <c r="K301" s="4327"/>
      <c r="L301" s="4327"/>
      <c r="M301" s="4326" t="s">
        <v>1044</v>
      </c>
      <c r="N301" s="4325" t="s">
        <v>1043</v>
      </c>
      <c r="O301" s="4324" t="s">
        <v>1042</v>
      </c>
    </row>
    <row r="302" spans="1:25" s="17" customFormat="1" ht="17.25" customHeight="1" thickBot="1" x14ac:dyDescent="0.3">
      <c r="A302" s="3717" t="s">
        <v>109</v>
      </c>
      <c r="B302" s="4323" t="s">
        <v>37</v>
      </c>
      <c r="C302" s="4322" t="s">
        <v>1041</v>
      </c>
      <c r="D302" s="4321"/>
      <c r="E302" s="4321"/>
      <c r="F302" s="4321"/>
      <c r="G302" s="4321"/>
      <c r="H302" s="4321"/>
      <c r="I302" s="4321"/>
      <c r="J302" s="4321"/>
      <c r="K302" s="4321"/>
      <c r="L302" s="4321"/>
      <c r="M302" s="4321"/>
      <c r="N302" s="4321"/>
      <c r="O302" s="4320"/>
    </row>
    <row r="303" spans="1:25" s="17" customFormat="1" ht="24" customHeight="1" thickBot="1" x14ac:dyDescent="0.3">
      <c r="A303" s="3717"/>
      <c r="B303" s="4319"/>
      <c r="C303" s="4043"/>
      <c r="D303" s="4042"/>
      <c r="E303" s="4042"/>
      <c r="F303" s="4042"/>
      <c r="G303" s="4042"/>
      <c r="H303" s="4042"/>
      <c r="I303" s="4042"/>
      <c r="J303" s="4042"/>
      <c r="K303" s="4042"/>
      <c r="L303" s="4041"/>
      <c r="M303" s="4318" t="s">
        <v>1040</v>
      </c>
      <c r="N303" s="4317" t="s">
        <v>318</v>
      </c>
      <c r="O303" s="4316">
        <v>3.82</v>
      </c>
    </row>
    <row r="304" spans="1:25" s="17" customFormat="1" ht="21" customHeight="1" thickBot="1" x14ac:dyDescent="0.3">
      <c r="A304" s="3836" t="s">
        <v>109</v>
      </c>
      <c r="B304" s="4021" t="s">
        <v>37</v>
      </c>
      <c r="C304" s="3903" t="s">
        <v>37</v>
      </c>
      <c r="D304" s="4315"/>
      <c r="E304" s="4314"/>
      <c r="F304" s="1909" t="s">
        <v>1039</v>
      </c>
      <c r="G304" s="4278" t="s">
        <v>512</v>
      </c>
      <c r="H304" s="3767" t="s">
        <v>44</v>
      </c>
      <c r="I304" s="3975" t="s">
        <v>1038</v>
      </c>
      <c r="J304" s="4151" t="s">
        <v>202</v>
      </c>
      <c r="K304" s="4087" t="s">
        <v>124</v>
      </c>
      <c r="L304" s="4313">
        <f>L309+L313+L317+L321+L325+L329+L334+L339+L343+L347+L349+L353+L357+L361+L365+L373+L369+L377+L381+L385+L389+L394+L398+L402+L406+L411+L416</f>
        <v>4719.4000000000005</v>
      </c>
      <c r="M304" s="4312"/>
      <c r="N304" s="4311"/>
      <c r="O304" s="4310"/>
      <c r="R304" s="3646"/>
      <c r="S304" s="3646"/>
      <c r="Y304" s="3646"/>
    </row>
    <row r="305" spans="1:24" s="17" customFormat="1" ht="15" customHeight="1" thickBot="1" x14ac:dyDescent="0.3">
      <c r="A305" s="3754"/>
      <c r="B305" s="4014"/>
      <c r="C305" s="3895"/>
      <c r="D305" s="4304"/>
      <c r="E305" s="4303"/>
      <c r="F305" s="1912"/>
      <c r="G305" s="4282"/>
      <c r="H305" s="3747"/>
      <c r="I305" s="3965"/>
      <c r="J305" s="4309"/>
      <c r="K305" s="4085" t="s">
        <v>214</v>
      </c>
      <c r="L305" s="4115">
        <f>L310+L314+L318+L322+L326+L330+L335+L340+L344+L348+L350+L354+L358+L362+L366+L374+L370+L378+L382+L386+L390+L395+L399+L403+L407+L417</f>
        <v>3800.2000000000003</v>
      </c>
      <c r="M305" s="4307"/>
      <c r="N305" s="4306"/>
      <c r="O305" s="4305"/>
      <c r="R305" s="3646"/>
      <c r="S305" s="3646"/>
    </row>
    <row r="306" spans="1:24" s="17" customFormat="1" ht="15" customHeight="1" thickBot="1" x14ac:dyDescent="0.3">
      <c r="A306" s="3754"/>
      <c r="B306" s="4014"/>
      <c r="C306" s="3895"/>
      <c r="D306" s="4304"/>
      <c r="E306" s="4303"/>
      <c r="F306" s="1912"/>
      <c r="G306" s="4282"/>
      <c r="H306" s="3747"/>
      <c r="I306" s="3965"/>
      <c r="J306" s="3838" t="s">
        <v>193</v>
      </c>
      <c r="K306" s="4308" t="s">
        <v>215</v>
      </c>
      <c r="L306" s="4115">
        <f>L331+L408+L413+L418+L336+L391</f>
        <v>1195.8</v>
      </c>
      <c r="M306" s="4307"/>
      <c r="N306" s="4306"/>
      <c r="O306" s="4305"/>
    </row>
    <row r="307" spans="1:24" s="17" customFormat="1" ht="15" customHeight="1" thickBot="1" x14ac:dyDescent="0.3">
      <c r="A307" s="3754"/>
      <c r="B307" s="4014"/>
      <c r="C307" s="3895"/>
      <c r="D307" s="4304"/>
      <c r="E307" s="4303"/>
      <c r="F307" s="1912"/>
      <c r="G307" s="4282"/>
      <c r="H307" s="3747"/>
      <c r="I307" s="3965"/>
      <c r="J307" s="3838"/>
      <c r="K307" s="4083" t="s">
        <v>141</v>
      </c>
      <c r="L307" s="4115">
        <f>L311+L315+L319+L332+L337+L341+L345+L351+L355+L359+L363+L367+L392+L400+L404+L396+L409+L419</f>
        <v>121.4</v>
      </c>
      <c r="M307" s="3991"/>
      <c r="N307" s="4302"/>
      <c r="O307" s="4301"/>
      <c r="R307" s="3646"/>
      <c r="S307" s="3646"/>
    </row>
    <row r="308" spans="1:24" s="17" customFormat="1" ht="15" customHeight="1" thickBot="1" x14ac:dyDescent="0.3">
      <c r="A308" s="3739"/>
      <c r="B308" s="4012"/>
      <c r="C308" s="4056"/>
      <c r="D308" s="4300"/>
      <c r="E308" s="4299"/>
      <c r="F308" s="3960"/>
      <c r="G308" s="4280"/>
      <c r="H308" s="3732"/>
      <c r="I308" s="3959"/>
      <c r="J308" s="3998"/>
      <c r="K308" s="4081" t="s">
        <v>33</v>
      </c>
      <c r="L308" s="4298">
        <f>SUM(L304:L307)</f>
        <v>9836.7999999999993</v>
      </c>
      <c r="M308" s="3855"/>
      <c r="N308" s="4010"/>
      <c r="O308" s="3853"/>
    </row>
    <row r="309" spans="1:24" s="17" customFormat="1" ht="16.899999999999999" customHeight="1" x14ac:dyDescent="0.25">
      <c r="A309" s="3836" t="s">
        <v>109</v>
      </c>
      <c r="B309" s="4021" t="s">
        <v>37</v>
      </c>
      <c r="C309" s="3835" t="s">
        <v>37</v>
      </c>
      <c r="D309" s="3762" t="s">
        <v>37</v>
      </c>
      <c r="E309" s="3761"/>
      <c r="F309" s="1998" t="s">
        <v>1037</v>
      </c>
      <c r="G309" s="4278" t="s">
        <v>512</v>
      </c>
      <c r="H309" s="3767" t="s">
        <v>44</v>
      </c>
      <c r="I309" s="4270" t="s">
        <v>918</v>
      </c>
      <c r="J309" s="3758" t="s">
        <v>202</v>
      </c>
      <c r="K309" s="4065" t="s">
        <v>124</v>
      </c>
      <c r="L309" s="4203">
        <v>380</v>
      </c>
      <c r="M309" s="1967" t="s">
        <v>1036</v>
      </c>
      <c r="N309" s="4150" t="s">
        <v>318</v>
      </c>
      <c r="O309" s="4061">
        <v>189.78</v>
      </c>
      <c r="P309" s="3635"/>
      <c r="Q309" s="3635"/>
      <c r="R309" s="3646"/>
      <c r="S309" s="3646"/>
      <c r="T309" s="3646"/>
      <c r="V309" s="3646"/>
      <c r="W309" s="3646"/>
      <c r="X309" s="3646"/>
    </row>
    <row r="310" spans="1:24" s="17" customFormat="1" ht="15.6" customHeight="1" x14ac:dyDescent="0.25">
      <c r="A310" s="3754"/>
      <c r="B310" s="4014"/>
      <c r="C310" s="3833"/>
      <c r="D310" s="3751"/>
      <c r="E310" s="3750"/>
      <c r="F310" s="3769"/>
      <c r="G310" s="4282"/>
      <c r="H310" s="3747"/>
      <c r="I310" s="4269"/>
      <c r="J310" s="3745"/>
      <c r="K310" s="4101" t="s">
        <v>214</v>
      </c>
      <c r="L310" s="4100">
        <v>0</v>
      </c>
      <c r="M310" s="3899"/>
      <c r="N310" s="4205"/>
      <c r="O310" s="4271"/>
      <c r="P310" s="3635"/>
      <c r="Q310" s="3635"/>
      <c r="R310" s="3646"/>
      <c r="S310" s="3646"/>
    </row>
    <row r="311" spans="1:24" s="17" customFormat="1" ht="13.5" customHeight="1" thickBot="1" x14ac:dyDescent="0.3">
      <c r="A311" s="3754"/>
      <c r="B311" s="4014"/>
      <c r="C311" s="3833"/>
      <c r="D311" s="3751"/>
      <c r="E311" s="3750"/>
      <c r="F311" s="3769"/>
      <c r="G311" s="4282"/>
      <c r="H311" s="3747"/>
      <c r="I311" s="4269"/>
      <c r="J311" s="3745"/>
      <c r="K311" s="4057" t="s">
        <v>141</v>
      </c>
      <c r="L311" s="3866"/>
      <c r="M311" s="4297"/>
      <c r="N311" s="4296"/>
      <c r="O311" s="3905"/>
      <c r="P311" s="3635"/>
      <c r="Q311" s="3635"/>
      <c r="R311" s="3646"/>
      <c r="S311" s="3646"/>
    </row>
    <row r="312" spans="1:24" s="17" customFormat="1" ht="13.5" customHeight="1" thickBot="1" x14ac:dyDescent="0.3">
      <c r="A312" s="3739"/>
      <c r="B312" s="4012"/>
      <c r="C312" s="3831"/>
      <c r="D312" s="3736"/>
      <c r="E312" s="3735"/>
      <c r="F312" s="1966"/>
      <c r="G312" s="4280"/>
      <c r="H312" s="3732"/>
      <c r="I312" s="4269"/>
      <c r="J312" s="3730"/>
      <c r="K312" s="3884" t="s">
        <v>33</v>
      </c>
      <c r="L312" s="4295">
        <f>SUM(L309:L311)</f>
        <v>380</v>
      </c>
      <c r="M312" s="4163"/>
      <c r="N312" s="4294"/>
      <c r="O312" s="4293"/>
      <c r="P312" s="3635"/>
      <c r="Q312" s="3635"/>
      <c r="R312" s="3646"/>
      <c r="S312" s="3646"/>
    </row>
    <row r="313" spans="1:24" s="17" customFormat="1" ht="20.25" customHeight="1" x14ac:dyDescent="0.25">
      <c r="A313" s="3836" t="s">
        <v>109</v>
      </c>
      <c r="B313" s="4021" t="s">
        <v>37</v>
      </c>
      <c r="C313" s="3835" t="s">
        <v>37</v>
      </c>
      <c r="D313" s="3762" t="s">
        <v>39</v>
      </c>
      <c r="E313" s="3761"/>
      <c r="F313" s="1998" t="s">
        <v>1035</v>
      </c>
      <c r="G313" s="4278" t="s">
        <v>512</v>
      </c>
      <c r="H313" s="3767" t="s">
        <v>44</v>
      </c>
      <c r="I313" s="4269" t="s">
        <v>918</v>
      </c>
      <c r="J313" s="3758" t="s">
        <v>202</v>
      </c>
      <c r="K313" s="4065" t="s">
        <v>124</v>
      </c>
      <c r="L313" s="4064">
        <v>176</v>
      </c>
      <c r="M313" s="1967" t="s">
        <v>1034</v>
      </c>
      <c r="N313" s="4288" t="s">
        <v>318</v>
      </c>
      <c r="O313" s="4292">
        <v>39.200000000000003</v>
      </c>
      <c r="P313" s="3635"/>
      <c r="Q313" s="3635"/>
      <c r="R313" s="3646"/>
      <c r="S313" s="3646"/>
    </row>
    <row r="314" spans="1:24" s="17" customFormat="1" ht="15" customHeight="1" x14ac:dyDescent="0.25">
      <c r="A314" s="3754"/>
      <c r="B314" s="4014"/>
      <c r="C314" s="3833"/>
      <c r="D314" s="3751"/>
      <c r="E314" s="3750"/>
      <c r="F314" s="3769"/>
      <c r="G314" s="4282"/>
      <c r="H314" s="3747"/>
      <c r="I314" s="4269"/>
      <c r="J314" s="3745"/>
      <c r="K314" s="4060" t="s">
        <v>214</v>
      </c>
      <c r="L314" s="4100"/>
      <c r="M314" s="3899"/>
      <c r="N314" s="4261"/>
      <c r="O314" s="3788"/>
      <c r="P314" s="3635"/>
      <c r="Q314" s="3635"/>
    </row>
    <row r="315" spans="1:24" s="17" customFormat="1" ht="27" customHeight="1" thickBot="1" x14ac:dyDescent="0.3">
      <c r="A315" s="3754"/>
      <c r="B315" s="4014"/>
      <c r="C315" s="3833"/>
      <c r="D315" s="3751"/>
      <c r="E315" s="3750"/>
      <c r="F315" s="3769"/>
      <c r="G315" s="4282"/>
      <c r="H315" s="3747"/>
      <c r="I315" s="4269"/>
      <c r="J315" s="3745"/>
      <c r="K315" s="4057" t="s">
        <v>141</v>
      </c>
      <c r="L315" s="3866"/>
      <c r="M315" s="4291" t="s">
        <v>1033</v>
      </c>
      <c r="N315" s="4290" t="s">
        <v>677</v>
      </c>
      <c r="O315" s="4289">
        <v>1.2</v>
      </c>
      <c r="P315" s="3635"/>
      <c r="Q315" s="3635"/>
    </row>
    <row r="316" spans="1:24" s="17" customFormat="1" ht="14.25" customHeight="1" thickBot="1" x14ac:dyDescent="0.3">
      <c r="A316" s="3739"/>
      <c r="B316" s="4012"/>
      <c r="C316" s="3831"/>
      <c r="D316" s="3736"/>
      <c r="E316" s="3735"/>
      <c r="F316" s="1966"/>
      <c r="G316" s="4280"/>
      <c r="H316" s="3732"/>
      <c r="I316" s="4269"/>
      <c r="J316" s="3730"/>
      <c r="K316" s="3729" t="s">
        <v>33</v>
      </c>
      <c r="L316" s="4053">
        <f>SUM(L313:L315)</f>
        <v>176</v>
      </c>
      <c r="M316" s="3779"/>
      <c r="N316" s="4212"/>
      <c r="O316" s="4287"/>
      <c r="P316" s="3635"/>
      <c r="Q316" s="3635"/>
    </row>
    <row r="317" spans="1:24" s="17" customFormat="1" ht="15" customHeight="1" x14ac:dyDescent="0.25">
      <c r="A317" s="3836" t="s">
        <v>109</v>
      </c>
      <c r="B317" s="4021" t="s">
        <v>37</v>
      </c>
      <c r="C317" s="3835" t="s">
        <v>37</v>
      </c>
      <c r="D317" s="3762" t="s">
        <v>109</v>
      </c>
      <c r="E317" s="3761"/>
      <c r="F317" s="1998" t="s">
        <v>1032</v>
      </c>
      <c r="G317" s="4037" t="s">
        <v>512</v>
      </c>
      <c r="H317" s="3767" t="s">
        <v>44</v>
      </c>
      <c r="I317" s="4269" t="s">
        <v>886</v>
      </c>
      <c r="J317" s="3839" t="s">
        <v>1031</v>
      </c>
      <c r="K317" s="4065" t="s">
        <v>124</v>
      </c>
      <c r="L317" s="4203">
        <v>1935.8</v>
      </c>
      <c r="M317" s="4071" t="s">
        <v>1030</v>
      </c>
      <c r="N317" s="4288" t="s">
        <v>318</v>
      </c>
      <c r="O317" s="4166">
        <v>9.8000000000000007</v>
      </c>
      <c r="P317" s="3635"/>
      <c r="Q317" s="3635"/>
      <c r="R317" s="3646"/>
      <c r="S317" s="3646"/>
      <c r="U317" s="3646"/>
      <c r="V317" s="3635"/>
      <c r="W317" s="3635"/>
      <c r="X317" s="3646"/>
    </row>
    <row r="318" spans="1:24" s="17" customFormat="1" ht="12.75" customHeight="1" x14ac:dyDescent="0.25">
      <c r="A318" s="3754"/>
      <c r="B318" s="4014"/>
      <c r="C318" s="3833"/>
      <c r="D318" s="3751"/>
      <c r="E318" s="3750"/>
      <c r="F318" s="3769"/>
      <c r="G318" s="4027"/>
      <c r="H318" s="3747"/>
      <c r="I318" s="4269" t="s">
        <v>918</v>
      </c>
      <c r="J318" s="3838"/>
      <c r="K318" s="4060" t="s">
        <v>214</v>
      </c>
      <c r="L318" s="4059">
        <v>1615.6</v>
      </c>
      <c r="M318" s="236"/>
      <c r="N318" s="4261"/>
      <c r="O318" s="3802"/>
      <c r="P318" s="3635"/>
      <c r="Q318" s="3635"/>
      <c r="R318" s="3646"/>
      <c r="S318" s="3646"/>
      <c r="T318" s="3646"/>
    </row>
    <row r="319" spans="1:24" s="17" customFormat="1" ht="18.75" customHeight="1" thickBot="1" x14ac:dyDescent="0.3">
      <c r="A319" s="3754"/>
      <c r="B319" s="4014"/>
      <c r="C319" s="3833"/>
      <c r="D319" s="3751"/>
      <c r="E319" s="3750"/>
      <c r="F319" s="3769"/>
      <c r="G319" s="4027"/>
      <c r="H319" s="3747"/>
      <c r="I319" s="4269"/>
      <c r="J319" s="3838"/>
      <c r="K319" s="4268" t="s">
        <v>141</v>
      </c>
      <c r="L319" s="3866">
        <v>121.4</v>
      </c>
      <c r="M319" s="3855"/>
      <c r="N319" s="4259"/>
      <c r="O319" s="4258"/>
      <c r="P319" s="3635"/>
      <c r="Q319" s="3635"/>
      <c r="R319" s="3646"/>
      <c r="S319" s="3646"/>
    </row>
    <row r="320" spans="1:24" s="17" customFormat="1" ht="15.75" customHeight="1" thickBot="1" x14ac:dyDescent="0.3">
      <c r="A320" s="3739"/>
      <c r="B320" s="4012"/>
      <c r="C320" s="3831"/>
      <c r="D320" s="3736"/>
      <c r="E320" s="3735"/>
      <c r="F320" s="1966"/>
      <c r="G320" s="4025"/>
      <c r="H320" s="3732"/>
      <c r="I320" s="4269"/>
      <c r="J320" s="4054"/>
      <c r="K320" s="3729" t="s">
        <v>33</v>
      </c>
      <c r="L320" s="4068">
        <f>SUM(L317:L319)</f>
        <v>3672.7999999999997</v>
      </c>
      <c r="M320" s="3779"/>
      <c r="N320" s="4212"/>
      <c r="O320" s="4287"/>
      <c r="P320" s="3635"/>
      <c r="Q320" s="3635"/>
    </row>
    <row r="321" spans="1:24" s="17" customFormat="1" ht="20.25" hidden="1" customHeight="1" x14ac:dyDescent="0.25">
      <c r="A321" s="3836" t="s">
        <v>109</v>
      </c>
      <c r="B321" s="4021" t="s">
        <v>37</v>
      </c>
      <c r="C321" s="3835" t="s">
        <v>37</v>
      </c>
      <c r="D321" s="3762" t="s">
        <v>107</v>
      </c>
      <c r="E321" s="3761"/>
      <c r="F321" s="1998" t="s">
        <v>1029</v>
      </c>
      <c r="G321" s="4278" t="s">
        <v>512</v>
      </c>
      <c r="H321" s="3767" t="s">
        <v>44</v>
      </c>
      <c r="I321" s="4269"/>
      <c r="J321" s="4286"/>
      <c r="K321" s="4065" t="s">
        <v>124</v>
      </c>
      <c r="L321" s="4064"/>
      <c r="M321" s="1967" t="s">
        <v>1028</v>
      </c>
      <c r="N321" s="4150" t="s">
        <v>318</v>
      </c>
      <c r="O321" s="4061"/>
      <c r="P321" s="3635"/>
      <c r="Q321" s="3635"/>
    </row>
    <row r="322" spans="1:24" s="17" customFormat="1" ht="14.25" hidden="1" customHeight="1" x14ac:dyDescent="0.25">
      <c r="A322" s="3754"/>
      <c r="B322" s="4014"/>
      <c r="C322" s="3833"/>
      <c r="D322" s="3751"/>
      <c r="E322" s="3750"/>
      <c r="F322" s="3769"/>
      <c r="G322" s="4282"/>
      <c r="H322" s="3747"/>
      <c r="I322" s="4269"/>
      <c r="J322" s="4285"/>
      <c r="K322" s="4060" t="s">
        <v>214</v>
      </c>
      <c r="L322" s="4059"/>
      <c r="M322" s="3899"/>
      <c r="N322" s="4261"/>
      <c r="O322" s="3802"/>
      <c r="P322" s="3635"/>
      <c r="Q322" s="3635"/>
    </row>
    <row r="323" spans="1:24" s="17" customFormat="1" ht="15" hidden="1" customHeight="1" thickBot="1" x14ac:dyDescent="0.3">
      <c r="A323" s="3754"/>
      <c r="B323" s="4014"/>
      <c r="C323" s="3833"/>
      <c r="D323" s="3751"/>
      <c r="E323" s="3750"/>
      <c r="F323" s="3769"/>
      <c r="G323" s="4282"/>
      <c r="H323" s="3747"/>
      <c r="I323" s="4269"/>
      <c r="J323" s="4285"/>
      <c r="K323" s="4268" t="s">
        <v>141</v>
      </c>
      <c r="L323" s="4194"/>
      <c r="M323" s="3795"/>
      <c r="N323" s="4013"/>
      <c r="O323" s="3860"/>
      <c r="P323" s="3635"/>
      <c r="Q323" s="3635"/>
      <c r="R323" s="3646"/>
      <c r="S323" s="3646"/>
    </row>
    <row r="324" spans="1:24" s="17" customFormat="1" ht="15" hidden="1" customHeight="1" thickBot="1" x14ac:dyDescent="0.3">
      <c r="A324" s="3739"/>
      <c r="B324" s="4012"/>
      <c r="C324" s="3831"/>
      <c r="D324" s="3736"/>
      <c r="E324" s="3735"/>
      <c r="F324" s="1966"/>
      <c r="G324" s="4280"/>
      <c r="H324" s="3732"/>
      <c r="I324" s="4269"/>
      <c r="J324" s="4284"/>
      <c r="K324" s="4119" t="s">
        <v>33</v>
      </c>
      <c r="L324" s="3866">
        <f>SUM(L321:L323)</f>
        <v>0</v>
      </c>
      <c r="M324" s="3855"/>
      <c r="N324" s="4010"/>
      <c r="O324" s="3853"/>
      <c r="P324" s="3635"/>
      <c r="Q324" s="3635"/>
    </row>
    <row r="325" spans="1:24" s="17" customFormat="1" ht="55.5" hidden="1" customHeight="1" x14ac:dyDescent="0.25">
      <c r="A325" s="3836" t="s">
        <v>109</v>
      </c>
      <c r="B325" s="4021" t="s">
        <v>37</v>
      </c>
      <c r="C325" s="3835" t="s">
        <v>37</v>
      </c>
      <c r="D325" s="3762" t="s">
        <v>102</v>
      </c>
      <c r="E325" s="3761"/>
      <c r="F325" s="1998" t="s">
        <v>1027</v>
      </c>
      <c r="G325" s="4278" t="s">
        <v>512</v>
      </c>
      <c r="H325" s="3767" t="s">
        <v>44</v>
      </c>
      <c r="I325" s="4269"/>
      <c r="J325" s="4283"/>
      <c r="K325" s="4065" t="s">
        <v>124</v>
      </c>
      <c r="L325" s="4064">
        <v>0</v>
      </c>
      <c r="M325" s="4225" t="s">
        <v>1026</v>
      </c>
      <c r="N325" s="4224" t="s">
        <v>318</v>
      </c>
      <c r="O325" s="4061"/>
      <c r="P325" s="3635"/>
      <c r="Q325" s="3635"/>
      <c r="R325" s="3646"/>
      <c r="S325" s="3646"/>
    </row>
    <row r="326" spans="1:24" s="17" customFormat="1" ht="15" hidden="1" customHeight="1" x14ac:dyDescent="0.25">
      <c r="A326" s="3754"/>
      <c r="B326" s="4014"/>
      <c r="C326" s="3833"/>
      <c r="D326" s="3751"/>
      <c r="E326" s="3750"/>
      <c r="F326" s="3769"/>
      <c r="G326" s="4282"/>
      <c r="H326" s="3747"/>
      <c r="I326" s="4269"/>
      <c r="J326" s="4281"/>
      <c r="K326" s="4060" t="s">
        <v>214</v>
      </c>
      <c r="L326" s="4059">
        <v>0</v>
      </c>
      <c r="M326" s="3790"/>
      <c r="N326" s="4013"/>
      <c r="O326" s="3860"/>
      <c r="P326" s="3635"/>
      <c r="Q326" s="3635"/>
    </row>
    <row r="327" spans="1:24" s="17" customFormat="1" ht="15" hidden="1" customHeight="1" thickBot="1" x14ac:dyDescent="0.3">
      <c r="A327" s="3754"/>
      <c r="B327" s="4014"/>
      <c r="C327" s="3833"/>
      <c r="D327" s="3751"/>
      <c r="E327" s="3750"/>
      <c r="F327" s="3769"/>
      <c r="G327" s="4282"/>
      <c r="H327" s="3747"/>
      <c r="I327" s="4269"/>
      <c r="J327" s="4281"/>
      <c r="K327" s="4057" t="s">
        <v>141</v>
      </c>
      <c r="L327" s="3866"/>
      <c r="M327" s="3790"/>
      <c r="N327" s="4013"/>
      <c r="O327" s="3860"/>
      <c r="P327" s="3635"/>
      <c r="Q327" s="3635"/>
    </row>
    <row r="328" spans="1:24" s="17" customFormat="1" ht="15" hidden="1" customHeight="1" thickBot="1" x14ac:dyDescent="0.3">
      <c r="A328" s="3739"/>
      <c r="B328" s="4012"/>
      <c r="C328" s="3831"/>
      <c r="D328" s="3736"/>
      <c r="E328" s="3735"/>
      <c r="F328" s="1966"/>
      <c r="G328" s="4280"/>
      <c r="H328" s="3732"/>
      <c r="I328" s="4267"/>
      <c r="J328" s="4279"/>
      <c r="K328" s="4119" t="s">
        <v>33</v>
      </c>
      <c r="L328" s="3866">
        <f>SUM(L325:L327)</f>
        <v>0</v>
      </c>
      <c r="M328" s="3855"/>
      <c r="N328" s="4010"/>
      <c r="O328" s="3853"/>
      <c r="P328" s="3635"/>
      <c r="Q328" s="3635"/>
    </row>
    <row r="329" spans="1:24" s="17" customFormat="1" ht="15.6" hidden="1" customHeight="1" x14ac:dyDescent="0.25">
      <c r="A329" s="3836" t="s">
        <v>109</v>
      </c>
      <c r="B329" s="4021" t="s">
        <v>37</v>
      </c>
      <c r="C329" s="3835" t="s">
        <v>37</v>
      </c>
      <c r="D329" s="3762"/>
      <c r="E329" s="3761"/>
      <c r="F329" s="1998"/>
      <c r="G329" s="4278" t="s">
        <v>512</v>
      </c>
      <c r="H329" s="3767" t="s">
        <v>44</v>
      </c>
      <c r="I329" s="4270" t="s">
        <v>886</v>
      </c>
      <c r="J329" s="3839" t="s">
        <v>193</v>
      </c>
      <c r="K329" s="4065" t="s">
        <v>124</v>
      </c>
      <c r="L329" s="4064"/>
      <c r="M329" s="3919" t="s">
        <v>1025</v>
      </c>
      <c r="N329" s="4221" t="s">
        <v>318</v>
      </c>
      <c r="O329" s="3864"/>
      <c r="P329" s="3635"/>
      <c r="Q329" s="3635"/>
    </row>
    <row r="330" spans="1:24" s="17" customFormat="1" ht="15" hidden="1" customHeight="1" x14ac:dyDescent="0.25">
      <c r="A330" s="3754"/>
      <c r="B330" s="4014"/>
      <c r="C330" s="3833"/>
      <c r="D330" s="3751"/>
      <c r="E330" s="3750"/>
      <c r="F330" s="3769"/>
      <c r="G330" s="4027"/>
      <c r="H330" s="3747"/>
      <c r="I330" s="4269"/>
      <c r="J330" s="3838"/>
      <c r="K330" s="4060" t="s">
        <v>214</v>
      </c>
      <c r="L330" s="4277"/>
      <c r="M330" s="4179"/>
      <c r="N330" s="4013"/>
      <c r="O330" s="3860"/>
      <c r="P330" s="3635"/>
      <c r="Q330" s="3635"/>
      <c r="R330" s="3646"/>
      <c r="S330" s="3646"/>
    </row>
    <row r="331" spans="1:24" s="17" customFormat="1" ht="15" hidden="1" customHeight="1" x14ac:dyDescent="0.25">
      <c r="A331" s="3754"/>
      <c r="B331" s="4014"/>
      <c r="C331" s="3833"/>
      <c r="D331" s="3751"/>
      <c r="E331" s="3750"/>
      <c r="F331" s="3769"/>
      <c r="G331" s="4027"/>
      <c r="H331" s="3747"/>
      <c r="I331" s="4269"/>
      <c r="J331" s="3838"/>
      <c r="K331" s="4057" t="s">
        <v>215</v>
      </c>
      <c r="L331" s="4276"/>
      <c r="M331" s="4275"/>
      <c r="N331" s="4013"/>
      <c r="O331" s="3860"/>
      <c r="P331" s="3635"/>
      <c r="Q331" s="3635"/>
      <c r="R331" s="3646"/>
      <c r="S331" s="3646"/>
    </row>
    <row r="332" spans="1:24" s="17" customFormat="1" ht="15" hidden="1" customHeight="1" thickBot="1" x14ac:dyDescent="0.3">
      <c r="A332" s="3754"/>
      <c r="B332" s="4014"/>
      <c r="C332" s="3833"/>
      <c r="D332" s="3751"/>
      <c r="E332" s="3750"/>
      <c r="F332" s="3769"/>
      <c r="G332" s="4027"/>
      <c r="H332" s="3747"/>
      <c r="I332" s="4269"/>
      <c r="J332" s="3894"/>
      <c r="K332" s="4057" t="s">
        <v>141</v>
      </c>
      <c r="L332" s="3866"/>
      <c r="M332" s="3790"/>
      <c r="N332" s="4013"/>
      <c r="O332" s="3860"/>
      <c r="P332" s="3635"/>
      <c r="Q332" s="3635"/>
      <c r="R332" s="3646"/>
      <c r="S332" s="3646"/>
    </row>
    <row r="333" spans="1:24" s="17" customFormat="1" ht="15" hidden="1" customHeight="1" thickBot="1" x14ac:dyDescent="0.3">
      <c r="A333" s="3739"/>
      <c r="B333" s="4012"/>
      <c r="C333" s="3831"/>
      <c r="D333" s="3736"/>
      <c r="E333" s="3735"/>
      <c r="F333" s="1966"/>
      <c r="G333" s="4025"/>
      <c r="H333" s="3732"/>
      <c r="I333" s="4267"/>
      <c r="J333" s="4054"/>
      <c r="K333" s="4119" t="s">
        <v>33</v>
      </c>
      <c r="L333" s="3866">
        <f>SUM(L329:L332)</f>
        <v>0</v>
      </c>
      <c r="M333" s="3855"/>
      <c r="N333" s="4010"/>
      <c r="O333" s="3853"/>
      <c r="P333" s="3635"/>
      <c r="Q333" s="3635"/>
      <c r="R333" s="3646"/>
      <c r="S333" s="3646"/>
    </row>
    <row r="334" spans="1:24" s="17" customFormat="1" ht="16.5" customHeight="1" x14ac:dyDescent="0.25">
      <c r="A334" s="3836" t="s">
        <v>109</v>
      </c>
      <c r="B334" s="4021" t="s">
        <v>37</v>
      </c>
      <c r="C334" s="3835" t="s">
        <v>37</v>
      </c>
      <c r="D334" s="3762" t="s">
        <v>92</v>
      </c>
      <c r="E334" s="3761"/>
      <c r="F334" s="1998" t="s">
        <v>1024</v>
      </c>
      <c r="G334" s="4037" t="s">
        <v>512</v>
      </c>
      <c r="H334" s="3767" t="s">
        <v>44</v>
      </c>
      <c r="I334" s="4270" t="s">
        <v>886</v>
      </c>
      <c r="J334" s="3839" t="s">
        <v>193</v>
      </c>
      <c r="K334" s="4065" t="s">
        <v>124</v>
      </c>
      <c r="L334" s="4203">
        <v>149.80000000000001</v>
      </c>
      <c r="M334" s="3936" t="s">
        <v>1023</v>
      </c>
      <c r="N334" s="4155" t="s">
        <v>318</v>
      </c>
      <c r="O334" s="3864">
        <v>1.423</v>
      </c>
      <c r="P334" s="3635"/>
      <c r="Q334" s="3635"/>
      <c r="R334" s="3646"/>
      <c r="S334" s="3646"/>
      <c r="T334" s="3646"/>
      <c r="U334" s="3646"/>
      <c r="V334" s="3635"/>
      <c r="W334" s="3635"/>
      <c r="X334" s="3646"/>
    </row>
    <row r="335" spans="1:24" s="17" customFormat="1" ht="16.5" customHeight="1" x14ac:dyDescent="0.25">
      <c r="A335" s="3754"/>
      <c r="B335" s="4014"/>
      <c r="C335" s="3833"/>
      <c r="D335" s="3751"/>
      <c r="E335" s="3750"/>
      <c r="F335" s="3769"/>
      <c r="G335" s="4027"/>
      <c r="H335" s="3747"/>
      <c r="I335" s="4269"/>
      <c r="J335" s="3838"/>
      <c r="K335" s="4060" t="s">
        <v>214</v>
      </c>
      <c r="L335" s="4059">
        <v>860</v>
      </c>
      <c r="M335" s="3934"/>
      <c r="N335" s="4274"/>
      <c r="O335" s="3802"/>
      <c r="P335" s="3635"/>
      <c r="Q335" s="3635"/>
      <c r="R335" s="3646"/>
      <c r="S335" s="3646"/>
    </row>
    <row r="336" spans="1:24" s="17" customFormat="1" ht="16.5" customHeight="1" x14ac:dyDescent="0.25">
      <c r="A336" s="3754"/>
      <c r="B336" s="4014"/>
      <c r="C336" s="3833"/>
      <c r="D336" s="3751"/>
      <c r="E336" s="3750"/>
      <c r="F336" s="3769"/>
      <c r="G336" s="4027"/>
      <c r="H336" s="3747"/>
      <c r="I336" s="4269"/>
      <c r="J336" s="3838"/>
      <c r="K336" s="4057" t="s">
        <v>968</v>
      </c>
      <c r="L336" s="4059">
        <v>450</v>
      </c>
      <c r="M336" s="3931"/>
      <c r="N336" s="4274"/>
      <c r="O336" s="3802"/>
      <c r="P336" s="3635"/>
      <c r="Q336" s="3635"/>
      <c r="R336" s="3646"/>
      <c r="S336" s="3646"/>
    </row>
    <row r="337" spans="1:24" s="17" customFormat="1" ht="12" customHeight="1" thickBot="1" x14ac:dyDescent="0.3">
      <c r="A337" s="3754"/>
      <c r="B337" s="4014"/>
      <c r="C337" s="3833"/>
      <c r="D337" s="3751"/>
      <c r="E337" s="3750"/>
      <c r="F337" s="3769"/>
      <c r="G337" s="4027"/>
      <c r="H337" s="3747"/>
      <c r="I337" s="4269"/>
      <c r="J337" s="3838"/>
      <c r="K337" s="4057" t="s">
        <v>141</v>
      </c>
      <c r="L337" s="3866"/>
      <c r="M337" s="3790"/>
      <c r="N337" s="4013"/>
      <c r="O337" s="3802"/>
      <c r="P337" s="3635"/>
      <c r="Q337" s="3635"/>
      <c r="R337" s="3646"/>
      <c r="S337" s="3646"/>
      <c r="U337" s="3646"/>
    </row>
    <row r="338" spans="1:24" s="17" customFormat="1" ht="22.5" customHeight="1" thickBot="1" x14ac:dyDescent="0.3">
      <c r="A338" s="3739"/>
      <c r="B338" s="4012"/>
      <c r="C338" s="3831"/>
      <c r="D338" s="3736"/>
      <c r="E338" s="3735"/>
      <c r="F338" s="1966"/>
      <c r="G338" s="4025"/>
      <c r="H338" s="3732"/>
      <c r="I338" s="4267"/>
      <c r="J338" s="3837"/>
      <c r="K338" s="3729" t="s">
        <v>33</v>
      </c>
      <c r="L338" s="4053">
        <f>SUM(L334:L337)</f>
        <v>1459.8</v>
      </c>
      <c r="M338" s="3855"/>
      <c r="N338" s="4010"/>
      <c r="O338" s="4258"/>
      <c r="P338" s="3635"/>
      <c r="Q338" s="3635"/>
      <c r="R338" s="3646"/>
      <c r="S338" s="3646"/>
    </row>
    <row r="339" spans="1:24" s="17" customFormat="1" ht="13.15" customHeight="1" x14ac:dyDescent="0.25">
      <c r="A339" s="3836" t="s">
        <v>109</v>
      </c>
      <c r="B339" s="4021" t="s">
        <v>37</v>
      </c>
      <c r="C339" s="3835" t="s">
        <v>37</v>
      </c>
      <c r="D339" s="3762" t="s">
        <v>87</v>
      </c>
      <c r="E339" s="4273"/>
      <c r="F339" s="1960" t="s">
        <v>1022</v>
      </c>
      <c r="G339" s="4037" t="s">
        <v>512</v>
      </c>
      <c r="H339" s="3767" t="s">
        <v>44</v>
      </c>
      <c r="I339" s="4270" t="s">
        <v>886</v>
      </c>
      <c r="J339" s="3839" t="s">
        <v>193</v>
      </c>
      <c r="K339" s="4065" t="s">
        <v>124</v>
      </c>
      <c r="L339" s="4203">
        <v>0</v>
      </c>
      <c r="M339" s="3805" t="s">
        <v>1021</v>
      </c>
      <c r="N339" s="4209" t="s">
        <v>883</v>
      </c>
      <c r="O339" s="3864">
        <v>1</v>
      </c>
      <c r="P339" s="3635"/>
      <c r="Q339" s="3635"/>
      <c r="R339" s="3646"/>
      <c r="S339" s="3646"/>
      <c r="V339" s="3635"/>
      <c r="W339" s="3635"/>
      <c r="X339" s="3646"/>
    </row>
    <row r="340" spans="1:24" s="17" customFormat="1" ht="15" customHeight="1" x14ac:dyDescent="0.25">
      <c r="A340" s="3754"/>
      <c r="B340" s="4014"/>
      <c r="C340" s="3833"/>
      <c r="D340" s="3751"/>
      <c r="E340" s="4229"/>
      <c r="F340" s="3863"/>
      <c r="G340" s="4027"/>
      <c r="H340" s="3747"/>
      <c r="I340" s="4269"/>
      <c r="J340" s="3838"/>
      <c r="K340" s="4060" t="s">
        <v>214</v>
      </c>
      <c r="L340" s="4059">
        <v>0</v>
      </c>
      <c r="M340" s="3790"/>
      <c r="N340" s="4013"/>
      <c r="O340" s="3802"/>
      <c r="P340" s="3635"/>
      <c r="Q340" s="3635"/>
      <c r="R340" s="3646"/>
      <c r="S340" s="3646"/>
    </row>
    <row r="341" spans="1:24" s="17" customFormat="1" ht="13.5" customHeight="1" thickBot="1" x14ac:dyDescent="0.3">
      <c r="A341" s="3754"/>
      <c r="B341" s="4014"/>
      <c r="C341" s="3833"/>
      <c r="D341" s="3751"/>
      <c r="E341" s="4229"/>
      <c r="F341" s="3863"/>
      <c r="G341" s="4027"/>
      <c r="H341" s="3747"/>
      <c r="I341" s="4269"/>
      <c r="J341" s="3838"/>
      <c r="K341" s="4057" t="s">
        <v>141</v>
      </c>
      <c r="L341" s="3866"/>
      <c r="M341" s="3790"/>
      <c r="N341" s="4013"/>
      <c r="O341" s="3802"/>
      <c r="P341" s="3635"/>
      <c r="Q341" s="3635"/>
      <c r="R341" s="3646"/>
      <c r="S341" s="3646"/>
    </row>
    <row r="342" spans="1:24" s="17" customFormat="1" ht="23.25" customHeight="1" thickBot="1" x14ac:dyDescent="0.3">
      <c r="A342" s="3739"/>
      <c r="B342" s="4012"/>
      <c r="C342" s="3831"/>
      <c r="D342" s="3736"/>
      <c r="E342" s="4272"/>
      <c r="F342" s="1961"/>
      <c r="G342" s="4025"/>
      <c r="H342" s="3732"/>
      <c r="I342" s="4267"/>
      <c r="J342" s="3837"/>
      <c r="K342" s="3729" t="s">
        <v>33</v>
      </c>
      <c r="L342" s="4068">
        <f>SUM(L339:L341)</f>
        <v>0</v>
      </c>
      <c r="M342" s="3855"/>
      <c r="N342" s="4010"/>
      <c r="O342" s="4258"/>
      <c r="P342" s="3635"/>
      <c r="Q342" s="3635"/>
      <c r="R342" s="3646"/>
      <c r="S342" s="3646"/>
    </row>
    <row r="343" spans="1:24" s="17" customFormat="1" ht="16.5" customHeight="1" x14ac:dyDescent="0.25">
      <c r="A343" s="3836" t="s">
        <v>109</v>
      </c>
      <c r="B343" s="4021" t="s">
        <v>37</v>
      </c>
      <c r="C343" s="3835" t="s">
        <v>37</v>
      </c>
      <c r="D343" s="3762" t="s">
        <v>65</v>
      </c>
      <c r="E343" s="3771"/>
      <c r="F343" s="1998" t="s">
        <v>1020</v>
      </c>
      <c r="G343" s="4037" t="s">
        <v>512</v>
      </c>
      <c r="H343" s="3747" t="s">
        <v>44</v>
      </c>
      <c r="I343" s="4269" t="s">
        <v>886</v>
      </c>
      <c r="J343" s="3839" t="s">
        <v>193</v>
      </c>
      <c r="K343" s="4065" t="s">
        <v>124</v>
      </c>
      <c r="L343" s="4064">
        <v>9.1</v>
      </c>
      <c r="M343" s="3919" t="s">
        <v>1019</v>
      </c>
      <c r="N343" s="4155" t="s">
        <v>883</v>
      </c>
      <c r="O343" s="4103">
        <v>1</v>
      </c>
      <c r="P343" s="3635"/>
      <c r="Q343" s="3635"/>
      <c r="R343" s="3646"/>
      <c r="S343" s="3646"/>
      <c r="U343" s="3646"/>
    </row>
    <row r="344" spans="1:24" s="17" customFormat="1" ht="18" customHeight="1" x14ac:dyDescent="0.25">
      <c r="A344" s="3754"/>
      <c r="B344" s="4014"/>
      <c r="C344" s="3833"/>
      <c r="D344" s="3751"/>
      <c r="E344" s="3770"/>
      <c r="F344" s="3769"/>
      <c r="G344" s="4027"/>
      <c r="H344" s="3747"/>
      <c r="I344" s="4269"/>
      <c r="J344" s="3838"/>
      <c r="K344" s="4101" t="s">
        <v>214</v>
      </c>
      <c r="L344" s="4059"/>
      <c r="M344" s="4179"/>
      <c r="N344" s="4098"/>
      <c r="O344" s="4271"/>
      <c r="P344" s="3635"/>
      <c r="Q344" s="3635"/>
      <c r="R344" s="3646"/>
      <c r="S344" s="3646"/>
    </row>
    <row r="345" spans="1:24" s="17" customFormat="1" ht="14.25" customHeight="1" thickBot="1" x14ac:dyDescent="0.3">
      <c r="A345" s="3754"/>
      <c r="B345" s="4014"/>
      <c r="C345" s="3833"/>
      <c r="D345" s="3751"/>
      <c r="E345" s="3770"/>
      <c r="F345" s="3769"/>
      <c r="G345" s="4027"/>
      <c r="H345" s="3747"/>
      <c r="I345" s="4269"/>
      <c r="J345" s="3894"/>
      <c r="K345" s="4057" t="s">
        <v>141</v>
      </c>
      <c r="L345" s="3866"/>
      <c r="M345" s="3790"/>
      <c r="N345" s="4013"/>
      <c r="O345" s="3802"/>
      <c r="P345" s="3635"/>
      <c r="Q345" s="3635"/>
      <c r="R345" s="3646"/>
      <c r="S345" s="3646"/>
      <c r="U345" s="3646"/>
    </row>
    <row r="346" spans="1:24" s="17" customFormat="1" ht="18.75" customHeight="1" thickBot="1" x14ac:dyDescent="0.3">
      <c r="A346" s="3754"/>
      <c r="B346" s="4014"/>
      <c r="C346" s="3833"/>
      <c r="D346" s="3751"/>
      <c r="E346" s="3770"/>
      <c r="F346" s="1966"/>
      <c r="G346" s="4027"/>
      <c r="H346" s="3747"/>
      <c r="I346" s="4269"/>
      <c r="J346" s="4054"/>
      <c r="K346" s="3729" t="s">
        <v>33</v>
      </c>
      <c r="L346" s="4053">
        <f>SUM(L343:L345)</f>
        <v>9.1</v>
      </c>
      <c r="M346" s="3855"/>
      <c r="N346" s="4010"/>
      <c r="O346" s="4258"/>
      <c r="P346" s="3635"/>
      <c r="Q346" s="3635"/>
      <c r="R346" s="3646"/>
      <c r="S346" s="3646"/>
    </row>
    <row r="347" spans="1:24" s="17" customFormat="1" ht="28.5" hidden="1" customHeight="1" x14ac:dyDescent="0.25">
      <c r="A347" s="3836" t="s">
        <v>109</v>
      </c>
      <c r="B347" s="4021" t="s">
        <v>37</v>
      </c>
      <c r="C347" s="3835" t="s">
        <v>37</v>
      </c>
      <c r="D347" s="3762"/>
      <c r="E347" s="3761"/>
      <c r="F347" s="1998"/>
      <c r="G347" s="4037" t="s">
        <v>512</v>
      </c>
      <c r="H347" s="3767" t="s">
        <v>44</v>
      </c>
      <c r="I347" s="4270" t="s">
        <v>886</v>
      </c>
      <c r="J347" s="3758" t="s">
        <v>193</v>
      </c>
      <c r="K347" s="4065" t="s">
        <v>124</v>
      </c>
      <c r="L347" s="4064"/>
      <c r="M347" s="3805"/>
      <c r="N347" s="4036"/>
      <c r="O347" s="3864"/>
      <c r="P347" s="3635"/>
      <c r="Q347" s="3635"/>
      <c r="R347" s="3646"/>
      <c r="S347" s="3646"/>
      <c r="U347" s="3646"/>
    </row>
    <row r="348" spans="1:24" s="17" customFormat="1" ht="24" hidden="1" customHeight="1" thickBot="1" x14ac:dyDescent="0.3">
      <c r="A348" s="3754"/>
      <c r="B348" s="4014"/>
      <c r="C348" s="3833"/>
      <c r="D348" s="3751"/>
      <c r="E348" s="3750"/>
      <c r="F348" s="1966"/>
      <c r="G348" s="4027"/>
      <c r="H348" s="3747"/>
      <c r="I348" s="4269"/>
      <c r="J348" s="3730"/>
      <c r="K348" s="4060" t="s">
        <v>214</v>
      </c>
      <c r="L348" s="4059"/>
      <c r="M348" s="3931" t="s">
        <v>1017</v>
      </c>
      <c r="N348" s="4146" t="s">
        <v>318</v>
      </c>
      <c r="O348" s="4271"/>
      <c r="P348" s="3635"/>
      <c r="Q348" s="3635"/>
      <c r="R348" s="3646"/>
      <c r="S348" s="3646"/>
    </row>
    <row r="349" spans="1:24" s="17" customFormat="1" ht="24" hidden="1" customHeight="1" x14ac:dyDescent="0.25">
      <c r="A349" s="3836" t="s">
        <v>109</v>
      </c>
      <c r="B349" s="4021" t="s">
        <v>37</v>
      </c>
      <c r="C349" s="3835" t="s">
        <v>37</v>
      </c>
      <c r="D349" s="3762"/>
      <c r="E349" s="3761"/>
      <c r="F349" s="1998"/>
      <c r="G349" s="4037" t="s">
        <v>512</v>
      </c>
      <c r="H349" s="3767" t="s">
        <v>44</v>
      </c>
      <c r="I349" s="4270" t="s">
        <v>886</v>
      </c>
      <c r="J349" s="3839" t="s">
        <v>193</v>
      </c>
      <c r="K349" s="4065" t="s">
        <v>124</v>
      </c>
      <c r="L349" s="4064"/>
      <c r="M349" s="3919" t="s">
        <v>1018</v>
      </c>
      <c r="N349" s="4221" t="s">
        <v>318</v>
      </c>
      <c r="O349" s="3864"/>
      <c r="P349" s="3635"/>
      <c r="Q349" s="3635"/>
    </row>
    <row r="350" spans="1:24" s="17" customFormat="1" ht="39" hidden="1" customHeight="1" x14ac:dyDescent="0.25">
      <c r="A350" s="3754"/>
      <c r="B350" s="4014"/>
      <c r="C350" s="3833"/>
      <c r="D350" s="3751"/>
      <c r="E350" s="3750"/>
      <c r="F350" s="3769"/>
      <c r="G350" s="4027"/>
      <c r="H350" s="3747"/>
      <c r="I350" s="4269"/>
      <c r="J350" s="3838"/>
      <c r="K350" s="4060" t="s">
        <v>214</v>
      </c>
      <c r="L350" s="4059"/>
      <c r="M350" s="4179"/>
      <c r="N350" s="4013"/>
      <c r="O350" s="3802"/>
      <c r="P350" s="3635"/>
      <c r="Q350" s="3635"/>
    </row>
    <row r="351" spans="1:24" s="17" customFormat="1" ht="14.25" hidden="1" customHeight="1" thickBot="1" x14ac:dyDescent="0.3">
      <c r="A351" s="3754"/>
      <c r="B351" s="4014"/>
      <c r="C351" s="3833"/>
      <c r="D351" s="3751"/>
      <c r="E351" s="3750"/>
      <c r="F351" s="3769"/>
      <c r="G351" s="4027"/>
      <c r="H351" s="3747"/>
      <c r="I351" s="4269"/>
      <c r="J351" s="3894"/>
      <c r="K351" s="4268" t="s">
        <v>141</v>
      </c>
      <c r="L351" s="4194"/>
      <c r="M351" s="3795"/>
      <c r="N351" s="4013"/>
      <c r="O351" s="3802"/>
      <c r="P351" s="3635"/>
      <c r="Q351" s="3635"/>
    </row>
    <row r="352" spans="1:24" s="17" customFormat="1" ht="38.25" hidden="1" customHeight="1" thickBot="1" x14ac:dyDescent="0.3">
      <c r="A352" s="3739"/>
      <c r="B352" s="4012"/>
      <c r="C352" s="3831"/>
      <c r="D352" s="3736"/>
      <c r="E352" s="3735"/>
      <c r="F352" s="1966"/>
      <c r="G352" s="4025"/>
      <c r="H352" s="3732"/>
      <c r="I352" s="4267"/>
      <c r="J352" s="4054"/>
      <c r="K352" s="4119" t="s">
        <v>33</v>
      </c>
      <c r="L352" s="3866">
        <f>SUM(L349:L351)</f>
        <v>0</v>
      </c>
      <c r="M352" s="3855"/>
      <c r="N352" s="4010"/>
      <c r="O352" s="4258"/>
      <c r="P352" s="3635"/>
      <c r="Q352" s="3635"/>
    </row>
    <row r="353" spans="1:24" s="17" customFormat="1" ht="20.25" hidden="1" customHeight="1" x14ac:dyDescent="0.25">
      <c r="A353" s="3836" t="s">
        <v>109</v>
      </c>
      <c r="B353" s="4021" t="s">
        <v>37</v>
      </c>
      <c r="C353" s="3835" t="s">
        <v>37</v>
      </c>
      <c r="D353" s="4266"/>
      <c r="E353" s="4265"/>
      <c r="F353" s="1998"/>
      <c r="G353" s="4037" t="s">
        <v>512</v>
      </c>
      <c r="H353" s="3767" t="s">
        <v>44</v>
      </c>
      <c r="I353" s="4198" t="s">
        <v>886</v>
      </c>
      <c r="J353" s="3839" t="s">
        <v>193</v>
      </c>
      <c r="K353" s="4065" t="s">
        <v>124</v>
      </c>
      <c r="L353" s="4064">
        <v>0</v>
      </c>
      <c r="M353" s="4114" t="s">
        <v>1017</v>
      </c>
      <c r="N353" s="4150" t="s">
        <v>318</v>
      </c>
      <c r="O353" s="3864"/>
      <c r="P353" s="3635"/>
      <c r="Q353" s="3635"/>
    </row>
    <row r="354" spans="1:24" s="17" customFormat="1" ht="47.25" hidden="1" customHeight="1" x14ac:dyDescent="0.25">
      <c r="A354" s="3754"/>
      <c r="B354" s="4014"/>
      <c r="C354" s="3833"/>
      <c r="D354" s="4264"/>
      <c r="E354" s="4215"/>
      <c r="F354" s="3769"/>
      <c r="G354" s="4027"/>
      <c r="H354" s="3747"/>
      <c r="I354" s="4195"/>
      <c r="J354" s="3838"/>
      <c r="K354" s="4060" t="s">
        <v>214</v>
      </c>
      <c r="L354" s="4059"/>
      <c r="M354" s="3790"/>
      <c r="N354" s="4013"/>
      <c r="O354" s="3802"/>
      <c r="P354" s="3635"/>
      <c r="Q354" s="3635"/>
    </row>
    <row r="355" spans="1:24" s="17" customFormat="1" ht="35.25" hidden="1" customHeight="1" thickBot="1" x14ac:dyDescent="0.3">
      <c r="A355" s="3754"/>
      <c r="B355" s="4014"/>
      <c r="C355" s="3833"/>
      <c r="D355" s="4264"/>
      <c r="E355" s="4215"/>
      <c r="F355" s="3769"/>
      <c r="G355" s="4027"/>
      <c r="H355" s="3747"/>
      <c r="I355" s="4195"/>
      <c r="J355" s="3894"/>
      <c r="K355" s="4057" t="s">
        <v>141</v>
      </c>
      <c r="L355" s="3866"/>
      <c r="M355" s="3790"/>
      <c r="N355" s="4013"/>
      <c r="O355" s="3802"/>
      <c r="P355" s="3635"/>
      <c r="Q355" s="3635"/>
    </row>
    <row r="356" spans="1:24" s="17" customFormat="1" ht="31.5" hidden="1" customHeight="1" thickBot="1" x14ac:dyDescent="0.3">
      <c r="A356" s="3739"/>
      <c r="B356" s="4012"/>
      <c r="C356" s="3831"/>
      <c r="D356" s="4263"/>
      <c r="E356" s="4213"/>
      <c r="F356" s="1966"/>
      <c r="G356" s="4025"/>
      <c r="H356" s="3732"/>
      <c r="I356" s="4191"/>
      <c r="J356" s="4054"/>
      <c r="K356" s="4119" t="s">
        <v>33</v>
      </c>
      <c r="L356" s="3866">
        <f>SUM(L353:L355)</f>
        <v>0</v>
      </c>
      <c r="M356" s="3855"/>
      <c r="N356" s="4010"/>
      <c r="O356" s="4258"/>
      <c r="P356" s="3635"/>
      <c r="Q356" s="3635"/>
    </row>
    <row r="357" spans="1:24" s="17" customFormat="1" ht="24.75" customHeight="1" x14ac:dyDescent="0.25">
      <c r="A357" s="3836" t="s">
        <v>109</v>
      </c>
      <c r="B357" s="4021" t="s">
        <v>37</v>
      </c>
      <c r="C357" s="3835" t="s">
        <v>37</v>
      </c>
      <c r="D357" s="3762" t="s">
        <v>56</v>
      </c>
      <c r="E357" s="3761"/>
      <c r="F357" s="4067" t="s">
        <v>1016</v>
      </c>
      <c r="G357" s="4037" t="s">
        <v>512</v>
      </c>
      <c r="H357" s="3767" t="s">
        <v>44</v>
      </c>
      <c r="I357" s="4198" t="s">
        <v>886</v>
      </c>
      <c r="J357" s="3839" t="s">
        <v>193</v>
      </c>
      <c r="K357" s="4065" t="s">
        <v>124</v>
      </c>
      <c r="L357" s="4203">
        <v>634</v>
      </c>
      <c r="M357" s="4222" t="s">
        <v>1015</v>
      </c>
      <c r="N357" s="4221" t="s">
        <v>318</v>
      </c>
      <c r="O357" s="3864">
        <v>0.34100000000000003</v>
      </c>
      <c r="P357" s="3635"/>
      <c r="Q357" s="3635"/>
      <c r="R357" s="3646"/>
      <c r="S357" s="3646"/>
      <c r="U357" s="3646"/>
      <c r="V357" s="3635"/>
      <c r="W357" s="3635"/>
      <c r="X357" s="3646"/>
    </row>
    <row r="358" spans="1:24" s="17" customFormat="1" ht="14.25" customHeight="1" x14ac:dyDescent="0.25">
      <c r="A358" s="3754"/>
      <c r="B358" s="4014"/>
      <c r="C358" s="3833"/>
      <c r="D358" s="3751"/>
      <c r="E358" s="3750"/>
      <c r="F358" s="4058"/>
      <c r="G358" s="4027"/>
      <c r="H358" s="3747"/>
      <c r="I358" s="4195"/>
      <c r="J358" s="3838"/>
      <c r="K358" s="4060" t="s">
        <v>214</v>
      </c>
      <c r="L358" s="4059">
        <v>624.70000000000005</v>
      </c>
      <c r="M358" s="3790"/>
      <c r="N358" s="4013"/>
      <c r="O358" s="3860"/>
      <c r="P358" s="3766"/>
      <c r="Q358" s="3635"/>
    </row>
    <row r="359" spans="1:24" s="17" customFormat="1" ht="15" customHeight="1" thickBot="1" x14ac:dyDescent="0.3">
      <c r="A359" s="3754"/>
      <c r="B359" s="4014"/>
      <c r="C359" s="3833"/>
      <c r="D359" s="3751"/>
      <c r="E359" s="3750"/>
      <c r="F359" s="4058"/>
      <c r="G359" s="4027"/>
      <c r="H359" s="3747"/>
      <c r="I359" s="4195"/>
      <c r="J359" s="3894"/>
      <c r="K359" s="4057" t="s">
        <v>141</v>
      </c>
      <c r="L359" s="3866"/>
      <c r="M359" s="3790"/>
      <c r="N359" s="4013"/>
      <c r="O359" s="3860"/>
      <c r="P359" s="3635"/>
      <c r="Q359" s="3635"/>
    </row>
    <row r="360" spans="1:24" s="17" customFormat="1" ht="15" customHeight="1" thickBot="1" x14ac:dyDescent="0.3">
      <c r="A360" s="3739"/>
      <c r="B360" s="4012"/>
      <c r="C360" s="3831"/>
      <c r="D360" s="3736"/>
      <c r="E360" s="3735"/>
      <c r="F360" s="4055"/>
      <c r="G360" s="4025"/>
      <c r="H360" s="3732"/>
      <c r="I360" s="4191"/>
      <c r="J360" s="4054"/>
      <c r="K360" s="3729" t="s">
        <v>33</v>
      </c>
      <c r="L360" s="4053">
        <f>SUM(L357:L359)</f>
        <v>1258.7</v>
      </c>
      <c r="M360" s="3855"/>
      <c r="N360" s="4010"/>
      <c r="O360" s="3853"/>
      <c r="P360" s="3635"/>
      <c r="Q360" s="3635"/>
    </row>
    <row r="361" spans="1:24" s="17" customFormat="1" ht="21.75" customHeight="1" x14ac:dyDescent="0.25">
      <c r="A361" s="3836" t="s">
        <v>109</v>
      </c>
      <c r="B361" s="4021" t="s">
        <v>37</v>
      </c>
      <c r="C361" s="3835" t="s">
        <v>37</v>
      </c>
      <c r="D361" s="3762" t="s">
        <v>48</v>
      </c>
      <c r="E361" s="3761"/>
      <c r="F361" s="4067" t="s">
        <v>929</v>
      </c>
      <c r="G361" s="4037" t="s">
        <v>512</v>
      </c>
      <c r="H361" s="3767" t="s">
        <v>44</v>
      </c>
      <c r="I361" s="4198" t="s">
        <v>886</v>
      </c>
      <c r="J361" s="3839" t="s">
        <v>193</v>
      </c>
      <c r="K361" s="4065" t="s">
        <v>124</v>
      </c>
      <c r="L361" s="4203">
        <v>85.6</v>
      </c>
      <c r="M361" s="4071" t="s">
        <v>1014</v>
      </c>
      <c r="N361" s="4262" t="s">
        <v>883</v>
      </c>
      <c r="O361" s="4061">
        <v>3</v>
      </c>
      <c r="P361" s="3635"/>
      <c r="Q361" s="3635"/>
      <c r="V361" s="3635"/>
      <c r="W361" s="3635"/>
      <c r="X361" s="3646"/>
    </row>
    <row r="362" spans="1:24" s="17" customFormat="1" ht="15" customHeight="1" x14ac:dyDescent="0.25">
      <c r="A362" s="3754"/>
      <c r="B362" s="4014"/>
      <c r="C362" s="3833"/>
      <c r="D362" s="3751"/>
      <c r="E362" s="3750"/>
      <c r="F362" s="4058"/>
      <c r="G362" s="4027"/>
      <c r="H362" s="3747"/>
      <c r="I362" s="4195"/>
      <c r="J362" s="3838"/>
      <c r="K362" s="4060" t="s">
        <v>214</v>
      </c>
      <c r="L362" s="4059"/>
      <c r="M362" s="4111"/>
      <c r="N362" s="4261"/>
      <c r="O362" s="3802"/>
      <c r="P362" s="3635"/>
      <c r="Q362" s="3635"/>
    </row>
    <row r="363" spans="1:24" s="17" customFormat="1" ht="15" customHeight="1" thickBot="1" x14ac:dyDescent="0.3">
      <c r="A363" s="3754"/>
      <c r="B363" s="4014"/>
      <c r="C363" s="3833"/>
      <c r="D363" s="3751"/>
      <c r="E363" s="3750"/>
      <c r="F363" s="4058"/>
      <c r="G363" s="4027"/>
      <c r="H363" s="3747"/>
      <c r="I363" s="4195"/>
      <c r="J363" s="3894"/>
      <c r="K363" s="4057" t="s">
        <v>141</v>
      </c>
      <c r="L363" s="3866">
        <v>0</v>
      </c>
      <c r="M363" s="4111"/>
      <c r="N363" s="4261"/>
      <c r="O363" s="3802"/>
      <c r="P363" s="3635"/>
      <c r="Q363" s="3635"/>
    </row>
    <row r="364" spans="1:24" s="17" customFormat="1" ht="15" customHeight="1" thickBot="1" x14ac:dyDescent="0.3">
      <c r="A364" s="3739"/>
      <c r="B364" s="4012"/>
      <c r="C364" s="3831"/>
      <c r="D364" s="3736"/>
      <c r="E364" s="3735"/>
      <c r="F364" s="4055"/>
      <c r="G364" s="4025"/>
      <c r="H364" s="3732"/>
      <c r="I364" s="4191"/>
      <c r="J364" s="4054"/>
      <c r="K364" s="3729" t="s">
        <v>33</v>
      </c>
      <c r="L364" s="4053">
        <f>SUM(L361:L363)</f>
        <v>85.6</v>
      </c>
      <c r="M364" s="4260"/>
      <c r="N364" s="4259"/>
      <c r="O364" s="4258"/>
      <c r="P364" s="3635"/>
      <c r="Q364" s="3635"/>
    </row>
    <row r="365" spans="1:24" s="17" customFormat="1" ht="20.25" customHeight="1" x14ac:dyDescent="0.25">
      <c r="A365" s="3836" t="s">
        <v>109</v>
      </c>
      <c r="B365" s="4021" t="s">
        <v>37</v>
      </c>
      <c r="C365" s="3835" t="s">
        <v>37</v>
      </c>
      <c r="D365" s="3762" t="s">
        <v>46</v>
      </c>
      <c r="E365" s="3761"/>
      <c r="F365" s="4067" t="s">
        <v>1013</v>
      </c>
      <c r="G365" s="4037" t="s">
        <v>512</v>
      </c>
      <c r="H365" s="3767" t="s">
        <v>44</v>
      </c>
      <c r="I365" s="4257" t="s">
        <v>814</v>
      </c>
      <c r="J365" s="4256" t="s">
        <v>191</v>
      </c>
      <c r="K365" s="4065" t="s">
        <v>124</v>
      </c>
      <c r="L365" s="4064">
        <v>0.4</v>
      </c>
      <c r="M365" s="4255" t="s">
        <v>1012</v>
      </c>
      <c r="N365" s="4254" t="s">
        <v>883</v>
      </c>
      <c r="O365" s="4253">
        <v>20</v>
      </c>
      <c r="P365" s="3635"/>
      <c r="Q365" s="3635"/>
      <c r="R365" s="3646"/>
      <c r="S365" s="3646"/>
    </row>
    <row r="366" spans="1:24" s="17" customFormat="1" ht="15" customHeight="1" x14ac:dyDescent="0.25">
      <c r="A366" s="3754"/>
      <c r="B366" s="4014"/>
      <c r="C366" s="3833"/>
      <c r="D366" s="3751"/>
      <c r="E366" s="3750"/>
      <c r="F366" s="4058"/>
      <c r="G366" s="4027"/>
      <c r="H366" s="3747"/>
      <c r="I366" s="4252"/>
      <c r="J366" s="4232"/>
      <c r="K366" s="4060" t="s">
        <v>214</v>
      </c>
      <c r="L366" s="4059"/>
      <c r="M366" s="3790"/>
      <c r="N366" s="4013"/>
      <c r="O366" s="3860"/>
      <c r="P366" s="3635"/>
      <c r="Q366" s="3635"/>
    </row>
    <row r="367" spans="1:24" s="17" customFormat="1" ht="15" customHeight="1" thickBot="1" x14ac:dyDescent="0.3">
      <c r="A367" s="3754"/>
      <c r="B367" s="4014"/>
      <c r="C367" s="3833"/>
      <c r="D367" s="3751"/>
      <c r="E367" s="3750"/>
      <c r="F367" s="4058"/>
      <c r="G367" s="4027"/>
      <c r="H367" s="3747"/>
      <c r="I367" s="4252"/>
      <c r="J367" s="4232"/>
      <c r="K367" s="4057" t="s">
        <v>141</v>
      </c>
      <c r="L367" s="3866">
        <v>0</v>
      </c>
      <c r="M367" s="3790"/>
      <c r="N367" s="4013"/>
      <c r="O367" s="3860"/>
      <c r="P367" s="3635"/>
      <c r="Q367" s="3635"/>
    </row>
    <row r="368" spans="1:24" s="17" customFormat="1" ht="17.25" customHeight="1" thickBot="1" x14ac:dyDescent="0.3">
      <c r="A368" s="3739"/>
      <c r="B368" s="4012"/>
      <c r="C368" s="3831"/>
      <c r="D368" s="3736"/>
      <c r="E368" s="3735"/>
      <c r="F368" s="4055"/>
      <c r="G368" s="4025"/>
      <c r="H368" s="3732"/>
      <c r="I368" s="4251"/>
      <c r="J368" s="4228"/>
      <c r="K368" s="3729" t="s">
        <v>33</v>
      </c>
      <c r="L368" s="4053">
        <f>SUM(L365:L367)</f>
        <v>0.4</v>
      </c>
      <c r="M368" s="3855"/>
      <c r="N368" s="4010"/>
      <c r="O368" s="3853"/>
      <c r="P368" s="3635"/>
      <c r="Q368" s="3635"/>
    </row>
    <row r="369" spans="1:19" s="17" customFormat="1" ht="15" hidden="1" customHeight="1" x14ac:dyDescent="0.25">
      <c r="A369" s="3754" t="s">
        <v>109</v>
      </c>
      <c r="B369" s="4014" t="s">
        <v>37</v>
      </c>
      <c r="C369" s="3833" t="s">
        <v>37</v>
      </c>
      <c r="D369" s="3751" t="s">
        <v>916</v>
      </c>
      <c r="E369" s="3750"/>
      <c r="F369" s="1998" t="s">
        <v>1011</v>
      </c>
      <c r="G369" s="4027" t="s">
        <v>512</v>
      </c>
      <c r="H369" s="3747" t="s">
        <v>44</v>
      </c>
      <c r="I369" s="3770" t="s">
        <v>918</v>
      </c>
      <c r="J369" s="4250"/>
      <c r="K369" s="4101" t="s">
        <v>124</v>
      </c>
      <c r="L369" s="4249">
        <v>0</v>
      </c>
      <c r="M369" s="4189" t="s">
        <v>1010</v>
      </c>
      <c r="N369" s="4248" t="s">
        <v>883</v>
      </c>
      <c r="O369" s="4247"/>
      <c r="P369" s="3635"/>
      <c r="Q369" s="3635"/>
    </row>
    <row r="370" spans="1:19" s="17" customFormat="1" ht="15" hidden="1" customHeight="1" x14ac:dyDescent="0.25">
      <c r="A370" s="3754"/>
      <c r="B370" s="4014"/>
      <c r="C370" s="3833"/>
      <c r="D370" s="3751"/>
      <c r="E370" s="3750"/>
      <c r="F370" s="3769"/>
      <c r="G370" s="4027"/>
      <c r="H370" s="3747"/>
      <c r="I370" s="3770"/>
      <c r="J370" s="4246"/>
      <c r="K370" s="4060" t="s">
        <v>214</v>
      </c>
      <c r="L370" s="4059"/>
      <c r="M370" s="3790"/>
      <c r="N370" s="4013"/>
      <c r="O370" s="4245"/>
      <c r="P370" s="3635"/>
      <c r="Q370" s="3635"/>
    </row>
    <row r="371" spans="1:19" s="17" customFormat="1" ht="15" hidden="1" customHeight="1" thickBot="1" x14ac:dyDescent="0.3">
      <c r="A371" s="3754"/>
      <c r="B371" s="4014"/>
      <c r="C371" s="3833"/>
      <c r="D371" s="3751"/>
      <c r="E371" s="3750"/>
      <c r="F371" s="3769"/>
      <c r="G371" s="4027"/>
      <c r="H371" s="3747"/>
      <c r="I371" s="3770"/>
      <c r="J371" s="4246"/>
      <c r="K371" s="4057" t="s">
        <v>141</v>
      </c>
      <c r="L371" s="3866">
        <v>0</v>
      </c>
      <c r="M371" s="3790"/>
      <c r="N371" s="4013"/>
      <c r="O371" s="4245"/>
      <c r="P371" s="3635"/>
      <c r="Q371" s="3635"/>
      <c r="R371" s="3646"/>
      <c r="S371" s="3646"/>
    </row>
    <row r="372" spans="1:19" s="17" customFormat="1" ht="15" hidden="1" customHeight="1" thickBot="1" x14ac:dyDescent="0.3">
      <c r="A372" s="3739"/>
      <c r="B372" s="4012"/>
      <c r="C372" s="3831"/>
      <c r="D372" s="3736"/>
      <c r="E372" s="3735"/>
      <c r="F372" s="1966"/>
      <c r="G372" s="4025"/>
      <c r="H372" s="3732"/>
      <c r="I372" s="3768"/>
      <c r="J372" s="3998"/>
      <c r="K372" s="4119" t="s">
        <v>33</v>
      </c>
      <c r="L372" s="4053">
        <f>SUM(L369:L371)</f>
        <v>0</v>
      </c>
      <c r="M372" s="4163"/>
      <c r="N372" s="4162"/>
      <c r="O372" s="4244"/>
      <c r="P372" s="3635"/>
      <c r="Q372" s="3635"/>
    </row>
    <row r="373" spans="1:19" s="17" customFormat="1" ht="22.5" hidden="1" customHeight="1" x14ac:dyDescent="0.25">
      <c r="A373" s="3765" t="s">
        <v>109</v>
      </c>
      <c r="B373" s="3985" t="s">
        <v>37</v>
      </c>
      <c r="C373" s="3819" t="s">
        <v>37</v>
      </c>
      <c r="D373" s="3818" t="s">
        <v>914</v>
      </c>
      <c r="E373" s="3761"/>
      <c r="F373" s="1998" t="s">
        <v>1009</v>
      </c>
      <c r="G373" s="4027" t="s">
        <v>512</v>
      </c>
      <c r="H373" s="3747" t="s">
        <v>44</v>
      </c>
      <c r="I373" s="4198" t="s">
        <v>918</v>
      </c>
      <c r="J373" s="4243"/>
      <c r="K373" s="4101" t="s">
        <v>124</v>
      </c>
      <c r="L373" s="4064">
        <v>0</v>
      </c>
      <c r="M373" s="4020" t="s">
        <v>1008</v>
      </c>
      <c r="N373" s="4242" t="s">
        <v>318</v>
      </c>
      <c r="O373" s="4241"/>
      <c r="P373" s="3635"/>
      <c r="Q373" s="3635"/>
    </row>
    <row r="374" spans="1:19" s="17" customFormat="1" ht="17.25" hidden="1" customHeight="1" x14ac:dyDescent="0.25">
      <c r="A374" s="3815"/>
      <c r="B374" s="3982"/>
      <c r="C374" s="3813"/>
      <c r="D374" s="3812"/>
      <c r="E374" s="3750"/>
      <c r="F374" s="4232"/>
      <c r="G374" s="4027"/>
      <c r="H374" s="3747"/>
      <c r="I374" s="4195"/>
      <c r="J374" s="4240"/>
      <c r="K374" s="4060" t="s">
        <v>214</v>
      </c>
      <c r="L374" s="4059">
        <v>0</v>
      </c>
      <c r="M374" s="3787"/>
      <c r="N374" s="4098"/>
      <c r="O374" s="4239"/>
      <c r="P374" s="3635"/>
      <c r="Q374" s="3635"/>
    </row>
    <row r="375" spans="1:19" s="17" customFormat="1" ht="19.5" hidden="1" customHeight="1" thickBot="1" x14ac:dyDescent="0.3">
      <c r="A375" s="3815"/>
      <c r="B375" s="3982"/>
      <c r="C375" s="3813"/>
      <c r="D375" s="3812"/>
      <c r="E375" s="3750"/>
      <c r="F375" s="4232"/>
      <c r="G375" s="4027"/>
      <c r="H375" s="3747"/>
      <c r="I375" s="4195"/>
      <c r="J375" s="4240"/>
      <c r="K375" s="4057" t="s">
        <v>141</v>
      </c>
      <c r="L375" s="3866"/>
      <c r="M375" s="3787"/>
      <c r="N375" s="4098"/>
      <c r="O375" s="4239"/>
      <c r="P375" s="3635"/>
      <c r="Q375" s="3635"/>
    </row>
    <row r="376" spans="1:19" s="17" customFormat="1" ht="20.25" hidden="1" customHeight="1" thickBot="1" x14ac:dyDescent="0.3">
      <c r="A376" s="3811"/>
      <c r="B376" s="4120"/>
      <c r="C376" s="3809"/>
      <c r="D376" s="3808"/>
      <c r="E376" s="3735"/>
      <c r="F376" s="4228"/>
      <c r="G376" s="4025"/>
      <c r="H376" s="3732"/>
      <c r="I376" s="4191"/>
      <c r="J376" s="4238"/>
      <c r="K376" s="4119" t="s">
        <v>33</v>
      </c>
      <c r="L376" s="4053">
        <f>SUM(L373:L375)</f>
        <v>0</v>
      </c>
      <c r="M376" s="3779"/>
      <c r="N376" s="3986"/>
      <c r="O376" s="4237"/>
      <c r="P376" s="3635"/>
      <c r="Q376" s="3635"/>
    </row>
    <row r="377" spans="1:19" s="17" customFormat="1" ht="16.5" customHeight="1" x14ac:dyDescent="0.25">
      <c r="A377" s="3765" t="s">
        <v>109</v>
      </c>
      <c r="B377" s="4199" t="s">
        <v>37</v>
      </c>
      <c r="C377" s="3819" t="s">
        <v>37</v>
      </c>
      <c r="D377" s="3818" t="s">
        <v>886</v>
      </c>
      <c r="E377" s="3761"/>
      <c r="F377" s="1998" t="s">
        <v>1007</v>
      </c>
      <c r="G377" s="4037" t="s">
        <v>1001</v>
      </c>
      <c r="H377" s="3767" t="s">
        <v>44</v>
      </c>
      <c r="I377" s="4198" t="s">
        <v>918</v>
      </c>
      <c r="J377" s="4151" t="s">
        <v>202</v>
      </c>
      <c r="K377" s="4065" t="s">
        <v>124</v>
      </c>
      <c r="L377" s="4064">
        <v>231</v>
      </c>
      <c r="M377" s="4236" t="s">
        <v>1006</v>
      </c>
      <c r="N377" s="4150" t="s">
        <v>883</v>
      </c>
      <c r="O377" s="4235">
        <v>13</v>
      </c>
      <c r="P377" s="3635"/>
      <c r="Q377" s="3635"/>
    </row>
    <row r="378" spans="1:19" s="17" customFormat="1" ht="21.75" customHeight="1" x14ac:dyDescent="0.25">
      <c r="A378" s="3815"/>
      <c r="B378" s="4193"/>
      <c r="C378" s="3813"/>
      <c r="D378" s="3812"/>
      <c r="E378" s="3750"/>
      <c r="F378" s="4232"/>
      <c r="G378" s="4027"/>
      <c r="H378" s="3747"/>
      <c r="I378" s="4195"/>
      <c r="J378" s="3979"/>
      <c r="K378" s="4060" t="s">
        <v>214</v>
      </c>
      <c r="L378" s="4059">
        <v>0</v>
      </c>
      <c r="M378" s="3790" t="s">
        <v>1005</v>
      </c>
      <c r="N378" s="4143" t="s">
        <v>883</v>
      </c>
      <c r="O378" s="4220">
        <v>1</v>
      </c>
      <c r="P378" s="3635"/>
      <c r="Q378" s="3635"/>
    </row>
    <row r="379" spans="1:19" s="17" customFormat="1" ht="17.25" customHeight="1" x14ac:dyDescent="0.25">
      <c r="A379" s="3815"/>
      <c r="B379" s="4193"/>
      <c r="C379" s="3813"/>
      <c r="D379" s="3812"/>
      <c r="E379" s="3750"/>
      <c r="F379" s="4232"/>
      <c r="G379" s="4027"/>
      <c r="H379" s="3747"/>
      <c r="I379" s="4195"/>
      <c r="J379" s="3750"/>
      <c r="K379" s="4060" t="s">
        <v>141</v>
      </c>
      <c r="L379" s="4234">
        <v>0</v>
      </c>
      <c r="M379" s="3790"/>
      <c r="N379" s="4013"/>
      <c r="O379" s="3794"/>
      <c r="P379" s="3635"/>
      <c r="Q379" s="3635"/>
    </row>
    <row r="380" spans="1:19" s="17" customFormat="1" ht="18" customHeight="1" thickBot="1" x14ac:dyDescent="0.3">
      <c r="A380" s="3811"/>
      <c r="B380" s="4200"/>
      <c r="C380" s="3809"/>
      <c r="D380" s="3808"/>
      <c r="E380" s="3735"/>
      <c r="F380" s="4228"/>
      <c r="G380" s="4025"/>
      <c r="H380" s="3732"/>
      <c r="I380" s="4191"/>
      <c r="J380" s="3735"/>
      <c r="K380" s="4217" t="s">
        <v>33</v>
      </c>
      <c r="L380" s="4190">
        <f>SUM(L377:L379)</f>
        <v>231</v>
      </c>
      <c r="M380" s="3779"/>
      <c r="N380" s="3986"/>
      <c r="O380" s="3807"/>
      <c r="P380" s="3635"/>
      <c r="Q380" s="3635"/>
    </row>
    <row r="381" spans="1:19" s="17" customFormat="1" ht="27.75" hidden="1" customHeight="1" thickBot="1" x14ac:dyDescent="0.3">
      <c r="A381" s="3765" t="s">
        <v>109</v>
      </c>
      <c r="B381" s="4199" t="s">
        <v>37</v>
      </c>
      <c r="C381" s="3819" t="s">
        <v>37</v>
      </c>
      <c r="D381" s="3818" t="s">
        <v>907</v>
      </c>
      <c r="E381" s="4229"/>
      <c r="F381" s="1998" t="s">
        <v>1004</v>
      </c>
      <c r="G381" s="4233" t="s">
        <v>1001</v>
      </c>
      <c r="H381" s="3767" t="s">
        <v>44</v>
      </c>
      <c r="I381" s="4198" t="s">
        <v>1003</v>
      </c>
      <c r="J381" s="3761"/>
      <c r="K381" s="308" t="s">
        <v>124</v>
      </c>
      <c r="L381" s="4226">
        <v>0</v>
      </c>
      <c r="M381" s="4225" t="s">
        <v>997</v>
      </c>
      <c r="N381" s="4224" t="s">
        <v>318</v>
      </c>
      <c r="O381" s="4061"/>
      <c r="P381" s="3635"/>
      <c r="Q381" s="3635"/>
    </row>
    <row r="382" spans="1:19" s="17" customFormat="1" ht="17.25" hidden="1" customHeight="1" x14ac:dyDescent="0.25">
      <c r="A382" s="3815"/>
      <c r="B382" s="4193"/>
      <c r="C382" s="3813"/>
      <c r="D382" s="3812"/>
      <c r="E382" s="4229"/>
      <c r="F382" s="4232"/>
      <c r="G382" s="4231"/>
      <c r="H382" s="3747"/>
      <c r="I382" s="4195"/>
      <c r="J382" s="3750"/>
      <c r="K382" s="4065" t="s">
        <v>214</v>
      </c>
      <c r="L382" s="4064">
        <v>0</v>
      </c>
      <c r="M382" s="3782"/>
      <c r="N382" s="3781"/>
      <c r="O382" s="3777"/>
      <c r="P382" s="3635"/>
      <c r="Q382" s="3635"/>
    </row>
    <row r="383" spans="1:19" s="17" customFormat="1" ht="23.25" hidden="1" customHeight="1" thickBot="1" x14ac:dyDescent="0.3">
      <c r="A383" s="3815"/>
      <c r="B383" s="4193"/>
      <c r="C383" s="3813"/>
      <c r="D383" s="3812"/>
      <c r="E383" s="4229"/>
      <c r="F383" s="4232"/>
      <c r="G383" s="4231"/>
      <c r="H383" s="3747"/>
      <c r="I383" s="4195"/>
      <c r="J383" s="3750"/>
      <c r="K383" s="4057" t="s">
        <v>141</v>
      </c>
      <c r="L383" s="4230">
        <v>0</v>
      </c>
      <c r="M383" s="3782"/>
      <c r="N383" s="3781"/>
      <c r="O383" s="3777"/>
      <c r="P383" s="3635"/>
      <c r="Q383" s="3635"/>
      <c r="R383" s="3646"/>
      <c r="S383" s="3646"/>
    </row>
    <row r="384" spans="1:19" s="17" customFormat="1" ht="18" hidden="1" customHeight="1" thickBot="1" x14ac:dyDescent="0.3">
      <c r="A384" s="3815"/>
      <c r="B384" s="4193"/>
      <c r="C384" s="3813"/>
      <c r="D384" s="3812"/>
      <c r="E384" s="4229"/>
      <c r="F384" s="4228"/>
      <c r="G384" s="4227"/>
      <c r="H384" s="3732"/>
      <c r="I384" s="4191"/>
      <c r="J384" s="3735"/>
      <c r="K384" s="4119" t="s">
        <v>33</v>
      </c>
      <c r="L384" s="4068">
        <f>SUM(L381:L383)</f>
        <v>0</v>
      </c>
      <c r="M384" s="3779"/>
      <c r="N384" s="3778"/>
      <c r="O384" s="3807"/>
      <c r="P384" s="3635"/>
      <c r="Q384" s="3635"/>
    </row>
    <row r="385" spans="1:23" s="17" customFormat="1" ht="19.5" customHeight="1" thickBot="1" x14ac:dyDescent="0.3">
      <c r="A385" s="3765" t="s">
        <v>109</v>
      </c>
      <c r="B385" s="4199" t="s">
        <v>37</v>
      </c>
      <c r="C385" s="3819" t="s">
        <v>37</v>
      </c>
      <c r="D385" s="3818" t="s">
        <v>814</v>
      </c>
      <c r="E385" s="3750"/>
      <c r="F385" s="1998" t="s">
        <v>1002</v>
      </c>
      <c r="G385" s="4037" t="s">
        <v>1001</v>
      </c>
      <c r="H385" s="3767" t="s">
        <v>44</v>
      </c>
      <c r="I385" s="4198" t="s">
        <v>886</v>
      </c>
      <c r="J385" s="3839" t="s">
        <v>193</v>
      </c>
      <c r="K385" s="308" t="s">
        <v>124</v>
      </c>
      <c r="L385" s="4226">
        <v>0</v>
      </c>
      <c r="M385" s="4225" t="s">
        <v>1000</v>
      </c>
      <c r="N385" s="4224" t="s">
        <v>883</v>
      </c>
      <c r="O385" s="4061">
        <v>1</v>
      </c>
      <c r="P385" s="3635"/>
      <c r="Q385" s="3635"/>
    </row>
    <row r="386" spans="1:23" s="17" customFormat="1" ht="27" customHeight="1" x14ac:dyDescent="0.25">
      <c r="A386" s="3815"/>
      <c r="B386" s="4193"/>
      <c r="C386" s="3813"/>
      <c r="D386" s="3812"/>
      <c r="E386" s="3750"/>
      <c r="F386" s="3894"/>
      <c r="G386" s="4027"/>
      <c r="H386" s="3747"/>
      <c r="I386" s="4195"/>
      <c r="J386" s="3838"/>
      <c r="K386" s="4065" t="s">
        <v>214</v>
      </c>
      <c r="L386" s="4064">
        <v>0</v>
      </c>
      <c r="M386" s="3782"/>
      <c r="N386" s="3781"/>
      <c r="O386" s="3777"/>
      <c r="P386" s="3635"/>
      <c r="Q386" s="3635"/>
    </row>
    <row r="387" spans="1:23" s="17" customFormat="1" ht="21" customHeight="1" thickBot="1" x14ac:dyDescent="0.3">
      <c r="A387" s="3815"/>
      <c r="B387" s="4193"/>
      <c r="C387" s="3813"/>
      <c r="D387" s="3812"/>
      <c r="E387" s="3750"/>
      <c r="F387" s="3894"/>
      <c r="G387" s="4027"/>
      <c r="H387" s="3747"/>
      <c r="I387" s="4195"/>
      <c r="J387" s="4005"/>
      <c r="K387" s="4057" t="s">
        <v>141</v>
      </c>
      <c r="L387" s="4223">
        <v>0</v>
      </c>
      <c r="M387" s="3782"/>
      <c r="N387" s="3781"/>
      <c r="O387" s="3777"/>
      <c r="P387" s="3635"/>
      <c r="Q387" s="3635"/>
    </row>
    <row r="388" spans="1:23" s="17" customFormat="1" ht="30.75" customHeight="1" thickBot="1" x14ac:dyDescent="0.3">
      <c r="A388" s="3815"/>
      <c r="B388" s="4193"/>
      <c r="C388" s="3813"/>
      <c r="D388" s="3812"/>
      <c r="E388" s="3750"/>
      <c r="F388" s="4054"/>
      <c r="G388" s="4025"/>
      <c r="H388" s="3732"/>
      <c r="I388" s="4191"/>
      <c r="J388" s="4005"/>
      <c r="K388" s="3729" t="s">
        <v>33</v>
      </c>
      <c r="L388" s="4068">
        <f>SUM(L385:L387)</f>
        <v>0</v>
      </c>
      <c r="M388" s="3779"/>
      <c r="N388" s="3778"/>
      <c r="O388" s="3807"/>
      <c r="P388" s="3635"/>
      <c r="Q388" s="3635"/>
    </row>
    <row r="389" spans="1:23" s="17" customFormat="1" ht="29.25" customHeight="1" x14ac:dyDescent="0.25">
      <c r="A389" s="3765" t="s">
        <v>109</v>
      </c>
      <c r="B389" s="4199" t="s">
        <v>37</v>
      </c>
      <c r="C389" s="3819" t="s">
        <v>37</v>
      </c>
      <c r="D389" s="3762" t="s">
        <v>999</v>
      </c>
      <c r="E389" s="3761"/>
      <c r="F389" s="1998" t="s">
        <v>998</v>
      </c>
      <c r="G389" s="4037" t="s">
        <v>512</v>
      </c>
      <c r="H389" s="3767" t="s">
        <v>44</v>
      </c>
      <c r="I389" s="4198" t="s">
        <v>886</v>
      </c>
      <c r="J389" s="3839" t="s">
        <v>193</v>
      </c>
      <c r="K389" s="4065" t="s">
        <v>124</v>
      </c>
      <c r="L389" s="4064">
        <v>260</v>
      </c>
      <c r="M389" s="4222" t="s">
        <v>997</v>
      </c>
      <c r="N389" s="4221" t="s">
        <v>318</v>
      </c>
      <c r="O389" s="4061">
        <v>0.2</v>
      </c>
      <c r="P389" s="3635"/>
      <c r="Q389" s="3635"/>
    </row>
    <row r="390" spans="1:23" s="17" customFormat="1" ht="21.75" customHeight="1" x14ac:dyDescent="0.25">
      <c r="A390" s="3815"/>
      <c r="B390" s="4193"/>
      <c r="C390" s="3813"/>
      <c r="D390" s="3751"/>
      <c r="E390" s="3750"/>
      <c r="F390" s="4219"/>
      <c r="G390" s="4027"/>
      <c r="H390" s="3747"/>
      <c r="I390" s="4195"/>
      <c r="J390" s="3838"/>
      <c r="K390" s="4060" t="s">
        <v>214</v>
      </c>
      <c r="L390" s="4059">
        <v>0</v>
      </c>
      <c r="M390" s="3790"/>
      <c r="N390" s="4143"/>
      <c r="O390" s="4220"/>
      <c r="P390" s="3635"/>
      <c r="Q390" s="3635"/>
    </row>
    <row r="391" spans="1:23" s="17" customFormat="1" ht="21.75" customHeight="1" x14ac:dyDescent="0.25">
      <c r="A391" s="3815"/>
      <c r="B391" s="4193"/>
      <c r="C391" s="3813"/>
      <c r="D391" s="3751"/>
      <c r="E391" s="3750"/>
      <c r="F391" s="4219"/>
      <c r="G391" s="4027"/>
      <c r="H391" s="3747"/>
      <c r="I391" s="4195"/>
      <c r="J391" s="4202"/>
      <c r="K391" s="4060" t="s">
        <v>968</v>
      </c>
      <c r="L391" s="4059">
        <v>255.3</v>
      </c>
      <c r="M391" s="3790"/>
      <c r="N391" s="4143"/>
      <c r="O391" s="4220"/>
      <c r="P391" s="3635"/>
      <c r="Q391" s="3635"/>
    </row>
    <row r="392" spans="1:23" s="17" customFormat="1" ht="22.5" customHeight="1" x14ac:dyDescent="0.25">
      <c r="A392" s="3815"/>
      <c r="B392" s="4193"/>
      <c r="C392" s="3813"/>
      <c r="D392" s="3751"/>
      <c r="E392" s="3750"/>
      <c r="F392" s="4219"/>
      <c r="G392" s="4027"/>
      <c r="H392" s="3747"/>
      <c r="I392" s="4195"/>
      <c r="J392" s="4005"/>
      <c r="K392" s="4060" t="s">
        <v>141</v>
      </c>
      <c r="L392" s="4059">
        <v>0</v>
      </c>
      <c r="M392" s="3790"/>
      <c r="N392" s="4013"/>
      <c r="O392" s="3794"/>
      <c r="P392" s="3635"/>
      <c r="Q392" s="3635"/>
    </row>
    <row r="393" spans="1:23" s="17" customFormat="1" ht="35.25" customHeight="1" thickBot="1" x14ac:dyDescent="0.3">
      <c r="A393" s="3811"/>
      <c r="B393" s="4200"/>
      <c r="C393" s="3809"/>
      <c r="D393" s="3736"/>
      <c r="E393" s="3735"/>
      <c r="F393" s="4218"/>
      <c r="G393" s="4025"/>
      <c r="H393" s="3732"/>
      <c r="I393" s="4191"/>
      <c r="J393" s="3998"/>
      <c r="K393" s="4217" t="s">
        <v>33</v>
      </c>
      <c r="L393" s="4190">
        <f>SUM(L389:L392)</f>
        <v>515.29999999999995</v>
      </c>
      <c r="M393" s="3779"/>
      <c r="N393" s="3986"/>
      <c r="O393" s="3807"/>
      <c r="P393" s="3635"/>
      <c r="Q393" s="3635"/>
    </row>
    <row r="394" spans="1:23" s="17" customFormat="1" ht="23.25" hidden="1" customHeight="1" x14ac:dyDescent="0.25">
      <c r="A394" s="3765" t="s">
        <v>109</v>
      </c>
      <c r="B394" s="4199" t="s">
        <v>37</v>
      </c>
      <c r="C394" s="3819" t="s">
        <v>37</v>
      </c>
      <c r="D394" s="3762"/>
      <c r="E394" s="3761"/>
      <c r="F394" s="4216"/>
      <c r="G394" s="4037" t="s">
        <v>512</v>
      </c>
      <c r="H394" s="3767" t="s">
        <v>44</v>
      </c>
      <c r="I394" s="4198" t="s">
        <v>886</v>
      </c>
      <c r="J394" s="3839" t="s">
        <v>193</v>
      </c>
      <c r="K394" s="4065" t="s">
        <v>124</v>
      </c>
      <c r="L394" s="4064"/>
      <c r="M394" s="3757" t="s">
        <v>987</v>
      </c>
      <c r="N394" s="4197" t="s">
        <v>883</v>
      </c>
      <c r="O394" s="3825"/>
      <c r="P394" s="3635"/>
      <c r="Q394" s="3635"/>
    </row>
    <row r="395" spans="1:23" s="17" customFormat="1" ht="27.75" hidden="1" customHeight="1" x14ac:dyDescent="0.25">
      <c r="A395" s="3815"/>
      <c r="B395" s="4193"/>
      <c r="C395" s="3813"/>
      <c r="D395" s="3751"/>
      <c r="E395" s="3750"/>
      <c r="F395" s="4216"/>
      <c r="G395" s="4027"/>
      <c r="H395" s="3747"/>
      <c r="I395" s="4195"/>
      <c r="J395" s="3838"/>
      <c r="K395" s="4060" t="s">
        <v>214</v>
      </c>
      <c r="L395" s="4059"/>
      <c r="M395" s="3742"/>
      <c r="N395" s="3969"/>
      <c r="O395" s="3777"/>
      <c r="P395" s="3635"/>
      <c r="Q395" s="3635"/>
    </row>
    <row r="396" spans="1:23" s="17" customFormat="1" ht="30.75" hidden="1" customHeight="1" thickBot="1" x14ac:dyDescent="0.3">
      <c r="A396" s="3815"/>
      <c r="B396" s="4193"/>
      <c r="C396" s="3813"/>
      <c r="D396" s="3751"/>
      <c r="E396" s="3750"/>
      <c r="F396" s="4216"/>
      <c r="G396" s="4027"/>
      <c r="H396" s="3747"/>
      <c r="I396" s="4195"/>
      <c r="J396" s="4215"/>
      <c r="K396" s="4057" t="s">
        <v>141</v>
      </c>
      <c r="L396" s="4194"/>
      <c r="M396" s="3782"/>
      <c r="N396" s="3969"/>
      <c r="O396" s="3777"/>
      <c r="P396" s="3635"/>
      <c r="Q396" s="3635"/>
    </row>
    <row r="397" spans="1:23" s="17" customFormat="1" ht="49.5" hidden="1" customHeight="1" thickBot="1" x14ac:dyDescent="0.3">
      <c r="A397" s="3815"/>
      <c r="B397" s="4193"/>
      <c r="C397" s="3813"/>
      <c r="D397" s="3751"/>
      <c r="E397" s="3750"/>
      <c r="F397" s="4214"/>
      <c r="G397" s="4025"/>
      <c r="H397" s="3732"/>
      <c r="I397" s="4191"/>
      <c r="J397" s="4213"/>
      <c r="K397" s="4119" t="s">
        <v>33</v>
      </c>
      <c r="L397" s="4190">
        <f>SUM(L394:L396)</f>
        <v>0</v>
      </c>
      <c r="M397" s="3779"/>
      <c r="N397" s="4212"/>
      <c r="O397" s="3807"/>
      <c r="P397" s="3635"/>
      <c r="Q397" s="3635"/>
    </row>
    <row r="398" spans="1:23" s="17" customFormat="1" ht="27.75" customHeight="1" x14ac:dyDescent="0.25">
      <c r="A398" s="3765" t="s">
        <v>109</v>
      </c>
      <c r="B398" s="4199" t="s">
        <v>37</v>
      </c>
      <c r="C398" s="3819" t="s">
        <v>37</v>
      </c>
      <c r="D398" s="3762" t="s">
        <v>905</v>
      </c>
      <c r="E398" s="3761"/>
      <c r="F398" s="4211" t="s">
        <v>996</v>
      </c>
      <c r="G398" s="4037" t="s">
        <v>512</v>
      </c>
      <c r="H398" s="3767" t="s">
        <v>44</v>
      </c>
      <c r="I398" s="4198" t="s">
        <v>886</v>
      </c>
      <c r="J398" s="3839" t="s">
        <v>193</v>
      </c>
      <c r="K398" s="4065" t="s">
        <v>124</v>
      </c>
      <c r="L398" s="4064">
        <v>2</v>
      </c>
      <c r="M398" s="4210" t="s">
        <v>995</v>
      </c>
      <c r="N398" s="4209" t="s">
        <v>318</v>
      </c>
      <c r="O398" s="3825">
        <v>0.106</v>
      </c>
      <c r="P398" s="3635"/>
      <c r="Q398" s="3635"/>
      <c r="U398" s="3646"/>
      <c r="V398" s="3635"/>
      <c r="W398" s="3635"/>
    </row>
    <row r="399" spans="1:23" s="17" customFormat="1" ht="16.5" customHeight="1" x14ac:dyDescent="0.25">
      <c r="A399" s="3815"/>
      <c r="B399" s="4193"/>
      <c r="C399" s="3813"/>
      <c r="D399" s="3751"/>
      <c r="E399" s="3750"/>
      <c r="F399" s="4208"/>
      <c r="G399" s="4027"/>
      <c r="H399" s="3747"/>
      <c r="I399" s="4195"/>
      <c r="J399" s="3838"/>
      <c r="K399" s="4060" t="s">
        <v>214</v>
      </c>
      <c r="L399" s="4059"/>
      <c r="M399" s="4207"/>
      <c r="N399" s="3967"/>
      <c r="O399" s="3777"/>
      <c r="P399" s="3635"/>
      <c r="Q399" s="3635"/>
    </row>
    <row r="400" spans="1:23" s="17" customFormat="1" ht="15.75" customHeight="1" thickBot="1" x14ac:dyDescent="0.3">
      <c r="A400" s="3815"/>
      <c r="B400" s="4193"/>
      <c r="C400" s="3813"/>
      <c r="D400" s="3751"/>
      <c r="E400" s="3750"/>
      <c r="F400" s="4208"/>
      <c r="G400" s="4027"/>
      <c r="H400" s="3747"/>
      <c r="I400" s="4195"/>
      <c r="J400" s="4005"/>
      <c r="K400" s="4057" t="s">
        <v>141</v>
      </c>
      <c r="L400" s="4194"/>
      <c r="M400" s="4207"/>
      <c r="N400" s="3967"/>
      <c r="O400" s="3777"/>
      <c r="P400" s="3635"/>
      <c r="Q400" s="3635"/>
    </row>
    <row r="401" spans="1:23" s="17" customFormat="1" ht="21" customHeight="1" thickBot="1" x14ac:dyDescent="0.3">
      <c r="A401" s="3811"/>
      <c r="B401" s="4200"/>
      <c r="C401" s="3809"/>
      <c r="D401" s="3736"/>
      <c r="E401" s="3735"/>
      <c r="F401" s="4206"/>
      <c r="G401" s="4027"/>
      <c r="H401" s="3732"/>
      <c r="I401" s="4191"/>
      <c r="J401" s="3998"/>
      <c r="K401" s="3729" t="s">
        <v>33</v>
      </c>
      <c r="L401" s="4190">
        <f>SUM(L398:L400)</f>
        <v>2</v>
      </c>
      <c r="M401" s="3779"/>
      <c r="N401" s="3986"/>
      <c r="O401" s="3807"/>
      <c r="P401" s="3635"/>
      <c r="Q401" s="3635"/>
    </row>
    <row r="402" spans="1:23" s="17" customFormat="1" ht="14.45" customHeight="1" x14ac:dyDescent="0.25">
      <c r="A402" s="3765" t="s">
        <v>109</v>
      </c>
      <c r="B402" s="4199" t="s">
        <v>37</v>
      </c>
      <c r="C402" s="3819" t="s">
        <v>37</v>
      </c>
      <c r="D402" s="3762" t="s">
        <v>903</v>
      </c>
      <c r="E402" s="4005"/>
      <c r="F402" s="1998" t="s">
        <v>994</v>
      </c>
      <c r="G402" s="4027"/>
      <c r="H402" s="3767" t="s">
        <v>44</v>
      </c>
      <c r="I402" s="4198" t="s">
        <v>918</v>
      </c>
      <c r="J402" s="4151" t="s">
        <v>202</v>
      </c>
      <c r="K402" s="4065" t="s">
        <v>124</v>
      </c>
      <c r="L402" s="4064">
        <v>43</v>
      </c>
      <c r="M402" s="3757" t="s">
        <v>993</v>
      </c>
      <c r="N402" s="4197" t="s">
        <v>883</v>
      </c>
      <c r="O402" s="3825">
        <v>3</v>
      </c>
      <c r="P402" s="3635"/>
      <c r="Q402" s="3635"/>
      <c r="R402" s="3646"/>
      <c r="S402" s="3646"/>
    </row>
    <row r="403" spans="1:23" s="17" customFormat="1" ht="13.9" customHeight="1" x14ac:dyDescent="0.25">
      <c r="A403" s="3815"/>
      <c r="B403" s="4193"/>
      <c r="C403" s="3813"/>
      <c r="D403" s="3751"/>
      <c r="E403" s="4005"/>
      <c r="F403" s="3769"/>
      <c r="G403" s="4027"/>
      <c r="H403" s="3747"/>
      <c r="I403" s="4195"/>
      <c r="J403" s="3979"/>
      <c r="K403" s="4060" t="s">
        <v>214</v>
      </c>
      <c r="L403" s="4059"/>
      <c r="M403" s="3823"/>
      <c r="N403" s="4205"/>
      <c r="O403" s="3822"/>
      <c r="P403" s="3635"/>
      <c r="Q403" s="3635"/>
    </row>
    <row r="404" spans="1:23" s="17" customFormat="1" ht="13.9" customHeight="1" thickBot="1" x14ac:dyDescent="0.3">
      <c r="A404" s="3815"/>
      <c r="B404" s="4193"/>
      <c r="C404" s="3813"/>
      <c r="D404" s="3751"/>
      <c r="E404" s="4005"/>
      <c r="F404" s="3769"/>
      <c r="G404" s="4027"/>
      <c r="H404" s="3747"/>
      <c r="I404" s="4195"/>
      <c r="J404" s="3750"/>
      <c r="K404" s="4057" t="s">
        <v>141</v>
      </c>
      <c r="L404" s="4194"/>
      <c r="M404" s="3782"/>
      <c r="N404" s="3967"/>
      <c r="O404" s="3777"/>
      <c r="P404" s="3635"/>
      <c r="Q404" s="3635"/>
    </row>
    <row r="405" spans="1:23" s="17" customFormat="1" ht="20.25" customHeight="1" thickBot="1" x14ac:dyDescent="0.3">
      <c r="A405" s="3811"/>
      <c r="B405" s="4200"/>
      <c r="C405" s="3809"/>
      <c r="D405" s="3736"/>
      <c r="E405" s="4005"/>
      <c r="F405" s="1966"/>
      <c r="G405" s="4025"/>
      <c r="H405" s="3732"/>
      <c r="I405" s="4191"/>
      <c r="J405" s="3735"/>
      <c r="K405" s="3729" t="s">
        <v>33</v>
      </c>
      <c r="L405" s="4190">
        <f>SUM(L402:L404)</f>
        <v>43</v>
      </c>
      <c r="M405" s="3779"/>
      <c r="N405" s="3986"/>
      <c r="O405" s="3807"/>
      <c r="P405" s="3635"/>
      <c r="Q405" s="3635"/>
    </row>
    <row r="406" spans="1:23" s="17" customFormat="1" ht="20.25" customHeight="1" x14ac:dyDescent="0.25">
      <c r="A406" s="3765" t="s">
        <v>109</v>
      </c>
      <c r="B406" s="4199" t="s">
        <v>37</v>
      </c>
      <c r="C406" s="3819" t="s">
        <v>37</v>
      </c>
      <c r="D406" s="3762" t="s">
        <v>901</v>
      </c>
      <c r="E406" s="3761"/>
      <c r="F406" s="1998" t="s">
        <v>992</v>
      </c>
      <c r="G406" s="4037" t="s">
        <v>512</v>
      </c>
      <c r="H406" s="3767" t="s">
        <v>44</v>
      </c>
      <c r="I406" s="4198" t="s">
        <v>886</v>
      </c>
      <c r="J406" s="3839" t="s">
        <v>193</v>
      </c>
      <c r="K406" s="4065" t="s">
        <v>124</v>
      </c>
      <c r="L406" s="4064">
        <v>0</v>
      </c>
      <c r="M406" s="1967" t="s">
        <v>991</v>
      </c>
      <c r="N406" s="4150" t="s">
        <v>318</v>
      </c>
      <c r="O406" s="3864">
        <v>1</v>
      </c>
      <c r="P406" s="3635"/>
      <c r="Q406" s="3635"/>
    </row>
    <row r="407" spans="1:23" s="17" customFormat="1" ht="20.25" customHeight="1" x14ac:dyDescent="0.25">
      <c r="A407" s="3815"/>
      <c r="B407" s="4193"/>
      <c r="C407" s="3813"/>
      <c r="D407" s="3751"/>
      <c r="E407" s="3750"/>
      <c r="F407" s="3769"/>
      <c r="G407" s="4027"/>
      <c r="H407" s="3747"/>
      <c r="I407" s="4195"/>
      <c r="J407" s="3838"/>
      <c r="K407" s="4060" t="s">
        <v>214</v>
      </c>
      <c r="L407" s="4059">
        <v>0</v>
      </c>
      <c r="M407" s="4204"/>
      <c r="N407" s="3967"/>
      <c r="O407" s="3777"/>
      <c r="P407" s="3635"/>
      <c r="Q407" s="3635"/>
    </row>
    <row r="408" spans="1:23" s="17" customFormat="1" ht="20.25" customHeight="1" x14ac:dyDescent="0.25">
      <c r="A408" s="3815"/>
      <c r="B408" s="4193"/>
      <c r="C408" s="3813"/>
      <c r="D408" s="3751"/>
      <c r="E408" s="3750"/>
      <c r="F408" s="3769"/>
      <c r="G408" s="4027"/>
      <c r="H408" s="3747"/>
      <c r="I408" s="4195"/>
      <c r="J408" s="4202"/>
      <c r="K408" s="4057" t="s">
        <v>215</v>
      </c>
      <c r="L408" s="4059">
        <v>0</v>
      </c>
      <c r="M408" s="4204"/>
      <c r="N408" s="3967"/>
      <c r="O408" s="3777"/>
      <c r="P408" s="3635"/>
      <c r="Q408" s="3635"/>
    </row>
    <row r="409" spans="1:23" s="17" customFormat="1" ht="20.25" customHeight="1" thickBot="1" x14ac:dyDescent="0.3">
      <c r="A409" s="3815"/>
      <c r="B409" s="4193"/>
      <c r="C409" s="3813"/>
      <c r="D409" s="3751"/>
      <c r="E409" s="3750"/>
      <c r="F409" s="3769"/>
      <c r="G409" s="4027"/>
      <c r="H409" s="3747"/>
      <c r="I409" s="4195"/>
      <c r="J409" s="4005"/>
      <c r="K409" s="4057" t="s">
        <v>141</v>
      </c>
      <c r="L409" s="4194">
        <v>0</v>
      </c>
      <c r="M409" s="4204"/>
      <c r="N409" s="3967"/>
      <c r="O409" s="3777"/>
      <c r="P409" s="3635"/>
      <c r="Q409" s="3635"/>
    </row>
    <row r="410" spans="1:23" s="17" customFormat="1" ht="20.25" customHeight="1" thickBot="1" x14ac:dyDescent="0.3">
      <c r="A410" s="3811"/>
      <c r="B410" s="4200"/>
      <c r="C410" s="3809"/>
      <c r="D410" s="3736"/>
      <c r="E410" s="3735"/>
      <c r="F410" s="1966"/>
      <c r="G410" s="4027"/>
      <c r="H410" s="3732"/>
      <c r="I410" s="4191"/>
      <c r="J410" s="3998"/>
      <c r="K410" s="3729" t="s">
        <v>33</v>
      </c>
      <c r="L410" s="4190">
        <f>SUM(L406:L409)</f>
        <v>0</v>
      </c>
      <c r="M410" s="1968"/>
      <c r="N410" s="3986"/>
      <c r="O410" s="3807"/>
      <c r="P410" s="3635"/>
      <c r="Q410" s="3635"/>
    </row>
    <row r="411" spans="1:23" s="17" customFormat="1" ht="20.25" customHeight="1" x14ac:dyDescent="0.25">
      <c r="A411" s="3765" t="s">
        <v>109</v>
      </c>
      <c r="B411" s="4199" t="s">
        <v>37</v>
      </c>
      <c r="C411" s="3819" t="s">
        <v>37</v>
      </c>
      <c r="D411" s="3762" t="s">
        <v>899</v>
      </c>
      <c r="E411" s="4005"/>
      <c r="F411" s="203" t="s">
        <v>990</v>
      </c>
      <c r="G411" s="4027"/>
      <c r="H411" s="3767" t="s">
        <v>44</v>
      </c>
      <c r="I411" s="4198" t="s">
        <v>886</v>
      </c>
      <c r="J411" s="3839" t="s">
        <v>193</v>
      </c>
      <c r="K411" s="4065" t="s">
        <v>124</v>
      </c>
      <c r="L411" s="4203">
        <v>93.5</v>
      </c>
      <c r="M411" s="3913" t="s">
        <v>989</v>
      </c>
      <c r="N411" s="3969" t="s">
        <v>318</v>
      </c>
      <c r="O411" s="3792">
        <v>0.84</v>
      </c>
      <c r="P411" s="3635"/>
      <c r="Q411" s="3635"/>
      <c r="V411" s="3635"/>
      <c r="W411" s="3766"/>
    </row>
    <row r="412" spans="1:23" s="17" customFormat="1" ht="20.25" customHeight="1" x14ac:dyDescent="0.25">
      <c r="A412" s="3815"/>
      <c r="B412" s="4193"/>
      <c r="C412" s="3813"/>
      <c r="D412" s="3751"/>
      <c r="E412" s="4005"/>
      <c r="F412" s="4201"/>
      <c r="G412" s="4027"/>
      <c r="H412" s="3747"/>
      <c r="I412" s="4195"/>
      <c r="J412" s="3838"/>
      <c r="K412" s="4060" t="s">
        <v>214</v>
      </c>
      <c r="L412" s="4059">
        <v>0</v>
      </c>
      <c r="M412" s="3913"/>
      <c r="N412" s="3967"/>
      <c r="O412" s="3777"/>
      <c r="P412" s="3635"/>
      <c r="Q412" s="3635"/>
    </row>
    <row r="413" spans="1:23" s="17" customFormat="1" ht="20.25" customHeight="1" x14ac:dyDescent="0.25">
      <c r="A413" s="3815"/>
      <c r="B413" s="4193"/>
      <c r="C413" s="3813"/>
      <c r="D413" s="3751"/>
      <c r="E413" s="4005"/>
      <c r="F413" s="4201"/>
      <c r="G413" s="4027"/>
      <c r="H413" s="3747"/>
      <c r="I413" s="4195"/>
      <c r="J413" s="4202"/>
      <c r="K413" s="4057" t="s">
        <v>215</v>
      </c>
      <c r="L413" s="4059">
        <v>190.5</v>
      </c>
      <c r="M413" s="4189"/>
      <c r="N413" s="3967"/>
      <c r="O413" s="3777"/>
      <c r="P413" s="3635"/>
      <c r="Q413" s="3635"/>
    </row>
    <row r="414" spans="1:23" s="17" customFormat="1" ht="20.25" customHeight="1" thickBot="1" x14ac:dyDescent="0.3">
      <c r="A414" s="3815"/>
      <c r="B414" s="4193"/>
      <c r="C414" s="3813"/>
      <c r="D414" s="3751"/>
      <c r="E414" s="4005"/>
      <c r="F414" s="4201"/>
      <c r="G414" s="4027"/>
      <c r="H414" s="3747"/>
      <c r="I414" s="4195"/>
      <c r="J414" s="4005"/>
      <c r="K414" s="4057" t="s">
        <v>141</v>
      </c>
      <c r="L414" s="4194">
        <v>0</v>
      </c>
      <c r="M414" s="4189"/>
      <c r="N414" s="3967"/>
      <c r="O414" s="3777"/>
      <c r="P414" s="3635"/>
      <c r="Q414" s="3635"/>
    </row>
    <row r="415" spans="1:23" s="17" customFormat="1" ht="20.25" customHeight="1" thickBot="1" x14ac:dyDescent="0.3">
      <c r="A415" s="3811"/>
      <c r="B415" s="4200"/>
      <c r="C415" s="3809"/>
      <c r="D415" s="3736"/>
      <c r="E415" s="4005"/>
      <c r="F415" s="1395"/>
      <c r="G415" s="4027"/>
      <c r="H415" s="3732"/>
      <c r="I415" s="4191"/>
      <c r="J415" s="3998"/>
      <c r="K415" s="3729" t="s">
        <v>33</v>
      </c>
      <c r="L415" s="4190">
        <f>SUM(L411:L414)</f>
        <v>284</v>
      </c>
      <c r="M415" s="4189"/>
      <c r="N415" s="3967"/>
      <c r="O415" s="3777"/>
      <c r="P415" s="3635"/>
      <c r="Q415" s="3635"/>
    </row>
    <row r="416" spans="1:23" s="17" customFormat="1" ht="20.25" customHeight="1" x14ac:dyDescent="0.25">
      <c r="A416" s="3765" t="s">
        <v>109</v>
      </c>
      <c r="B416" s="4199" t="s">
        <v>37</v>
      </c>
      <c r="C416" s="3819" t="s">
        <v>37</v>
      </c>
      <c r="D416" s="4006" t="s">
        <v>896</v>
      </c>
      <c r="E416" s="3761"/>
      <c r="F416" s="3834" t="s">
        <v>988</v>
      </c>
      <c r="G416" s="4027"/>
      <c r="H416" s="4192"/>
      <c r="I416" s="4198" t="s">
        <v>886</v>
      </c>
      <c r="J416" s="3839" t="s">
        <v>193</v>
      </c>
      <c r="K416" s="4065" t="s">
        <v>124</v>
      </c>
      <c r="L416" s="4064">
        <v>719.2</v>
      </c>
      <c r="M416" s="3757" t="s">
        <v>987</v>
      </c>
      <c r="N416" s="4197" t="s">
        <v>318</v>
      </c>
      <c r="O416" s="3825">
        <v>0.46300000000000002</v>
      </c>
      <c r="P416" s="3635"/>
      <c r="Q416" s="3635"/>
      <c r="R416" s="3646"/>
      <c r="S416" s="3646"/>
    </row>
    <row r="417" spans="1:24" s="17" customFormat="1" ht="20.25" customHeight="1" x14ac:dyDescent="0.25">
      <c r="A417" s="3815"/>
      <c r="B417" s="4193"/>
      <c r="C417" s="3813"/>
      <c r="D417" s="4196"/>
      <c r="E417" s="3750"/>
      <c r="F417" s="3832"/>
      <c r="G417" s="4027"/>
      <c r="H417" s="4192"/>
      <c r="I417" s="4195"/>
      <c r="J417" s="3838"/>
      <c r="K417" s="4060" t="s">
        <v>214</v>
      </c>
      <c r="L417" s="4059">
        <v>699.9</v>
      </c>
      <c r="M417" s="3742"/>
      <c r="N417" s="3969"/>
      <c r="O417" s="3777"/>
      <c r="P417" s="3766"/>
      <c r="Q417" s="3635"/>
      <c r="R417" s="3646"/>
      <c r="S417" s="3646"/>
    </row>
    <row r="418" spans="1:24" s="17" customFormat="1" ht="20.25" customHeight="1" x14ac:dyDescent="0.25">
      <c r="A418" s="3815"/>
      <c r="B418" s="4193"/>
      <c r="C418" s="3813"/>
      <c r="D418" s="4196"/>
      <c r="E418" s="3750"/>
      <c r="F418" s="3832"/>
      <c r="G418" s="4027"/>
      <c r="H418" s="4192"/>
      <c r="I418" s="4195"/>
      <c r="J418" s="4005"/>
      <c r="K418" s="4057" t="s">
        <v>215</v>
      </c>
      <c r="L418" s="4059">
        <v>300</v>
      </c>
      <c r="M418" s="4189"/>
      <c r="N418" s="3967"/>
      <c r="O418" s="3777"/>
      <c r="P418" s="3635"/>
      <c r="Q418" s="3635"/>
    </row>
    <row r="419" spans="1:24" s="17" customFormat="1" ht="20.25" customHeight="1" thickBot="1" x14ac:dyDescent="0.3">
      <c r="A419" s="3815"/>
      <c r="B419" s="4193"/>
      <c r="C419" s="3813"/>
      <c r="D419" s="4196"/>
      <c r="E419" s="3750"/>
      <c r="F419" s="1965"/>
      <c r="G419" s="4027"/>
      <c r="H419" s="4192"/>
      <c r="I419" s="4195"/>
      <c r="J419" s="4005"/>
      <c r="K419" s="4057" t="s">
        <v>141</v>
      </c>
      <c r="L419" s="4194">
        <v>0</v>
      </c>
      <c r="M419" s="4189"/>
      <c r="N419" s="3967"/>
      <c r="O419" s="3777"/>
      <c r="P419" s="3635"/>
      <c r="Q419" s="3635"/>
    </row>
    <row r="420" spans="1:24" s="17" customFormat="1" ht="32.25" customHeight="1" thickBot="1" x14ac:dyDescent="0.3">
      <c r="A420" s="3815"/>
      <c r="B420" s="4193"/>
      <c r="C420" s="3813"/>
      <c r="D420" s="3999"/>
      <c r="E420" s="3735"/>
      <c r="F420" s="1395"/>
      <c r="G420" s="4025"/>
      <c r="H420" s="4192"/>
      <c r="I420" s="4191"/>
      <c r="J420" s="4005"/>
      <c r="K420" s="3729" t="s">
        <v>33</v>
      </c>
      <c r="L420" s="4190">
        <f>SUM(L416:L419)</f>
        <v>1719.1</v>
      </c>
      <c r="M420" s="4189"/>
      <c r="N420" s="3967"/>
      <c r="O420" s="3777"/>
      <c r="P420" s="3635"/>
      <c r="Q420" s="3635"/>
      <c r="X420" s="3646"/>
    </row>
    <row r="421" spans="1:24" s="17" customFormat="1" ht="15" customHeight="1" thickBot="1" x14ac:dyDescent="0.3">
      <c r="A421" s="3836" t="s">
        <v>109</v>
      </c>
      <c r="B421" s="4021" t="s">
        <v>37</v>
      </c>
      <c r="C421" s="3835" t="s">
        <v>39</v>
      </c>
      <c r="D421" s="1908" t="s">
        <v>986</v>
      </c>
      <c r="E421" s="1909"/>
      <c r="F421" s="1910"/>
      <c r="G421" s="4037" t="s">
        <v>483</v>
      </c>
      <c r="H421" s="3767" t="s">
        <v>44</v>
      </c>
      <c r="I421" s="3771" t="s">
        <v>918</v>
      </c>
      <c r="J421" s="4151" t="s">
        <v>202</v>
      </c>
      <c r="K421" s="4109" t="s">
        <v>124</v>
      </c>
      <c r="L421" s="4106">
        <f>L425+L429+L433+L437</f>
        <v>1450</v>
      </c>
      <c r="M421" s="3805"/>
      <c r="N421" s="4036"/>
      <c r="O421" s="4035"/>
      <c r="P421" s="3635"/>
      <c r="Q421" s="3635"/>
      <c r="R421" s="3646"/>
      <c r="S421" s="3646"/>
      <c r="T421" s="3646"/>
    </row>
    <row r="422" spans="1:24" s="17" customFormat="1" ht="15" customHeight="1" thickBot="1" x14ac:dyDescent="0.3">
      <c r="A422" s="3754"/>
      <c r="B422" s="4014"/>
      <c r="C422" s="3833"/>
      <c r="D422" s="1911"/>
      <c r="E422" s="1912"/>
      <c r="F422" s="1913"/>
      <c r="G422" s="4027"/>
      <c r="H422" s="3747"/>
      <c r="I422" s="3770"/>
      <c r="J422" s="3979"/>
      <c r="K422" s="4188" t="s">
        <v>214</v>
      </c>
      <c r="L422" s="4187">
        <f>L426+L430+L434+L438</f>
        <v>0</v>
      </c>
      <c r="M422" s="4163"/>
      <c r="N422" s="4162"/>
      <c r="O422" s="4161"/>
      <c r="P422" s="3635"/>
      <c r="Q422" s="3635"/>
    </row>
    <row r="423" spans="1:24" s="17" customFormat="1" ht="21.75" customHeight="1" thickBot="1" x14ac:dyDescent="0.3">
      <c r="A423" s="3754"/>
      <c r="B423" s="4014"/>
      <c r="C423" s="3833"/>
      <c r="D423" s="1911"/>
      <c r="E423" s="1912"/>
      <c r="F423" s="1913"/>
      <c r="G423" s="4027"/>
      <c r="H423" s="3747"/>
      <c r="I423" s="3770"/>
      <c r="J423" s="3979"/>
      <c r="K423" s="4109" t="s">
        <v>141</v>
      </c>
      <c r="L423" s="4106">
        <f>L427+L431+L435+L439</f>
        <v>0</v>
      </c>
      <c r="M423" s="4186"/>
      <c r="N423" s="4036"/>
      <c r="O423" s="4185"/>
      <c r="P423" s="3635"/>
      <c r="Q423" s="3635"/>
    </row>
    <row r="424" spans="1:24" s="17" customFormat="1" ht="18" customHeight="1" thickBot="1" x14ac:dyDescent="0.3">
      <c r="A424" s="3739"/>
      <c r="B424" s="4012"/>
      <c r="C424" s="3831"/>
      <c r="D424" s="3961"/>
      <c r="E424" s="3960"/>
      <c r="F424" s="1953"/>
      <c r="G424" s="4025"/>
      <c r="H424" s="3732"/>
      <c r="I424" s="3768"/>
      <c r="J424" s="4132"/>
      <c r="K424" s="4107" t="s">
        <v>33</v>
      </c>
      <c r="L424" s="4129">
        <f>SUM(L421:L423)</f>
        <v>1450</v>
      </c>
      <c r="M424" s="4184"/>
      <c r="N424" s="3967"/>
      <c r="O424" s="4183"/>
      <c r="P424" s="3635"/>
      <c r="Q424" s="3635"/>
    </row>
    <row r="425" spans="1:24" s="17" customFormat="1" ht="17.25" customHeight="1" x14ac:dyDescent="0.25">
      <c r="A425" s="3836" t="s">
        <v>109</v>
      </c>
      <c r="B425" s="3874" t="s">
        <v>37</v>
      </c>
      <c r="C425" s="3835" t="s">
        <v>39</v>
      </c>
      <c r="D425" s="3762" t="s">
        <v>37</v>
      </c>
      <c r="E425" s="3761"/>
      <c r="F425" s="1998" t="s">
        <v>985</v>
      </c>
      <c r="G425" s="4037" t="s">
        <v>483</v>
      </c>
      <c r="H425" s="3850" t="s">
        <v>44</v>
      </c>
      <c r="I425" s="4182" t="s">
        <v>918</v>
      </c>
      <c r="J425" s="3845" t="s">
        <v>202</v>
      </c>
      <c r="K425" s="4065" t="s">
        <v>124</v>
      </c>
      <c r="L425" s="4064">
        <v>500</v>
      </c>
      <c r="M425" s="3919" t="s">
        <v>984</v>
      </c>
      <c r="N425" s="4181" t="s">
        <v>50</v>
      </c>
      <c r="O425" s="4180">
        <v>8700</v>
      </c>
      <c r="P425" s="3635"/>
      <c r="Q425" s="3635"/>
      <c r="U425" s="3646"/>
    </row>
    <row r="426" spans="1:24" s="17" customFormat="1" ht="15.75" customHeight="1" x14ac:dyDescent="0.25">
      <c r="A426" s="3754"/>
      <c r="B426" s="3873"/>
      <c r="C426" s="3833"/>
      <c r="D426" s="3751"/>
      <c r="E426" s="3750"/>
      <c r="F426" s="3769"/>
      <c r="G426" s="4027"/>
      <c r="H426" s="3828"/>
      <c r="I426" s="4153"/>
      <c r="J426" s="3894"/>
      <c r="K426" s="4060" t="s">
        <v>214</v>
      </c>
      <c r="L426" s="4059"/>
      <c r="M426" s="4179"/>
      <c r="N426" s="4178"/>
      <c r="O426" s="3777"/>
      <c r="P426" s="3635"/>
      <c r="Q426" s="3635"/>
    </row>
    <row r="427" spans="1:24" s="17" customFormat="1" ht="14.25" customHeight="1" thickBot="1" x14ac:dyDescent="0.3">
      <c r="A427" s="3754"/>
      <c r="B427" s="3873"/>
      <c r="C427" s="3833"/>
      <c r="D427" s="3751"/>
      <c r="E427" s="3750"/>
      <c r="F427" s="3769"/>
      <c r="G427" s="4027"/>
      <c r="H427" s="3828"/>
      <c r="I427" s="4153"/>
      <c r="J427" s="3894"/>
      <c r="K427" s="4069" t="s">
        <v>141</v>
      </c>
      <c r="L427" s="4177">
        <v>0</v>
      </c>
      <c r="M427" s="4176"/>
      <c r="N427" s="4013"/>
      <c r="O427" s="3794"/>
      <c r="P427" s="3635"/>
      <c r="Q427" s="3635"/>
    </row>
    <row r="428" spans="1:24" s="17" customFormat="1" ht="16.5" customHeight="1" thickBot="1" x14ac:dyDescent="0.3">
      <c r="A428" s="3739"/>
      <c r="B428" s="3871"/>
      <c r="C428" s="3831"/>
      <c r="D428" s="3736"/>
      <c r="E428" s="3735"/>
      <c r="F428" s="1966"/>
      <c r="G428" s="4025"/>
      <c r="H428" s="3858"/>
      <c r="I428" s="4153"/>
      <c r="J428" s="4054"/>
      <c r="K428" s="3729" t="s">
        <v>33</v>
      </c>
      <c r="L428" s="4068">
        <f>SUM(L425:L427)</f>
        <v>500</v>
      </c>
      <c r="M428" s="4175"/>
      <c r="N428" s="4010"/>
      <c r="O428" s="4174"/>
      <c r="P428" s="3635"/>
      <c r="Q428" s="3635"/>
    </row>
    <row r="429" spans="1:24" s="17" customFormat="1" ht="18.75" customHeight="1" thickBot="1" x14ac:dyDescent="0.3">
      <c r="A429" s="3754" t="s">
        <v>109</v>
      </c>
      <c r="B429" s="4014" t="s">
        <v>37</v>
      </c>
      <c r="C429" s="3833" t="s">
        <v>39</v>
      </c>
      <c r="D429" s="3751" t="s">
        <v>39</v>
      </c>
      <c r="E429" s="3750"/>
      <c r="F429" s="3769" t="s">
        <v>983</v>
      </c>
      <c r="G429" s="4027" t="s">
        <v>483</v>
      </c>
      <c r="H429" s="3747" t="s">
        <v>44</v>
      </c>
      <c r="I429" s="4153"/>
      <c r="J429" s="3845" t="s">
        <v>202</v>
      </c>
      <c r="K429" s="4101" t="s">
        <v>124</v>
      </c>
      <c r="L429" s="4173">
        <v>640</v>
      </c>
      <c r="M429" s="4172"/>
      <c r="N429" s="4171"/>
      <c r="O429" s="4170"/>
      <c r="P429" s="3635"/>
      <c r="Q429" s="3635"/>
      <c r="R429" s="3646"/>
      <c r="S429" s="3646"/>
    </row>
    <row r="430" spans="1:24" s="17" customFormat="1" ht="22.5" customHeight="1" thickBot="1" x14ac:dyDescent="0.3">
      <c r="A430" s="3754"/>
      <c r="B430" s="4014"/>
      <c r="C430" s="3833"/>
      <c r="D430" s="3751"/>
      <c r="E430" s="3750"/>
      <c r="F430" s="3769"/>
      <c r="G430" s="4027"/>
      <c r="H430" s="3747"/>
      <c r="I430" s="4153"/>
      <c r="J430" s="3894"/>
      <c r="K430" s="4060" t="s">
        <v>214</v>
      </c>
      <c r="L430" s="4169"/>
      <c r="M430" s="4168" t="s">
        <v>982</v>
      </c>
      <c r="N430" s="4167" t="s">
        <v>981</v>
      </c>
      <c r="O430" s="4166">
        <v>2.66</v>
      </c>
      <c r="P430" s="3635"/>
      <c r="Q430" s="3635"/>
    </row>
    <row r="431" spans="1:24" s="17" customFormat="1" ht="18" customHeight="1" thickBot="1" x14ac:dyDescent="0.3">
      <c r="A431" s="3754"/>
      <c r="B431" s="4014"/>
      <c r="C431" s="3833"/>
      <c r="D431" s="3751"/>
      <c r="E431" s="3750"/>
      <c r="F431" s="3769"/>
      <c r="G431" s="4027"/>
      <c r="H431" s="3747"/>
      <c r="I431" s="4153"/>
      <c r="J431" s="3894"/>
      <c r="K431" s="4057" t="s">
        <v>141</v>
      </c>
      <c r="L431" s="4165">
        <v>0</v>
      </c>
      <c r="M431" s="3805"/>
      <c r="N431" s="4036"/>
      <c r="O431" s="4035"/>
      <c r="P431" s="3635"/>
      <c r="Q431" s="3635"/>
    </row>
    <row r="432" spans="1:24" s="17" customFormat="1" ht="23.25" customHeight="1" thickBot="1" x14ac:dyDescent="0.3">
      <c r="A432" s="3739"/>
      <c r="B432" s="4012"/>
      <c r="C432" s="3831"/>
      <c r="D432" s="3736"/>
      <c r="E432" s="3750"/>
      <c r="F432" s="3769"/>
      <c r="G432" s="4027"/>
      <c r="H432" s="3747"/>
      <c r="I432" s="4153"/>
      <c r="J432" s="4054"/>
      <c r="K432" s="3884" t="s">
        <v>33</v>
      </c>
      <c r="L432" s="4164">
        <f>SUM(L429:L431)</f>
        <v>640</v>
      </c>
      <c r="M432" s="4163"/>
      <c r="N432" s="4162"/>
      <c r="O432" s="4161"/>
      <c r="P432" s="3635"/>
      <c r="Q432" s="3635"/>
    </row>
    <row r="433" spans="1:19" s="17" customFormat="1" ht="24" customHeight="1" x14ac:dyDescent="0.25">
      <c r="A433" s="3836" t="s">
        <v>109</v>
      </c>
      <c r="B433" s="4021" t="s">
        <v>37</v>
      </c>
      <c r="C433" s="3835" t="s">
        <v>39</v>
      </c>
      <c r="D433" s="3762" t="s">
        <v>109</v>
      </c>
      <c r="E433" s="3761"/>
      <c r="F433" s="1998" t="s">
        <v>980</v>
      </c>
      <c r="G433" s="4037" t="s">
        <v>483</v>
      </c>
      <c r="H433" s="3767" t="s">
        <v>44</v>
      </c>
      <c r="I433" s="4153"/>
      <c r="J433" s="3845" t="s">
        <v>202</v>
      </c>
      <c r="K433" s="4065" t="s">
        <v>124</v>
      </c>
      <c r="L433" s="4160">
        <v>300</v>
      </c>
      <c r="M433" s="4063" t="s">
        <v>979</v>
      </c>
      <c r="N433" s="4155" t="s">
        <v>318</v>
      </c>
      <c r="O433" s="4061">
        <v>1.9</v>
      </c>
      <c r="P433" s="3635"/>
      <c r="Q433" s="3635"/>
      <c r="R433" s="3646"/>
      <c r="S433" s="3646"/>
    </row>
    <row r="434" spans="1:19" s="17" customFormat="1" ht="20.25" customHeight="1" x14ac:dyDescent="0.25">
      <c r="A434" s="3754"/>
      <c r="B434" s="4014"/>
      <c r="C434" s="3833"/>
      <c r="D434" s="3751"/>
      <c r="E434" s="3750"/>
      <c r="F434" s="3769"/>
      <c r="G434" s="4027"/>
      <c r="H434" s="3747"/>
      <c r="I434" s="4153"/>
      <c r="J434" s="3894"/>
      <c r="K434" s="4060" t="s">
        <v>214</v>
      </c>
      <c r="L434" s="4159"/>
      <c r="M434" s="3790"/>
      <c r="N434" s="4013"/>
      <c r="O434" s="3860"/>
      <c r="P434" s="3635"/>
      <c r="Q434" s="3635"/>
    </row>
    <row r="435" spans="1:19" s="17" customFormat="1" ht="18" customHeight="1" thickBot="1" x14ac:dyDescent="0.3">
      <c r="A435" s="3754"/>
      <c r="B435" s="4014"/>
      <c r="C435" s="3833"/>
      <c r="D435" s="3751"/>
      <c r="E435" s="3750"/>
      <c r="F435" s="3769"/>
      <c r="G435" s="4027"/>
      <c r="H435" s="3747"/>
      <c r="I435" s="4153"/>
      <c r="J435" s="3894"/>
      <c r="K435" s="4099" t="s">
        <v>141</v>
      </c>
      <c r="L435" s="4158"/>
      <c r="M435" s="3787"/>
      <c r="N435" s="4098"/>
      <c r="O435" s="4097"/>
      <c r="P435" s="3635"/>
      <c r="Q435" s="3635"/>
    </row>
    <row r="436" spans="1:19" s="17" customFormat="1" ht="18" customHeight="1" thickBot="1" x14ac:dyDescent="0.3">
      <c r="A436" s="3739"/>
      <c r="B436" s="4012"/>
      <c r="C436" s="3831"/>
      <c r="D436" s="3736"/>
      <c r="E436" s="3735"/>
      <c r="F436" s="4055"/>
      <c r="G436" s="4025"/>
      <c r="H436" s="3732"/>
      <c r="I436" s="4153"/>
      <c r="J436" s="4054"/>
      <c r="K436" s="3729" t="s">
        <v>33</v>
      </c>
      <c r="L436" s="4157">
        <f>SUM(L433:L435)</f>
        <v>300</v>
      </c>
      <c r="M436" s="3855"/>
      <c r="N436" s="4010"/>
      <c r="O436" s="3853"/>
      <c r="P436" s="3635"/>
      <c r="Q436" s="3635"/>
    </row>
    <row r="437" spans="1:19" s="17" customFormat="1" ht="16.5" customHeight="1" x14ac:dyDescent="0.25">
      <c r="A437" s="3836" t="s">
        <v>109</v>
      </c>
      <c r="B437" s="4021" t="s">
        <v>37</v>
      </c>
      <c r="C437" s="3835" t="s">
        <v>39</v>
      </c>
      <c r="D437" s="3762" t="s">
        <v>107</v>
      </c>
      <c r="E437" s="3761"/>
      <c r="F437" s="1998" t="s">
        <v>978</v>
      </c>
      <c r="G437" s="4037" t="s">
        <v>483</v>
      </c>
      <c r="H437" s="3767" t="s">
        <v>44</v>
      </c>
      <c r="I437" s="4153"/>
      <c r="J437" s="3845" t="s">
        <v>202</v>
      </c>
      <c r="K437" s="4065" t="s">
        <v>124</v>
      </c>
      <c r="L437" s="4104">
        <v>10</v>
      </c>
      <c r="M437" s="4156" t="s">
        <v>977</v>
      </c>
      <c r="N437" s="4155" t="s">
        <v>50</v>
      </c>
      <c r="O437" s="4061">
        <v>1</v>
      </c>
      <c r="P437" s="3635"/>
      <c r="Q437" s="3635"/>
    </row>
    <row r="438" spans="1:19" s="17" customFormat="1" ht="18" customHeight="1" x14ac:dyDescent="0.25">
      <c r="A438" s="3754"/>
      <c r="B438" s="4014"/>
      <c r="C438" s="3833"/>
      <c r="D438" s="3751"/>
      <c r="E438" s="3750"/>
      <c r="F438" s="3769"/>
      <c r="G438" s="4027"/>
      <c r="H438" s="3747"/>
      <c r="I438" s="4153"/>
      <c r="J438" s="3894"/>
      <c r="K438" s="4060" t="s">
        <v>214</v>
      </c>
      <c r="L438" s="4154"/>
      <c r="M438" s="3790"/>
      <c r="N438" s="4013"/>
      <c r="O438" s="3860"/>
      <c r="P438" s="3635"/>
      <c r="Q438" s="3635"/>
    </row>
    <row r="439" spans="1:19" s="17" customFormat="1" ht="17.25" customHeight="1" thickBot="1" x14ac:dyDescent="0.3">
      <c r="A439" s="3754"/>
      <c r="B439" s="4014"/>
      <c r="C439" s="3833"/>
      <c r="D439" s="3751"/>
      <c r="E439" s="3750"/>
      <c r="F439" s="3769"/>
      <c r="G439" s="4027"/>
      <c r="H439" s="3747"/>
      <c r="I439" s="4153"/>
      <c r="J439" s="3894"/>
      <c r="K439" s="4099" t="s">
        <v>141</v>
      </c>
      <c r="L439" s="4072">
        <v>0</v>
      </c>
      <c r="M439" s="3787"/>
      <c r="N439" s="4098"/>
      <c r="O439" s="4097"/>
      <c r="P439" s="3635"/>
      <c r="Q439" s="3635"/>
    </row>
    <row r="440" spans="1:19" s="17" customFormat="1" ht="16.5" customHeight="1" thickBot="1" x14ac:dyDescent="0.3">
      <c r="A440" s="3739"/>
      <c r="B440" s="4012"/>
      <c r="C440" s="3831"/>
      <c r="D440" s="3736"/>
      <c r="E440" s="3735"/>
      <c r="F440" s="1966"/>
      <c r="G440" s="4025"/>
      <c r="H440" s="3732"/>
      <c r="I440" s="4152"/>
      <c r="J440" s="4054"/>
      <c r="K440" s="3729" t="s">
        <v>33</v>
      </c>
      <c r="L440" s="4053">
        <f>SUM(L437:L439)</f>
        <v>10</v>
      </c>
      <c r="M440" s="3855"/>
      <c r="N440" s="4010"/>
      <c r="O440" s="3853"/>
      <c r="P440" s="3635"/>
      <c r="Q440" s="3635"/>
    </row>
    <row r="441" spans="1:19" s="17" customFormat="1" ht="25.5" customHeight="1" thickBot="1" x14ac:dyDescent="0.3">
      <c r="A441" s="3836" t="s">
        <v>109</v>
      </c>
      <c r="B441" s="4021" t="s">
        <v>37</v>
      </c>
      <c r="C441" s="3835" t="s">
        <v>109</v>
      </c>
      <c r="D441" s="1934" t="s">
        <v>973</v>
      </c>
      <c r="E441" s="1935"/>
      <c r="F441" s="1936"/>
      <c r="G441" s="4037" t="s">
        <v>976</v>
      </c>
      <c r="H441" s="3850" t="s">
        <v>44</v>
      </c>
      <c r="I441" s="3771" t="s">
        <v>918</v>
      </c>
      <c r="J441" s="4151" t="s">
        <v>202</v>
      </c>
      <c r="K441" s="4087" t="s">
        <v>124</v>
      </c>
      <c r="L441" s="4115">
        <f>L445</f>
        <v>10</v>
      </c>
      <c r="M441" s="4071" t="s">
        <v>975</v>
      </c>
      <c r="N441" s="4150" t="s">
        <v>318</v>
      </c>
      <c r="O441" s="4112">
        <v>30</v>
      </c>
      <c r="P441" s="3635"/>
      <c r="Q441" s="3635"/>
    </row>
    <row r="442" spans="1:19" s="17" customFormat="1" ht="18" customHeight="1" thickBot="1" x14ac:dyDescent="0.3">
      <c r="A442" s="3754"/>
      <c r="B442" s="4014"/>
      <c r="C442" s="3833"/>
      <c r="D442" s="1937"/>
      <c r="E442" s="1938"/>
      <c r="F442" s="1939"/>
      <c r="G442" s="4027"/>
      <c r="H442" s="3828"/>
      <c r="I442" s="3770"/>
      <c r="J442" s="3979"/>
      <c r="K442" s="4085" t="s">
        <v>214</v>
      </c>
      <c r="L442" s="4080"/>
      <c r="M442" s="4149" t="s">
        <v>974</v>
      </c>
      <c r="N442" s="4148" t="s">
        <v>318</v>
      </c>
      <c r="O442" s="4147">
        <v>15</v>
      </c>
      <c r="P442" s="3635"/>
      <c r="Q442" s="3635"/>
    </row>
    <row r="443" spans="1:19" s="17" customFormat="1" ht="20.25" customHeight="1" thickBot="1" x14ac:dyDescent="0.3">
      <c r="A443" s="3754"/>
      <c r="B443" s="4014"/>
      <c r="C443" s="3833"/>
      <c r="D443" s="1937"/>
      <c r="E443" s="1938"/>
      <c r="F443" s="1939"/>
      <c r="G443" s="4027"/>
      <c r="H443" s="3828"/>
      <c r="I443" s="3770"/>
      <c r="J443" s="3979"/>
      <c r="K443" s="4083" t="s">
        <v>141</v>
      </c>
      <c r="L443" s="4080">
        <f>L446</f>
        <v>0</v>
      </c>
      <c r="M443" s="3899"/>
      <c r="N443" s="4146"/>
      <c r="O443" s="4145"/>
      <c r="P443" s="3635"/>
      <c r="Q443" s="3635"/>
    </row>
    <row r="444" spans="1:19" s="17" customFormat="1" ht="12.75" customHeight="1" thickBot="1" x14ac:dyDescent="0.3">
      <c r="A444" s="3739"/>
      <c r="B444" s="4012"/>
      <c r="C444" s="3831"/>
      <c r="D444" s="1969"/>
      <c r="E444" s="1970"/>
      <c r="F444" s="1971"/>
      <c r="G444" s="4027"/>
      <c r="H444" s="3828"/>
      <c r="I444" s="3770"/>
      <c r="J444" s="3979"/>
      <c r="K444" s="4081" t="s">
        <v>33</v>
      </c>
      <c r="L444" s="4080">
        <f>SUM(L441:L443)</f>
        <v>10</v>
      </c>
      <c r="M444" s="4144"/>
      <c r="N444" s="4143"/>
      <c r="O444" s="4142"/>
      <c r="P444" s="3635"/>
      <c r="Q444" s="3635"/>
    </row>
    <row r="445" spans="1:19" s="17" customFormat="1" ht="16.5" customHeight="1" x14ac:dyDescent="0.25">
      <c r="A445" s="4009" t="s">
        <v>109</v>
      </c>
      <c r="B445" s="4008" t="s">
        <v>37</v>
      </c>
      <c r="C445" s="4007" t="s">
        <v>109</v>
      </c>
      <c r="D445" s="3818" t="s">
        <v>37</v>
      </c>
      <c r="E445" s="4133"/>
      <c r="F445" s="1998" t="s">
        <v>973</v>
      </c>
      <c r="G445" s="4027"/>
      <c r="H445" s="3828"/>
      <c r="I445" s="3770"/>
      <c r="J445" s="3979"/>
      <c r="K445" s="4141" t="s">
        <v>124</v>
      </c>
      <c r="L445" s="4140">
        <v>10</v>
      </c>
      <c r="M445" s="4137"/>
      <c r="N445" s="4136"/>
      <c r="O445" s="4135"/>
      <c r="P445" s="3635"/>
      <c r="Q445" s="3635"/>
      <c r="R445" s="3646"/>
      <c r="S445" s="3646"/>
    </row>
    <row r="446" spans="1:19" s="17" customFormat="1" ht="17.25" customHeight="1" thickBot="1" x14ac:dyDescent="0.3">
      <c r="A446" s="4009"/>
      <c r="B446" s="4008"/>
      <c r="C446" s="4007"/>
      <c r="D446" s="3812"/>
      <c r="E446" s="4133"/>
      <c r="F446" s="3769"/>
      <c r="G446" s="4027"/>
      <c r="H446" s="3828"/>
      <c r="I446" s="3770"/>
      <c r="J446" s="3979"/>
      <c r="K446" s="4139" t="s">
        <v>141</v>
      </c>
      <c r="L446" s="4138"/>
      <c r="M446" s="4137"/>
      <c r="N446" s="4136"/>
      <c r="O446" s="4135"/>
      <c r="P446" s="3635"/>
      <c r="Q446" s="3635"/>
    </row>
    <row r="447" spans="1:19" s="17" customFormat="1" ht="16.5" customHeight="1" thickBot="1" x14ac:dyDescent="0.3">
      <c r="A447" s="4009"/>
      <c r="B447" s="4008"/>
      <c r="C447" s="4007"/>
      <c r="D447" s="4134"/>
      <c r="E447" s="4133"/>
      <c r="F447" s="1966"/>
      <c r="G447" s="4025"/>
      <c r="H447" s="3858"/>
      <c r="I447" s="3768"/>
      <c r="J447" s="4132"/>
      <c r="K447" s="3729" t="s">
        <v>33</v>
      </c>
      <c r="L447" s="4053">
        <f>SUM(L445)</f>
        <v>10</v>
      </c>
      <c r="M447" s="4118"/>
      <c r="N447" s="4117"/>
      <c r="O447" s="4131"/>
      <c r="P447" s="3635"/>
      <c r="Q447" s="3635"/>
    </row>
    <row r="448" spans="1:19" s="17" customFormat="1" ht="15" customHeight="1" thickBot="1" x14ac:dyDescent="0.3">
      <c r="A448" s="3765" t="s">
        <v>109</v>
      </c>
      <c r="B448" s="3985" t="s">
        <v>37</v>
      </c>
      <c r="C448" s="3819" t="s">
        <v>107</v>
      </c>
      <c r="D448" s="1934" t="s">
        <v>972</v>
      </c>
      <c r="E448" s="1935"/>
      <c r="F448" s="1936"/>
      <c r="G448" s="4037" t="s">
        <v>971</v>
      </c>
      <c r="H448" s="3767" t="s">
        <v>44</v>
      </c>
      <c r="I448" s="3806" t="s">
        <v>886</v>
      </c>
      <c r="J448" s="3839" t="s">
        <v>193</v>
      </c>
      <c r="K448" s="4087" t="s">
        <v>124</v>
      </c>
      <c r="L448" s="4106">
        <f>L453</f>
        <v>517</v>
      </c>
      <c r="M448" s="3805"/>
      <c r="N448" s="4036"/>
      <c r="O448" s="4035"/>
      <c r="P448" s="3635"/>
      <c r="Q448" s="3635"/>
    </row>
    <row r="449" spans="1:23" s="17" customFormat="1" ht="15" customHeight="1" thickBot="1" x14ac:dyDescent="0.3">
      <c r="A449" s="3815"/>
      <c r="B449" s="3982"/>
      <c r="C449" s="3813"/>
      <c r="D449" s="1937"/>
      <c r="E449" s="1938"/>
      <c r="F449" s="1939"/>
      <c r="G449" s="4027"/>
      <c r="H449" s="3747"/>
      <c r="I449" s="3800"/>
      <c r="J449" s="3838"/>
      <c r="K449" s="4085" t="s">
        <v>214</v>
      </c>
      <c r="L449" s="4129">
        <f>L454</f>
        <v>538.20000000000005</v>
      </c>
      <c r="M449" s="3790"/>
      <c r="N449" s="4013"/>
      <c r="O449" s="3860"/>
      <c r="P449" s="3635"/>
      <c r="Q449" s="3635"/>
      <c r="R449" s="3646"/>
      <c r="S449" s="3646"/>
    </row>
    <row r="450" spans="1:23" s="17" customFormat="1" ht="15" customHeight="1" thickBot="1" x14ac:dyDescent="0.3">
      <c r="A450" s="3815"/>
      <c r="B450" s="3982"/>
      <c r="C450" s="3813"/>
      <c r="D450" s="1937"/>
      <c r="E450" s="1938"/>
      <c r="F450" s="1939"/>
      <c r="G450" s="4027"/>
      <c r="H450" s="3747"/>
      <c r="I450" s="3800"/>
      <c r="J450" s="3838"/>
      <c r="K450" s="4085" t="s">
        <v>968</v>
      </c>
      <c r="L450" s="4129">
        <f>L455</f>
        <v>300</v>
      </c>
      <c r="M450" s="3790"/>
      <c r="N450" s="4013"/>
      <c r="O450" s="3860"/>
      <c r="P450" s="3635"/>
      <c r="Q450" s="3635"/>
      <c r="R450" s="3646"/>
      <c r="S450" s="3646"/>
    </row>
    <row r="451" spans="1:23" s="17" customFormat="1" ht="15" customHeight="1" thickBot="1" x14ac:dyDescent="0.3">
      <c r="A451" s="3815"/>
      <c r="B451" s="3982"/>
      <c r="C451" s="3813"/>
      <c r="D451" s="1937"/>
      <c r="E451" s="1938"/>
      <c r="F451" s="1939"/>
      <c r="G451" s="4027"/>
      <c r="H451" s="3747"/>
      <c r="I451" s="3800"/>
      <c r="J451" s="3894"/>
      <c r="K451" s="4130" t="s">
        <v>141</v>
      </c>
      <c r="L451" s="4106">
        <f>L456</f>
        <v>0</v>
      </c>
      <c r="M451" s="3790"/>
      <c r="N451" s="4013"/>
      <c r="O451" s="3860"/>
      <c r="P451" s="3635"/>
      <c r="Q451" s="3635"/>
    </row>
    <row r="452" spans="1:23" s="17" customFormat="1" ht="20.25" customHeight="1" thickBot="1" x14ac:dyDescent="0.3">
      <c r="A452" s="3811"/>
      <c r="B452" s="4120"/>
      <c r="C452" s="3809"/>
      <c r="D452" s="1969"/>
      <c r="E452" s="1970"/>
      <c r="F452" s="1971"/>
      <c r="G452" s="4027"/>
      <c r="H452" s="3747"/>
      <c r="I452" s="3800"/>
      <c r="J452" s="4054"/>
      <c r="K452" s="4107" t="s">
        <v>33</v>
      </c>
      <c r="L452" s="4129">
        <f>SUM(L448:L451)</f>
        <v>1355.2</v>
      </c>
      <c r="M452" s="3855"/>
      <c r="N452" s="4010"/>
      <c r="O452" s="3853"/>
      <c r="P452" s="3766"/>
      <c r="Q452" s="3635"/>
    </row>
    <row r="453" spans="1:23" s="17" customFormat="1" ht="20.25" customHeight="1" x14ac:dyDescent="0.25">
      <c r="A453" s="3836" t="s">
        <v>109</v>
      </c>
      <c r="B453" s="3985" t="s">
        <v>37</v>
      </c>
      <c r="C453" s="3819" t="s">
        <v>107</v>
      </c>
      <c r="D453" s="3818" t="s">
        <v>37</v>
      </c>
      <c r="E453" s="3761"/>
      <c r="F453" s="1904" t="s">
        <v>970</v>
      </c>
      <c r="G453" s="4027"/>
      <c r="H453" s="3747"/>
      <c r="I453" s="3800" t="s">
        <v>886</v>
      </c>
      <c r="J453" s="3839" t="s">
        <v>193</v>
      </c>
      <c r="K453" s="4065" t="s">
        <v>124</v>
      </c>
      <c r="L453" s="4064">
        <v>517</v>
      </c>
      <c r="M453" s="1967" t="s">
        <v>969</v>
      </c>
      <c r="N453" s="4128" t="s">
        <v>50</v>
      </c>
      <c r="O453" s="4127">
        <v>1</v>
      </c>
      <c r="P453" s="3635"/>
      <c r="Q453" s="3635"/>
      <c r="W453" s="3646"/>
    </row>
    <row r="454" spans="1:23" s="17" customFormat="1" ht="15" customHeight="1" x14ac:dyDescent="0.25">
      <c r="A454" s="3754"/>
      <c r="B454" s="3982"/>
      <c r="C454" s="3813"/>
      <c r="D454" s="3812"/>
      <c r="E454" s="3750"/>
      <c r="F454" s="1905"/>
      <c r="G454" s="4027"/>
      <c r="H454" s="3747"/>
      <c r="I454" s="3800"/>
      <c r="J454" s="3838"/>
      <c r="K454" s="4101" t="s">
        <v>214</v>
      </c>
      <c r="L454" s="4059">
        <v>538.20000000000005</v>
      </c>
      <c r="M454" s="3899"/>
      <c r="N454" s="4126"/>
      <c r="O454" s="4125"/>
      <c r="P454" s="3635"/>
      <c r="Q454" s="3635"/>
      <c r="R454" s="3646"/>
      <c r="S454" s="3646"/>
    </row>
    <row r="455" spans="1:23" s="17" customFormat="1" ht="15" customHeight="1" x14ac:dyDescent="0.25">
      <c r="A455" s="3754"/>
      <c r="B455" s="3982"/>
      <c r="C455" s="3813"/>
      <c r="D455" s="3812"/>
      <c r="E455" s="3750"/>
      <c r="F455" s="1905"/>
      <c r="G455" s="4027"/>
      <c r="H455" s="3747"/>
      <c r="I455" s="3800"/>
      <c r="J455" s="3838"/>
      <c r="K455" s="4099" t="s">
        <v>968</v>
      </c>
      <c r="L455" s="4059">
        <v>300</v>
      </c>
      <c r="M455" s="4124"/>
      <c r="N455" s="4123"/>
      <c r="O455" s="4122"/>
      <c r="P455" s="3635"/>
      <c r="Q455" s="3635"/>
      <c r="R455" s="3646"/>
      <c r="S455" s="3646"/>
    </row>
    <row r="456" spans="1:23" s="17" customFormat="1" ht="13.5" customHeight="1" thickBot="1" x14ac:dyDescent="0.3">
      <c r="A456" s="3754"/>
      <c r="B456" s="3982"/>
      <c r="C456" s="3813"/>
      <c r="D456" s="3812"/>
      <c r="E456" s="3750"/>
      <c r="F456" s="1905"/>
      <c r="G456" s="4027"/>
      <c r="H456" s="3747"/>
      <c r="I456" s="3800"/>
      <c r="J456" s="3894"/>
      <c r="K456" s="4057" t="s">
        <v>141</v>
      </c>
      <c r="L456" s="4121"/>
      <c r="M456" s="4092" t="s">
        <v>967</v>
      </c>
      <c r="N456" s="4091" t="s">
        <v>50</v>
      </c>
      <c r="O456" s="3802">
        <v>1</v>
      </c>
      <c r="P456" s="3635"/>
      <c r="Q456" s="3635"/>
    </row>
    <row r="457" spans="1:23" s="17" customFormat="1" ht="16.5" customHeight="1" thickBot="1" x14ac:dyDescent="0.3">
      <c r="A457" s="3739"/>
      <c r="B457" s="4120"/>
      <c r="C457" s="3809"/>
      <c r="D457" s="3808"/>
      <c r="E457" s="3735"/>
      <c r="F457" s="1906"/>
      <c r="G457" s="4025"/>
      <c r="H457" s="3732"/>
      <c r="I457" s="3798"/>
      <c r="J457" s="4054"/>
      <c r="K457" s="4119" t="s">
        <v>33</v>
      </c>
      <c r="L457" s="4053">
        <f>SUM(L453:L456)</f>
        <v>1355.2</v>
      </c>
      <c r="M457" s="4118"/>
      <c r="N457" s="4117"/>
      <c r="O457" s="3853"/>
      <c r="P457" s="3635"/>
      <c r="Q457" s="3635"/>
    </row>
    <row r="458" spans="1:23" s="17" customFormat="1" ht="17.25" customHeight="1" thickBot="1" x14ac:dyDescent="0.3">
      <c r="A458" s="3836" t="s">
        <v>109</v>
      </c>
      <c r="B458" s="4021" t="s">
        <v>37</v>
      </c>
      <c r="C458" s="3835" t="s">
        <v>102</v>
      </c>
      <c r="D458" s="1934" t="s">
        <v>966</v>
      </c>
      <c r="E458" s="1935"/>
      <c r="F458" s="1936"/>
      <c r="G458" s="4037" t="s">
        <v>958</v>
      </c>
      <c r="H458" s="3767" t="s">
        <v>44</v>
      </c>
      <c r="I458" s="3771" t="s">
        <v>918</v>
      </c>
      <c r="J458" s="4116" t="s">
        <v>202</v>
      </c>
      <c r="K458" s="4109" t="s">
        <v>124</v>
      </c>
      <c r="L458" s="4115">
        <f>L462+L466+L470</f>
        <v>370.3</v>
      </c>
      <c r="M458" s="4114"/>
      <c r="N458" s="4113"/>
      <c r="O458" s="4112"/>
      <c r="P458" s="3635"/>
      <c r="Q458" s="3635"/>
      <c r="R458" s="3646"/>
      <c r="S458" s="3646"/>
    </row>
    <row r="459" spans="1:23" s="17" customFormat="1" ht="15" customHeight="1" thickBot="1" x14ac:dyDescent="0.3">
      <c r="A459" s="3754"/>
      <c r="B459" s="4014"/>
      <c r="C459" s="3833"/>
      <c r="D459" s="1937"/>
      <c r="E459" s="1938"/>
      <c r="F459" s="1939"/>
      <c r="G459" s="4027"/>
      <c r="H459" s="3747"/>
      <c r="I459" s="3770"/>
      <c r="J459" s="4110"/>
      <c r="K459" s="4109" t="s">
        <v>214</v>
      </c>
      <c r="L459" s="4080">
        <f>L463+L467+L471</f>
        <v>0</v>
      </c>
      <c r="M459" s="4111"/>
      <c r="N459" s="4013"/>
      <c r="O459" s="3860"/>
      <c r="P459" s="3635"/>
      <c r="Q459" s="3635"/>
    </row>
    <row r="460" spans="1:23" s="17" customFormat="1" ht="15" customHeight="1" thickBot="1" x14ac:dyDescent="0.3">
      <c r="A460" s="3754"/>
      <c r="B460" s="4014"/>
      <c r="C460" s="3833"/>
      <c r="D460" s="1937"/>
      <c r="E460" s="1938"/>
      <c r="F460" s="1939"/>
      <c r="G460" s="4027"/>
      <c r="H460" s="3747"/>
      <c r="I460" s="3770"/>
      <c r="J460" s="4110"/>
      <c r="K460" s="4109" t="s">
        <v>141</v>
      </c>
      <c r="L460" s="4080">
        <f>L464+L468+L472</f>
        <v>0</v>
      </c>
      <c r="M460" s="3790"/>
      <c r="N460" s="4013"/>
      <c r="O460" s="3860"/>
      <c r="P460" s="3635"/>
      <c r="Q460" s="3635"/>
    </row>
    <row r="461" spans="1:23" s="17" customFormat="1" ht="15" customHeight="1" thickBot="1" x14ac:dyDescent="0.3">
      <c r="A461" s="3739"/>
      <c r="B461" s="4012"/>
      <c r="C461" s="3831"/>
      <c r="D461" s="1969"/>
      <c r="E461" s="1970"/>
      <c r="F461" s="1971"/>
      <c r="G461" s="4025"/>
      <c r="H461" s="3732"/>
      <c r="I461" s="3770"/>
      <c r="J461" s="4108"/>
      <c r="K461" s="4107" t="s">
        <v>33</v>
      </c>
      <c r="L461" s="4106">
        <f>SUM(L458:L460)</f>
        <v>370.3</v>
      </c>
      <c r="M461" s="3855"/>
      <c r="N461" s="4010"/>
      <c r="O461" s="3853"/>
      <c r="P461" s="3635"/>
      <c r="Q461" s="3635"/>
      <c r="R461" s="3646"/>
      <c r="S461" s="3646"/>
    </row>
    <row r="462" spans="1:23" s="17" customFormat="1" ht="24" customHeight="1" x14ac:dyDescent="0.25">
      <c r="A462" s="3836" t="s">
        <v>109</v>
      </c>
      <c r="B462" s="4021" t="s">
        <v>37</v>
      </c>
      <c r="C462" s="3835" t="s">
        <v>102</v>
      </c>
      <c r="D462" s="3762" t="s">
        <v>37</v>
      </c>
      <c r="E462" s="3761"/>
      <c r="F462" s="1998" t="s">
        <v>965</v>
      </c>
      <c r="G462" s="4037" t="s">
        <v>958</v>
      </c>
      <c r="H462" s="3767" t="s">
        <v>44</v>
      </c>
      <c r="I462" s="3770"/>
      <c r="J462" s="4066"/>
      <c r="K462" s="4065" t="s">
        <v>124</v>
      </c>
      <c r="L462" s="4064">
        <v>182</v>
      </c>
      <c r="M462" s="4095" t="s">
        <v>964</v>
      </c>
      <c r="N462" s="4078" t="s">
        <v>960</v>
      </c>
      <c r="O462" s="4105">
        <v>0.5</v>
      </c>
      <c r="P462" s="3635"/>
      <c r="Q462" s="3635"/>
      <c r="R462" s="3646"/>
      <c r="S462" s="3646"/>
    </row>
    <row r="463" spans="1:23" s="17" customFormat="1" ht="22.5" customHeight="1" x14ac:dyDescent="0.25">
      <c r="A463" s="3754"/>
      <c r="B463" s="4014"/>
      <c r="C463" s="3833"/>
      <c r="D463" s="3751"/>
      <c r="E463" s="3750"/>
      <c r="F463" s="3769"/>
      <c r="G463" s="4027"/>
      <c r="H463" s="3747"/>
      <c r="I463" s="3770"/>
      <c r="J463" s="3894"/>
      <c r="K463" s="4060" t="s">
        <v>214</v>
      </c>
      <c r="L463" s="4059">
        <v>0</v>
      </c>
      <c r="M463" s="4092" t="s">
        <v>963</v>
      </c>
      <c r="N463" s="4091" t="s">
        <v>50</v>
      </c>
      <c r="O463" s="3802">
        <v>5</v>
      </c>
      <c r="P463" s="3635"/>
      <c r="Q463" s="3635"/>
      <c r="R463" s="3646"/>
      <c r="S463" s="3646"/>
    </row>
    <row r="464" spans="1:23" s="17" customFormat="1" ht="15" customHeight="1" thickBot="1" x14ac:dyDescent="0.3">
      <c r="A464" s="3754"/>
      <c r="B464" s="4014"/>
      <c r="C464" s="3833"/>
      <c r="D464" s="3751"/>
      <c r="E464" s="3750"/>
      <c r="F464" s="3769"/>
      <c r="G464" s="4027"/>
      <c r="H464" s="3747"/>
      <c r="I464" s="3770"/>
      <c r="J464" s="3894"/>
      <c r="K464" s="4099" t="s">
        <v>141</v>
      </c>
      <c r="L464" s="3866">
        <v>0</v>
      </c>
      <c r="M464" s="3787"/>
      <c r="N464" s="4098"/>
      <c r="O464" s="4097"/>
      <c r="P464" s="3635"/>
      <c r="Q464" s="3635"/>
      <c r="R464" s="3646"/>
      <c r="S464" s="3646"/>
      <c r="U464" s="3646"/>
    </row>
    <row r="465" spans="1:21" s="17" customFormat="1" ht="13.5" customHeight="1" thickBot="1" x14ac:dyDescent="0.3">
      <c r="A465" s="3739"/>
      <c r="B465" s="4012"/>
      <c r="C465" s="3831"/>
      <c r="D465" s="3736"/>
      <c r="E465" s="3735"/>
      <c r="F465" s="1966"/>
      <c r="G465" s="4025"/>
      <c r="H465" s="3732"/>
      <c r="I465" s="3770"/>
      <c r="J465" s="4054"/>
      <c r="K465" s="3729" t="s">
        <v>33</v>
      </c>
      <c r="L465" s="4053">
        <f>SUM(L462:L464)</f>
        <v>182</v>
      </c>
      <c r="M465" s="3855"/>
      <c r="N465" s="4010"/>
      <c r="O465" s="3853"/>
      <c r="P465" s="3635"/>
      <c r="Q465" s="3635"/>
      <c r="R465" s="3646"/>
      <c r="S465" s="3646"/>
    </row>
    <row r="466" spans="1:21" s="17" customFormat="1" ht="15" customHeight="1" x14ac:dyDescent="0.25">
      <c r="A466" s="3836" t="s">
        <v>109</v>
      </c>
      <c r="B466" s="4021" t="s">
        <v>37</v>
      </c>
      <c r="C466" s="3835" t="s">
        <v>102</v>
      </c>
      <c r="D466" s="3762" t="s">
        <v>39</v>
      </c>
      <c r="E466" s="3761"/>
      <c r="F466" s="1998" t="s">
        <v>962</v>
      </c>
      <c r="G466" s="4037" t="s">
        <v>958</v>
      </c>
      <c r="H466" s="3767" t="s">
        <v>44</v>
      </c>
      <c r="I466" s="3770"/>
      <c r="J466" s="4066"/>
      <c r="K466" s="4065" t="s">
        <v>124</v>
      </c>
      <c r="L466" s="4104">
        <v>173</v>
      </c>
      <c r="M466" s="4095" t="s">
        <v>961</v>
      </c>
      <c r="N466" s="4103" t="s">
        <v>960</v>
      </c>
      <c r="O466" s="4102">
        <v>0.6</v>
      </c>
      <c r="P466" s="3635"/>
      <c r="Q466" s="3635"/>
      <c r="R466" s="3646"/>
      <c r="S466" s="3646"/>
    </row>
    <row r="467" spans="1:21" s="17" customFormat="1" ht="18.75" customHeight="1" x14ac:dyDescent="0.25">
      <c r="A467" s="3754"/>
      <c r="B467" s="4014"/>
      <c r="C467" s="3833"/>
      <c r="D467" s="3751"/>
      <c r="E467" s="3750"/>
      <c r="F467" s="3769"/>
      <c r="G467" s="4027"/>
      <c r="H467" s="3747"/>
      <c r="I467" s="3770"/>
      <c r="J467" s="3894"/>
      <c r="K467" s="4101" t="s">
        <v>214</v>
      </c>
      <c r="L467" s="4100">
        <v>0</v>
      </c>
      <c r="M467" s="3790"/>
      <c r="N467" s="4013"/>
      <c r="O467" s="3860"/>
      <c r="P467" s="3635"/>
      <c r="Q467" s="3635"/>
    </row>
    <row r="468" spans="1:21" s="17" customFormat="1" ht="15.75" customHeight="1" thickBot="1" x14ac:dyDescent="0.3">
      <c r="A468" s="3754"/>
      <c r="B468" s="4014"/>
      <c r="C468" s="3833"/>
      <c r="D468" s="3751"/>
      <c r="E468" s="3750"/>
      <c r="F468" s="3769"/>
      <c r="G468" s="4027"/>
      <c r="H468" s="3747"/>
      <c r="I468" s="3770"/>
      <c r="J468" s="3894"/>
      <c r="K468" s="4099" t="s">
        <v>141</v>
      </c>
      <c r="L468" s="3866"/>
      <c r="M468" s="3787"/>
      <c r="N468" s="4098"/>
      <c r="O468" s="4097"/>
      <c r="P468" s="3635"/>
      <c r="Q468" s="3635"/>
    </row>
    <row r="469" spans="1:21" s="17" customFormat="1" ht="21.75" customHeight="1" thickBot="1" x14ac:dyDescent="0.3">
      <c r="A469" s="3739"/>
      <c r="B469" s="4012"/>
      <c r="C469" s="3831"/>
      <c r="D469" s="3736"/>
      <c r="E469" s="3735"/>
      <c r="F469" s="1966"/>
      <c r="G469" s="4025"/>
      <c r="H469" s="3732"/>
      <c r="I469" s="3770"/>
      <c r="J469" s="4054"/>
      <c r="K469" s="3729" t="s">
        <v>33</v>
      </c>
      <c r="L469" s="4053">
        <f>SUM(L466:L468)</f>
        <v>173</v>
      </c>
      <c r="M469" s="3855"/>
      <c r="N469" s="4010"/>
      <c r="O469" s="3853"/>
      <c r="P469" s="3635"/>
      <c r="Q469" s="3635"/>
    </row>
    <row r="470" spans="1:21" s="17" customFormat="1" ht="16.5" customHeight="1" x14ac:dyDescent="0.25">
      <c r="A470" s="3836" t="s">
        <v>109</v>
      </c>
      <c r="B470" s="4021" t="s">
        <v>37</v>
      </c>
      <c r="C470" s="3835" t="s">
        <v>102</v>
      </c>
      <c r="D470" s="3762" t="s">
        <v>109</v>
      </c>
      <c r="E470" s="3761"/>
      <c r="F470" s="4096" t="s">
        <v>959</v>
      </c>
      <c r="G470" s="4037" t="s">
        <v>958</v>
      </c>
      <c r="H470" s="3767" t="s">
        <v>44</v>
      </c>
      <c r="I470" s="3770"/>
      <c r="J470" s="4066"/>
      <c r="K470" s="4065" t="s">
        <v>124</v>
      </c>
      <c r="L470" s="4064">
        <v>15.3</v>
      </c>
      <c r="M470" s="4095" t="s">
        <v>957</v>
      </c>
      <c r="N470" s="4094" t="s">
        <v>50</v>
      </c>
      <c r="O470" s="4093">
        <v>0</v>
      </c>
      <c r="P470" s="3635"/>
      <c r="Q470" s="3635"/>
      <c r="U470" s="3646"/>
    </row>
    <row r="471" spans="1:21" s="17" customFormat="1" ht="15.75" customHeight="1" x14ac:dyDescent="0.25">
      <c r="A471" s="3754"/>
      <c r="B471" s="4014"/>
      <c r="C471" s="3833"/>
      <c r="D471" s="3751"/>
      <c r="E471" s="3750"/>
      <c r="F471" s="4089"/>
      <c r="G471" s="4027"/>
      <c r="H471" s="3747"/>
      <c r="I471" s="3770"/>
      <c r="J471" s="3894"/>
      <c r="K471" s="4060" t="s">
        <v>214</v>
      </c>
      <c r="L471" s="4059"/>
      <c r="M471" s="4092" t="s">
        <v>956</v>
      </c>
      <c r="N471" s="4091" t="s">
        <v>50</v>
      </c>
      <c r="O471" s="4090">
        <v>0</v>
      </c>
      <c r="P471" s="3635"/>
      <c r="Q471" s="3635"/>
    </row>
    <row r="472" spans="1:21" s="17" customFormat="1" ht="20.25" customHeight="1" thickBot="1" x14ac:dyDescent="0.3">
      <c r="A472" s="3754"/>
      <c r="B472" s="4014"/>
      <c r="C472" s="3833"/>
      <c r="D472" s="3751"/>
      <c r="E472" s="3750"/>
      <c r="F472" s="4089"/>
      <c r="G472" s="4027"/>
      <c r="H472" s="3747"/>
      <c r="I472" s="3770"/>
      <c r="J472" s="3894"/>
      <c r="K472" s="4057" t="s">
        <v>141</v>
      </c>
      <c r="L472" s="3866"/>
      <c r="M472" s="3790"/>
      <c r="N472" s="4013"/>
      <c r="O472" s="3860"/>
      <c r="P472" s="3635"/>
      <c r="Q472" s="3635"/>
    </row>
    <row r="473" spans="1:21" s="17" customFormat="1" ht="15.75" customHeight="1" thickBot="1" x14ac:dyDescent="0.3">
      <c r="A473" s="3739"/>
      <c r="B473" s="4012"/>
      <c r="C473" s="3831"/>
      <c r="D473" s="3736"/>
      <c r="E473" s="3735"/>
      <c r="F473" s="4088"/>
      <c r="G473" s="4025"/>
      <c r="H473" s="3732"/>
      <c r="I473" s="3768"/>
      <c r="J473" s="4054"/>
      <c r="K473" s="3729" t="s">
        <v>33</v>
      </c>
      <c r="L473" s="4053">
        <f>SUM(L470:L472)</f>
        <v>15.3</v>
      </c>
      <c r="M473" s="3855"/>
      <c r="N473" s="4010"/>
      <c r="O473" s="3853"/>
      <c r="P473" s="3635"/>
      <c r="Q473" s="3635"/>
    </row>
    <row r="474" spans="1:21" s="17" customFormat="1" ht="15" customHeight="1" x14ac:dyDescent="0.25">
      <c r="A474" s="3836" t="s">
        <v>109</v>
      </c>
      <c r="B474" s="4021" t="s">
        <v>37</v>
      </c>
      <c r="C474" s="3903" t="s">
        <v>96</v>
      </c>
      <c r="D474" s="1934" t="s">
        <v>955</v>
      </c>
      <c r="E474" s="1935"/>
      <c r="F474" s="1936"/>
      <c r="G474" s="4037" t="s">
        <v>948</v>
      </c>
      <c r="H474" s="3767" t="s">
        <v>44</v>
      </c>
      <c r="I474" s="3771" t="s">
        <v>918</v>
      </c>
      <c r="J474" s="3839" t="s">
        <v>202</v>
      </c>
      <c r="K474" s="4087" t="s">
        <v>124</v>
      </c>
      <c r="L474" s="4086">
        <f>L478+L482+L486</f>
        <v>795</v>
      </c>
      <c r="M474" s="3805"/>
      <c r="N474" s="4036"/>
      <c r="O474" s="4035"/>
      <c r="P474" s="3635"/>
      <c r="Q474" s="3635"/>
    </row>
    <row r="475" spans="1:21" s="17" customFormat="1" ht="15" customHeight="1" x14ac:dyDescent="0.25">
      <c r="A475" s="3754"/>
      <c r="B475" s="4014"/>
      <c r="C475" s="3895"/>
      <c r="D475" s="1937"/>
      <c r="E475" s="1938"/>
      <c r="F475" s="1939"/>
      <c r="G475" s="4027"/>
      <c r="H475" s="3747"/>
      <c r="I475" s="3770"/>
      <c r="J475" s="3838"/>
      <c r="K475" s="4085" t="s">
        <v>214</v>
      </c>
      <c r="L475" s="4084">
        <f>L479+L483+L487</f>
        <v>0</v>
      </c>
      <c r="M475" s="3790"/>
      <c r="N475" s="4013"/>
      <c r="O475" s="3860"/>
      <c r="P475" s="3635"/>
      <c r="Q475" s="3635"/>
    </row>
    <row r="476" spans="1:21" s="17" customFormat="1" ht="15" customHeight="1" thickBot="1" x14ac:dyDescent="0.3">
      <c r="A476" s="3754"/>
      <c r="B476" s="4014"/>
      <c r="C476" s="3895"/>
      <c r="D476" s="1937"/>
      <c r="E476" s="1938"/>
      <c r="F476" s="1939"/>
      <c r="G476" s="4027"/>
      <c r="H476" s="3747"/>
      <c r="I476" s="3770"/>
      <c r="J476" s="3894"/>
      <c r="K476" s="4083" t="s">
        <v>141</v>
      </c>
      <c r="L476" s="4082">
        <f>L480+L484+L488</f>
        <v>0</v>
      </c>
      <c r="M476" s="3790"/>
      <c r="N476" s="4013"/>
      <c r="O476" s="3860"/>
      <c r="P476" s="3635"/>
      <c r="Q476" s="3635"/>
    </row>
    <row r="477" spans="1:21" s="17" customFormat="1" ht="18.75" customHeight="1" thickBot="1" x14ac:dyDescent="0.3">
      <c r="A477" s="3739"/>
      <c r="B477" s="4012"/>
      <c r="C477" s="4056"/>
      <c r="D477" s="1969"/>
      <c r="E477" s="1970"/>
      <c r="F477" s="1971"/>
      <c r="G477" s="4025"/>
      <c r="H477" s="3732"/>
      <c r="I477" s="3770"/>
      <c r="J477" s="4054"/>
      <c r="K477" s="4081" t="s">
        <v>33</v>
      </c>
      <c r="L477" s="4080">
        <f>SUM(L474:L476)</f>
        <v>795</v>
      </c>
      <c r="M477" s="3855"/>
      <c r="N477" s="4010"/>
      <c r="O477" s="3853"/>
      <c r="P477" s="3635"/>
      <c r="Q477" s="3635"/>
    </row>
    <row r="478" spans="1:21" s="17" customFormat="1" ht="17.25" customHeight="1" x14ac:dyDescent="0.25">
      <c r="A478" s="3754" t="s">
        <v>109</v>
      </c>
      <c r="B478" s="4014" t="s">
        <v>37</v>
      </c>
      <c r="C478" s="3895" t="s">
        <v>96</v>
      </c>
      <c r="D478" s="3751" t="s">
        <v>37</v>
      </c>
      <c r="E478" s="3750"/>
      <c r="F478" s="4058" t="s">
        <v>954</v>
      </c>
      <c r="G478" s="4027" t="s">
        <v>948</v>
      </c>
      <c r="H478" s="3747" t="s">
        <v>44</v>
      </c>
      <c r="I478" s="3770"/>
      <c r="J478" s="4066"/>
      <c r="K478" s="4065" t="s">
        <v>124</v>
      </c>
      <c r="L478" s="4064">
        <v>770</v>
      </c>
      <c r="M478" s="4079" t="s">
        <v>953</v>
      </c>
      <c r="N478" s="4078" t="s">
        <v>952</v>
      </c>
      <c r="O478" s="4077">
        <v>468.5</v>
      </c>
      <c r="P478" s="4076"/>
      <c r="Q478" s="3635"/>
    </row>
    <row r="479" spans="1:21" s="17" customFormat="1" ht="22.5" customHeight="1" x14ac:dyDescent="0.25">
      <c r="A479" s="3754"/>
      <c r="B479" s="4014"/>
      <c r="C479" s="3895"/>
      <c r="D479" s="3751"/>
      <c r="E479" s="3750"/>
      <c r="F479" s="4058"/>
      <c r="G479" s="4027"/>
      <c r="H479" s="3747"/>
      <c r="I479" s="3770"/>
      <c r="J479" s="3894"/>
      <c r="K479" s="4060" t="s">
        <v>214</v>
      </c>
      <c r="L479" s="4059">
        <v>0</v>
      </c>
      <c r="M479" s="4075" t="s">
        <v>951</v>
      </c>
      <c r="N479" s="4074" t="s">
        <v>50</v>
      </c>
      <c r="O479" s="4073">
        <v>1</v>
      </c>
      <c r="P479" s="3635"/>
      <c r="Q479" s="3635"/>
    </row>
    <row r="480" spans="1:21" s="17" customFormat="1" ht="15" customHeight="1" thickBot="1" x14ac:dyDescent="0.3">
      <c r="A480" s="3754"/>
      <c r="B480" s="4014"/>
      <c r="C480" s="3895"/>
      <c r="D480" s="3751"/>
      <c r="E480" s="3750"/>
      <c r="F480" s="4058"/>
      <c r="G480" s="4027"/>
      <c r="H480" s="3747"/>
      <c r="I480" s="3770"/>
      <c r="J480" s="3894"/>
      <c r="K480" s="4057" t="s">
        <v>141</v>
      </c>
      <c r="L480" s="4072">
        <v>0</v>
      </c>
      <c r="M480" s="3790"/>
      <c r="N480" s="4013"/>
      <c r="O480" s="3860"/>
      <c r="P480" s="3635"/>
      <c r="Q480" s="3635"/>
    </row>
    <row r="481" spans="1:17" s="17" customFormat="1" ht="15" customHeight="1" thickBot="1" x14ac:dyDescent="0.3">
      <c r="A481" s="3754"/>
      <c r="B481" s="4014"/>
      <c r="C481" s="3895"/>
      <c r="D481" s="3751"/>
      <c r="E481" s="3750"/>
      <c r="F481" s="4058"/>
      <c r="G481" s="4027"/>
      <c r="H481" s="3747"/>
      <c r="I481" s="3770"/>
      <c r="J481" s="4054"/>
      <c r="K481" s="3729" t="s">
        <v>33</v>
      </c>
      <c r="L481" s="4068">
        <f>SUM(L478:L480)</f>
        <v>770</v>
      </c>
      <c r="M481" s="3855"/>
      <c r="N481" s="4010"/>
      <c r="O481" s="3853"/>
      <c r="P481" s="3635"/>
      <c r="Q481" s="3635"/>
    </row>
    <row r="482" spans="1:17" s="17" customFormat="1" ht="37.5" customHeight="1" x14ac:dyDescent="0.25">
      <c r="A482" s="3836" t="s">
        <v>109</v>
      </c>
      <c r="B482" s="4021" t="s">
        <v>37</v>
      </c>
      <c r="C482" s="3903" t="s">
        <v>96</v>
      </c>
      <c r="D482" s="3762" t="s">
        <v>39</v>
      </c>
      <c r="E482" s="3761"/>
      <c r="F482" s="1998" t="s">
        <v>950</v>
      </c>
      <c r="G482" s="4037" t="s">
        <v>948</v>
      </c>
      <c r="H482" s="3767" t="s">
        <v>44</v>
      </c>
      <c r="I482" s="3770"/>
      <c r="J482" s="4066"/>
      <c r="K482" s="4065" t="s">
        <v>124</v>
      </c>
      <c r="L482" s="4064">
        <v>15</v>
      </c>
      <c r="M482" s="4071" t="s">
        <v>950</v>
      </c>
      <c r="N482" s="4062" t="s">
        <v>232</v>
      </c>
      <c r="O482" s="4070">
        <v>120</v>
      </c>
      <c r="P482" s="3635"/>
      <c r="Q482" s="3635"/>
    </row>
    <row r="483" spans="1:17" s="17" customFormat="1" ht="15" customHeight="1" x14ac:dyDescent="0.25">
      <c r="A483" s="3754"/>
      <c r="B483" s="4014"/>
      <c r="C483" s="3895"/>
      <c r="D483" s="3751"/>
      <c r="E483" s="3750"/>
      <c r="F483" s="3769"/>
      <c r="G483" s="4027"/>
      <c r="H483" s="3747"/>
      <c r="I483" s="3770"/>
      <c r="J483" s="3894"/>
      <c r="K483" s="4060" t="s">
        <v>214</v>
      </c>
      <c r="L483" s="4059">
        <v>0</v>
      </c>
      <c r="M483" s="3790"/>
      <c r="N483" s="4013"/>
      <c r="O483" s="3860"/>
      <c r="P483" s="3635"/>
      <c r="Q483" s="3635"/>
    </row>
    <row r="484" spans="1:17" s="17" customFormat="1" ht="15" customHeight="1" thickBot="1" x14ac:dyDescent="0.3">
      <c r="A484" s="3754"/>
      <c r="B484" s="4014"/>
      <c r="C484" s="3895"/>
      <c r="D484" s="3751"/>
      <c r="E484" s="3750"/>
      <c r="F484" s="3769"/>
      <c r="G484" s="4027"/>
      <c r="H484" s="3747"/>
      <c r="I484" s="3770"/>
      <c r="J484" s="3894"/>
      <c r="K484" s="4069" t="s">
        <v>141</v>
      </c>
      <c r="L484" s="3866"/>
      <c r="M484" s="3790"/>
      <c r="N484" s="4013"/>
      <c r="O484" s="3860"/>
      <c r="P484" s="3635"/>
      <c r="Q484" s="3635"/>
    </row>
    <row r="485" spans="1:17" s="17" customFormat="1" ht="15" customHeight="1" thickBot="1" x14ac:dyDescent="0.3">
      <c r="A485" s="3739"/>
      <c r="B485" s="4012"/>
      <c r="C485" s="4056"/>
      <c r="D485" s="3736"/>
      <c r="E485" s="3735"/>
      <c r="F485" s="4055"/>
      <c r="G485" s="4025"/>
      <c r="H485" s="3732"/>
      <c r="I485" s="3770"/>
      <c r="J485" s="4054"/>
      <c r="K485" s="3729" t="s">
        <v>33</v>
      </c>
      <c r="L485" s="4068">
        <f>SUM(L482:L484)</f>
        <v>15</v>
      </c>
      <c r="M485" s="3855"/>
      <c r="N485" s="4010"/>
      <c r="O485" s="3853"/>
      <c r="P485" s="3635"/>
      <c r="Q485" s="3635"/>
    </row>
    <row r="486" spans="1:17" s="17" customFormat="1" ht="30" customHeight="1" x14ac:dyDescent="0.25">
      <c r="A486" s="3836" t="s">
        <v>109</v>
      </c>
      <c r="B486" s="4021" t="s">
        <v>37</v>
      </c>
      <c r="C486" s="3903" t="s">
        <v>96</v>
      </c>
      <c r="D486" s="3762" t="s">
        <v>109</v>
      </c>
      <c r="E486" s="3761"/>
      <c r="F486" s="4067" t="s">
        <v>949</v>
      </c>
      <c r="G486" s="4037" t="s">
        <v>948</v>
      </c>
      <c r="H486" s="3767" t="s">
        <v>44</v>
      </c>
      <c r="I486" s="3770"/>
      <c r="J486" s="4066"/>
      <c r="K486" s="4065" t="s">
        <v>124</v>
      </c>
      <c r="L486" s="4064">
        <v>10</v>
      </c>
      <c r="M486" s="4063" t="s">
        <v>947</v>
      </c>
      <c r="N486" s="4062" t="s">
        <v>50</v>
      </c>
      <c r="O486" s="4061">
        <v>15</v>
      </c>
      <c r="P486" s="3635"/>
      <c r="Q486" s="3635"/>
    </row>
    <row r="487" spans="1:17" s="17" customFormat="1" ht="15" customHeight="1" x14ac:dyDescent="0.25">
      <c r="A487" s="3754"/>
      <c r="B487" s="4014"/>
      <c r="C487" s="3895"/>
      <c r="D487" s="3751"/>
      <c r="E487" s="3750"/>
      <c r="F487" s="4058"/>
      <c r="G487" s="4027"/>
      <c r="H487" s="3747"/>
      <c r="I487" s="3770"/>
      <c r="J487" s="3894"/>
      <c r="K487" s="4060" t="s">
        <v>214</v>
      </c>
      <c r="L487" s="4059"/>
      <c r="M487" s="3790"/>
      <c r="N487" s="4013"/>
      <c r="O487" s="3860"/>
      <c r="P487" s="3635"/>
      <c r="Q487" s="3635"/>
    </row>
    <row r="488" spans="1:17" s="17" customFormat="1" ht="15" customHeight="1" thickBot="1" x14ac:dyDescent="0.3">
      <c r="A488" s="3754"/>
      <c r="B488" s="4014"/>
      <c r="C488" s="3895"/>
      <c r="D488" s="3751"/>
      <c r="E488" s="3750"/>
      <c r="F488" s="4058"/>
      <c r="G488" s="4027"/>
      <c r="H488" s="3747"/>
      <c r="I488" s="3770"/>
      <c r="J488" s="3894"/>
      <c r="K488" s="4057" t="s">
        <v>141</v>
      </c>
      <c r="L488" s="3866"/>
      <c r="M488" s="3790"/>
      <c r="N488" s="4013"/>
      <c r="O488" s="3860"/>
      <c r="P488" s="3635"/>
      <c r="Q488" s="3635"/>
    </row>
    <row r="489" spans="1:17" s="17" customFormat="1" ht="15" customHeight="1" thickBot="1" x14ac:dyDescent="0.3">
      <c r="A489" s="3739"/>
      <c r="B489" s="4012"/>
      <c r="C489" s="4056"/>
      <c r="D489" s="3736"/>
      <c r="E489" s="3735"/>
      <c r="F489" s="4055"/>
      <c r="G489" s="4025"/>
      <c r="H489" s="3732"/>
      <c r="I489" s="3768"/>
      <c r="J489" s="4054"/>
      <c r="K489" s="3729" t="s">
        <v>33</v>
      </c>
      <c r="L489" s="4053">
        <f>SUM(L486:L488)</f>
        <v>10</v>
      </c>
      <c r="M489" s="3855"/>
      <c r="N489" s="4010"/>
      <c r="O489" s="3853"/>
      <c r="P489" s="3635"/>
      <c r="Q489" s="3635"/>
    </row>
    <row r="490" spans="1:17" s="17" customFormat="1" ht="15" customHeight="1" thickBot="1" x14ac:dyDescent="0.3">
      <c r="A490" s="4002" t="s">
        <v>109</v>
      </c>
      <c r="B490" s="3724" t="s">
        <v>37</v>
      </c>
      <c r="C490" s="3723" t="s">
        <v>882</v>
      </c>
      <c r="D490" s="3723"/>
      <c r="E490" s="3723"/>
      <c r="F490" s="3723"/>
      <c r="G490" s="3723"/>
      <c r="H490" s="3723"/>
      <c r="I490" s="3723"/>
      <c r="J490" s="3723"/>
      <c r="K490" s="3722"/>
      <c r="L490" s="4052">
        <f>L308+L424+L444+L452+L461+L477</f>
        <v>13817.3</v>
      </c>
      <c r="M490" s="4051"/>
      <c r="N490" s="4050"/>
      <c r="O490" s="4049"/>
      <c r="P490" s="3635"/>
      <c r="Q490" s="3635"/>
    </row>
    <row r="491" spans="1:17" s="17" customFormat="1" ht="23.25" customHeight="1" thickBot="1" x14ac:dyDescent="0.3">
      <c r="A491" s="4048" t="s">
        <v>109</v>
      </c>
      <c r="B491" s="4047" t="s">
        <v>39</v>
      </c>
      <c r="C491" s="172" t="s">
        <v>946</v>
      </c>
      <c r="D491" s="170"/>
      <c r="E491" s="170"/>
      <c r="F491" s="170"/>
      <c r="G491" s="170"/>
      <c r="H491" s="4046"/>
      <c r="I491" s="170"/>
      <c r="J491" s="170"/>
      <c r="K491" s="170"/>
      <c r="L491" s="4045"/>
      <c r="M491" s="170"/>
      <c r="N491" s="170"/>
      <c r="O491" s="169"/>
      <c r="P491" s="3635"/>
      <c r="Q491" s="3635"/>
    </row>
    <row r="492" spans="1:17" s="17" customFormat="1" ht="37.5" customHeight="1" thickBot="1" x14ac:dyDescent="0.3">
      <c r="A492" s="3717"/>
      <c r="B492" s="4044"/>
      <c r="C492" s="4043"/>
      <c r="D492" s="4042"/>
      <c r="E492" s="4042"/>
      <c r="F492" s="4042"/>
      <c r="G492" s="4042"/>
      <c r="H492" s="4042"/>
      <c r="I492" s="4042"/>
      <c r="J492" s="4042"/>
      <c r="K492" s="4042"/>
      <c r="L492" s="4041"/>
      <c r="M492" s="4040" t="s">
        <v>945</v>
      </c>
      <c r="N492" s="4039" t="s">
        <v>79</v>
      </c>
      <c r="O492" s="4038" t="s">
        <v>944</v>
      </c>
      <c r="P492" s="3635"/>
      <c r="Q492" s="3635"/>
    </row>
    <row r="493" spans="1:17" s="17" customFormat="1" ht="15" customHeight="1" thickBot="1" x14ac:dyDescent="0.25">
      <c r="A493" s="3836" t="s">
        <v>109</v>
      </c>
      <c r="B493" s="4021" t="s">
        <v>39</v>
      </c>
      <c r="C493" s="3835" t="s">
        <v>37</v>
      </c>
      <c r="D493" s="1934" t="s">
        <v>942</v>
      </c>
      <c r="E493" s="1935"/>
      <c r="F493" s="1936"/>
      <c r="G493" s="4037" t="s">
        <v>473</v>
      </c>
      <c r="H493" s="3767" t="s">
        <v>44</v>
      </c>
      <c r="I493" s="3771" t="s">
        <v>886</v>
      </c>
      <c r="J493" s="3839" t="s">
        <v>193</v>
      </c>
      <c r="K493" s="3996" t="s">
        <v>124</v>
      </c>
      <c r="L493" s="3995">
        <f>L497</f>
        <v>220</v>
      </c>
      <c r="M493" s="3805"/>
      <c r="N493" s="4036"/>
      <c r="O493" s="4035"/>
      <c r="P493" s="3635"/>
      <c r="Q493" s="3635"/>
    </row>
    <row r="494" spans="1:17" s="17" customFormat="1" ht="15.75" customHeight="1" thickBot="1" x14ac:dyDescent="0.25">
      <c r="A494" s="3754"/>
      <c r="B494" s="4014"/>
      <c r="C494" s="3833"/>
      <c r="D494" s="1937"/>
      <c r="E494" s="1938"/>
      <c r="F494" s="1939"/>
      <c r="G494" s="4027"/>
      <c r="H494" s="3747"/>
      <c r="I494" s="3770"/>
      <c r="J494" s="3838"/>
      <c r="K494" s="3992" t="s">
        <v>140</v>
      </c>
      <c r="L494" s="3963"/>
      <c r="M494" s="3931" t="s">
        <v>943</v>
      </c>
      <c r="N494" s="4034" t="s">
        <v>50</v>
      </c>
      <c r="O494" s="4033">
        <v>50</v>
      </c>
      <c r="P494" s="3635"/>
      <c r="Q494" s="3635"/>
    </row>
    <row r="495" spans="1:17" s="17" customFormat="1" ht="13.5" customHeight="1" thickBot="1" x14ac:dyDescent="0.25">
      <c r="A495" s="3754"/>
      <c r="B495" s="4014"/>
      <c r="C495" s="3833"/>
      <c r="D495" s="1937"/>
      <c r="E495" s="1938"/>
      <c r="F495" s="1939"/>
      <c r="G495" s="4027"/>
      <c r="H495" s="3747"/>
      <c r="I495" s="3770"/>
      <c r="J495" s="3838"/>
      <c r="K495" s="3992" t="s">
        <v>141</v>
      </c>
      <c r="L495" s="3963"/>
      <c r="M495" s="3790"/>
      <c r="N495" s="4013"/>
      <c r="O495" s="4032"/>
      <c r="P495" s="3635"/>
      <c r="Q495" s="3635"/>
    </row>
    <row r="496" spans="1:17" s="17" customFormat="1" ht="15" customHeight="1" thickBot="1" x14ac:dyDescent="0.3">
      <c r="A496" s="3739"/>
      <c r="B496" s="4012"/>
      <c r="C496" s="3831"/>
      <c r="D496" s="1969"/>
      <c r="E496" s="1970"/>
      <c r="F496" s="1971"/>
      <c r="G496" s="4027"/>
      <c r="H496" s="3747"/>
      <c r="I496" s="3770"/>
      <c r="J496" s="3838"/>
      <c r="K496" s="3958" t="s">
        <v>33</v>
      </c>
      <c r="L496" s="3963">
        <f>SUM(L493:L495)</f>
        <v>220</v>
      </c>
      <c r="M496" s="3855"/>
      <c r="N496" s="4010"/>
      <c r="O496" s="4031"/>
      <c r="P496" s="3635"/>
      <c r="Q496" s="3635"/>
    </row>
    <row r="497" spans="1:19" s="17" customFormat="1" ht="21" customHeight="1" thickBot="1" x14ac:dyDescent="0.3">
      <c r="A497" s="4030" t="s">
        <v>109</v>
      </c>
      <c r="B497" s="4029" t="s">
        <v>39</v>
      </c>
      <c r="C497" s="4028" t="s">
        <v>37</v>
      </c>
      <c r="D497" s="4006" t="s">
        <v>37</v>
      </c>
      <c r="E497" s="3761"/>
      <c r="F497" s="1998" t="s">
        <v>942</v>
      </c>
      <c r="G497" s="4027"/>
      <c r="H497" s="3747"/>
      <c r="I497" s="3770"/>
      <c r="J497" s="3838"/>
      <c r="K497" s="4026" t="s">
        <v>124</v>
      </c>
      <c r="L497" s="4003">
        <v>220</v>
      </c>
      <c r="M497" s="4024"/>
      <c r="N497" s="4023"/>
      <c r="O497" s="4022"/>
      <c r="P497" s="3635"/>
      <c r="Q497" s="3635"/>
    </row>
    <row r="498" spans="1:19" s="17" customFormat="1" ht="21.75" customHeight="1" thickBot="1" x14ac:dyDescent="0.3">
      <c r="A498" s="4002"/>
      <c r="B498" s="4001"/>
      <c r="C498" s="4000"/>
      <c r="D498" s="3999"/>
      <c r="E498" s="3735"/>
      <c r="F498" s="1966"/>
      <c r="G498" s="4025"/>
      <c r="H498" s="3732"/>
      <c r="I498" s="3768"/>
      <c r="J498" s="3837"/>
      <c r="K498" s="3729" t="s">
        <v>33</v>
      </c>
      <c r="L498" s="3893">
        <f>SUM(L497)</f>
        <v>220</v>
      </c>
      <c r="M498" s="4024"/>
      <c r="N498" s="4023"/>
      <c r="O498" s="4022"/>
      <c r="P498" s="3635"/>
      <c r="Q498" s="3635"/>
    </row>
    <row r="499" spans="1:19" s="17" customFormat="1" ht="32.25" customHeight="1" thickBot="1" x14ac:dyDescent="0.25">
      <c r="A499" s="3836" t="s">
        <v>109</v>
      </c>
      <c r="B499" s="4021" t="s">
        <v>39</v>
      </c>
      <c r="C499" s="3835" t="s">
        <v>39</v>
      </c>
      <c r="D499" s="1908" t="s">
        <v>938</v>
      </c>
      <c r="E499" s="1909"/>
      <c r="F499" s="1910"/>
      <c r="G499" s="3851" t="s">
        <v>941</v>
      </c>
      <c r="H499" s="3767" t="s">
        <v>44</v>
      </c>
      <c r="I499" s="3771" t="s">
        <v>886</v>
      </c>
      <c r="J499" s="3839" t="s">
        <v>193</v>
      </c>
      <c r="K499" s="3974" t="s">
        <v>124</v>
      </c>
      <c r="L499" s="3995">
        <f>L503</f>
        <v>3</v>
      </c>
      <c r="M499" s="4020" t="s">
        <v>940</v>
      </c>
      <c r="N499" s="4019" t="s">
        <v>50</v>
      </c>
      <c r="O499" s="4018">
        <v>6</v>
      </c>
      <c r="P499" s="3635"/>
      <c r="Q499" s="3635"/>
    </row>
    <row r="500" spans="1:19" s="17" customFormat="1" ht="22.5" customHeight="1" thickBot="1" x14ac:dyDescent="0.25">
      <c r="A500" s="3754"/>
      <c r="B500" s="4014"/>
      <c r="C500" s="3833"/>
      <c r="D500" s="1911"/>
      <c r="E500" s="1912"/>
      <c r="F500" s="1913"/>
      <c r="G500" s="3829"/>
      <c r="H500" s="3747"/>
      <c r="I500" s="3770"/>
      <c r="J500" s="3838"/>
      <c r="K500" s="3964" t="s">
        <v>140</v>
      </c>
      <c r="L500" s="3963"/>
      <c r="M500" s="4017" t="s">
        <v>939</v>
      </c>
      <c r="N500" s="4016" t="s">
        <v>883</v>
      </c>
      <c r="O500" s="4015">
        <v>4</v>
      </c>
      <c r="P500" s="3635"/>
      <c r="Q500" s="3635"/>
    </row>
    <row r="501" spans="1:19" s="17" customFormat="1" ht="15" customHeight="1" thickBot="1" x14ac:dyDescent="0.3">
      <c r="A501" s="3754"/>
      <c r="B501" s="4014"/>
      <c r="C501" s="3833"/>
      <c r="D501" s="1911"/>
      <c r="E501" s="1912"/>
      <c r="F501" s="1913"/>
      <c r="G501" s="3829"/>
      <c r="H501" s="3747"/>
      <c r="I501" s="3770"/>
      <c r="J501" s="3838"/>
      <c r="K501" s="3964" t="s">
        <v>141</v>
      </c>
      <c r="L501" s="3963"/>
      <c r="M501" s="3790"/>
      <c r="N501" s="4013"/>
      <c r="O501" s="3860"/>
      <c r="P501" s="3635"/>
      <c r="Q501" s="3635"/>
    </row>
    <row r="502" spans="1:19" s="17" customFormat="1" ht="15" customHeight="1" thickBot="1" x14ac:dyDescent="0.3">
      <c r="A502" s="3739"/>
      <c r="B502" s="4012"/>
      <c r="C502" s="3831"/>
      <c r="D502" s="3961"/>
      <c r="E502" s="3960"/>
      <c r="F502" s="1953"/>
      <c r="G502" s="3829"/>
      <c r="H502" s="3747"/>
      <c r="I502" s="3770"/>
      <c r="J502" s="3838"/>
      <c r="K502" s="4011" t="s">
        <v>33</v>
      </c>
      <c r="L502" s="3963">
        <f>SUM(L499:L501)</f>
        <v>3</v>
      </c>
      <c r="M502" s="3855"/>
      <c r="N502" s="4010"/>
      <c r="O502" s="3853"/>
      <c r="P502" s="3635"/>
      <c r="Q502" s="3635"/>
    </row>
    <row r="503" spans="1:19" s="17" customFormat="1" ht="26.25" customHeight="1" thickBot="1" x14ac:dyDescent="0.3">
      <c r="A503" s="4009" t="s">
        <v>109</v>
      </c>
      <c r="B503" s="4008" t="s">
        <v>39</v>
      </c>
      <c r="C503" s="4007" t="s">
        <v>39</v>
      </c>
      <c r="D503" s="4006" t="s">
        <v>37</v>
      </c>
      <c r="E503" s="4005"/>
      <c r="F503" s="1998" t="s">
        <v>938</v>
      </c>
      <c r="G503" s="3829"/>
      <c r="H503" s="3747"/>
      <c r="I503" s="3770"/>
      <c r="J503" s="3838"/>
      <c r="K503" s="4004" t="s">
        <v>124</v>
      </c>
      <c r="L503" s="4003">
        <v>3</v>
      </c>
      <c r="M503" s="3994"/>
      <c r="N503" s="3971"/>
      <c r="O503" s="3970"/>
      <c r="P503" s="3635"/>
      <c r="Q503" s="3635"/>
      <c r="R503" s="3646"/>
      <c r="S503" s="3646"/>
    </row>
    <row r="504" spans="1:19" s="17" customFormat="1" ht="15.75" customHeight="1" thickBot="1" x14ac:dyDescent="0.3">
      <c r="A504" s="4002"/>
      <c r="B504" s="4001"/>
      <c r="C504" s="4000"/>
      <c r="D504" s="3999"/>
      <c r="E504" s="3998"/>
      <c r="F504" s="1966"/>
      <c r="G504" s="3859"/>
      <c r="H504" s="3732"/>
      <c r="I504" s="3768"/>
      <c r="J504" s="3837"/>
      <c r="K504" s="3729" t="s">
        <v>33</v>
      </c>
      <c r="L504" s="3977">
        <f>SUM(L503)</f>
        <v>3</v>
      </c>
      <c r="M504" s="3987"/>
      <c r="N504" s="3986"/>
      <c r="O504" s="3807"/>
      <c r="P504" s="3635"/>
      <c r="Q504" s="3635"/>
    </row>
    <row r="505" spans="1:19" s="17" customFormat="1" ht="15" customHeight="1" thickBot="1" x14ac:dyDescent="0.25">
      <c r="A505" s="3765" t="s">
        <v>109</v>
      </c>
      <c r="B505" s="3985" t="s">
        <v>39</v>
      </c>
      <c r="C505" s="3819" t="s">
        <v>109</v>
      </c>
      <c r="D505" s="1908" t="s">
        <v>935</v>
      </c>
      <c r="E505" s="1909"/>
      <c r="F505" s="1910"/>
      <c r="G505" s="3851" t="s">
        <v>937</v>
      </c>
      <c r="H505" s="3767" t="s">
        <v>44</v>
      </c>
      <c r="I505" s="3771" t="s">
        <v>814</v>
      </c>
      <c r="J505" s="3997" t="s">
        <v>191</v>
      </c>
      <c r="K505" s="3996" t="s">
        <v>885</v>
      </c>
      <c r="L505" s="3995">
        <f>L508</f>
        <v>30</v>
      </c>
      <c r="M505" s="3994"/>
      <c r="N505" s="3971"/>
      <c r="O505" s="3970"/>
      <c r="P505" s="3635"/>
      <c r="Q505" s="3635"/>
    </row>
    <row r="506" spans="1:19" s="17" customFormat="1" ht="15" customHeight="1" thickBot="1" x14ac:dyDescent="0.25">
      <c r="A506" s="3815"/>
      <c r="B506" s="3982"/>
      <c r="C506" s="3813"/>
      <c r="D506" s="1911"/>
      <c r="E506" s="1912"/>
      <c r="F506" s="1913"/>
      <c r="G506" s="3829"/>
      <c r="H506" s="3747"/>
      <c r="I506" s="3770"/>
      <c r="J506" s="3993"/>
      <c r="K506" s="3992" t="s">
        <v>140</v>
      </c>
      <c r="L506" s="3963"/>
      <c r="M506" s="3991" t="s">
        <v>936</v>
      </c>
      <c r="N506" s="3990" t="s">
        <v>50</v>
      </c>
      <c r="O506" s="3989">
        <v>10</v>
      </c>
      <c r="P506" s="3635"/>
      <c r="Q506" s="3635"/>
    </row>
    <row r="507" spans="1:19" s="17" customFormat="1" ht="15" customHeight="1" thickBot="1" x14ac:dyDescent="0.3">
      <c r="A507" s="3815"/>
      <c r="B507" s="3982"/>
      <c r="C507" s="3813"/>
      <c r="D507" s="3961"/>
      <c r="E507" s="3960"/>
      <c r="F507" s="1953"/>
      <c r="G507" s="3829"/>
      <c r="H507" s="3747"/>
      <c r="I507" s="3770"/>
      <c r="J507" s="3988"/>
      <c r="K507" s="3958" t="s">
        <v>33</v>
      </c>
      <c r="L507" s="3963">
        <f>SUM(L505:L506)</f>
        <v>30</v>
      </c>
      <c r="M507" s="3987"/>
      <c r="N507" s="3986"/>
      <c r="O507" s="3807"/>
      <c r="P507" s="3635"/>
      <c r="Q507" s="3635"/>
    </row>
    <row r="508" spans="1:19" s="17" customFormat="1" ht="23.25" customHeight="1" thickBot="1" x14ac:dyDescent="0.25">
      <c r="A508" s="3765" t="s">
        <v>109</v>
      </c>
      <c r="B508" s="3985" t="s">
        <v>39</v>
      </c>
      <c r="C508" s="3819" t="s">
        <v>109</v>
      </c>
      <c r="D508" s="3818" t="s">
        <v>37</v>
      </c>
      <c r="E508" s="3984"/>
      <c r="F508" s="1998" t="s">
        <v>935</v>
      </c>
      <c r="G508" s="3829"/>
      <c r="H508" s="3747"/>
      <c r="I508" s="3770"/>
      <c r="J508" s="3979"/>
      <c r="K508" s="3983" t="s">
        <v>885</v>
      </c>
      <c r="L508" s="3914">
        <v>30</v>
      </c>
      <c r="N508" s="3967"/>
      <c r="O508" s="3777"/>
      <c r="P508" s="3635"/>
      <c r="Q508" s="3635"/>
    </row>
    <row r="509" spans="1:19" s="17" customFormat="1" ht="17.25" customHeight="1" thickBot="1" x14ac:dyDescent="0.3">
      <c r="A509" s="3815"/>
      <c r="B509" s="3982"/>
      <c r="C509" s="3813"/>
      <c r="D509" s="3981"/>
      <c r="E509" s="3980"/>
      <c r="F509" s="1966"/>
      <c r="G509" s="3859"/>
      <c r="H509" s="3732"/>
      <c r="I509" s="3770"/>
      <c r="J509" s="3979"/>
      <c r="K509" s="3978" t="s">
        <v>33</v>
      </c>
      <c r="L509" s="3977">
        <f>SUM(L508)</f>
        <v>30</v>
      </c>
      <c r="N509" s="3967"/>
      <c r="O509" s="3777"/>
      <c r="P509" s="3635"/>
      <c r="Q509" s="3635"/>
      <c r="R509" s="3646"/>
      <c r="S509" s="3646"/>
    </row>
    <row r="510" spans="1:19" s="17" customFormat="1" ht="15" customHeight="1" thickBot="1" x14ac:dyDescent="0.3">
      <c r="A510" s="3836" t="s">
        <v>109</v>
      </c>
      <c r="B510" s="3976" t="s">
        <v>39</v>
      </c>
      <c r="C510" s="3921" t="s">
        <v>107</v>
      </c>
      <c r="D510" s="1908" t="s">
        <v>934</v>
      </c>
      <c r="E510" s="1909"/>
      <c r="F510" s="1910"/>
      <c r="G510" s="3851" t="s">
        <v>894</v>
      </c>
      <c r="H510" s="3767" t="s">
        <v>44</v>
      </c>
      <c r="I510" s="3975" t="s">
        <v>933</v>
      </c>
      <c r="J510" s="3839" t="s">
        <v>932</v>
      </c>
      <c r="K510" s="3974" t="s">
        <v>124</v>
      </c>
      <c r="L510" s="3973">
        <f>L515+L518+L520+L527+L530+L533+L536+L539+L542+L545+L548+L551+L524+L554+L557+L560+L564+L568+L572+L576+L580+L584</f>
        <v>1230.5</v>
      </c>
      <c r="M510" s="3972"/>
      <c r="N510" s="3971"/>
      <c r="O510" s="3970"/>
      <c r="P510" s="3766"/>
      <c r="Q510" s="3635"/>
      <c r="R510" s="3646"/>
      <c r="S510" s="3646"/>
    </row>
    <row r="511" spans="1:19" s="17" customFormat="1" ht="15" customHeight="1" thickBot="1" x14ac:dyDescent="0.3">
      <c r="A511" s="3754"/>
      <c r="B511" s="3966"/>
      <c r="C511" s="3915"/>
      <c r="D511" s="1911"/>
      <c r="E511" s="1912"/>
      <c r="F511" s="1913"/>
      <c r="G511" s="3829"/>
      <c r="H511" s="3747"/>
      <c r="I511" s="3965"/>
      <c r="J511" s="3838"/>
      <c r="K511" s="3964" t="s">
        <v>140</v>
      </c>
      <c r="L511" s="3963">
        <f>L516+L519+L525</f>
        <v>0</v>
      </c>
      <c r="M511" s="3968" t="s">
        <v>931</v>
      </c>
      <c r="N511" s="3969" t="s">
        <v>883</v>
      </c>
      <c r="O511" s="3792">
        <v>5</v>
      </c>
      <c r="P511" s="3635"/>
      <c r="Q511" s="3635"/>
    </row>
    <row r="512" spans="1:19" s="17" customFormat="1" ht="15" customHeight="1" thickBot="1" x14ac:dyDescent="0.3">
      <c r="A512" s="3754"/>
      <c r="B512" s="3966"/>
      <c r="C512" s="3915"/>
      <c r="D512" s="1911"/>
      <c r="E512" s="1912"/>
      <c r="F512" s="1913"/>
      <c r="G512" s="3829"/>
      <c r="H512" s="3747"/>
      <c r="I512" s="3965"/>
      <c r="J512" s="3838"/>
      <c r="K512" s="3964" t="s">
        <v>215</v>
      </c>
      <c r="L512" s="3963">
        <f>L565+L569+L573+L577+L581+L585</f>
        <v>0</v>
      </c>
      <c r="M512" s="3968"/>
      <c r="N512" s="3967"/>
      <c r="O512" s="3777"/>
      <c r="P512" s="3635"/>
      <c r="Q512" s="3635"/>
    </row>
    <row r="513" spans="1:24" s="17" customFormat="1" ht="15" customHeight="1" thickBot="1" x14ac:dyDescent="0.3">
      <c r="A513" s="3754"/>
      <c r="B513" s="3966"/>
      <c r="C513" s="3915"/>
      <c r="D513" s="1911"/>
      <c r="E513" s="1912"/>
      <c r="F513" s="1913"/>
      <c r="G513" s="3829"/>
      <c r="H513" s="3747"/>
      <c r="I513" s="3965"/>
      <c r="J513" s="3838"/>
      <c r="K513" s="3964" t="s">
        <v>141</v>
      </c>
      <c r="L513" s="3963">
        <f>L531+L537+L540+L546+L549+L552+L555+L558+L561+L566+L528+L570+L574+L578+L582+L586</f>
        <v>45.1</v>
      </c>
      <c r="M513" s="3781"/>
      <c r="N513" s="3781"/>
      <c r="O513" s="3777"/>
      <c r="P513" s="3635"/>
      <c r="Q513" s="3635"/>
    </row>
    <row r="514" spans="1:24" s="17" customFormat="1" ht="18" customHeight="1" thickBot="1" x14ac:dyDescent="0.3">
      <c r="A514" s="3739"/>
      <c r="B514" s="3962"/>
      <c r="C514" s="3909"/>
      <c r="D514" s="3961"/>
      <c r="E514" s="3960"/>
      <c r="F514" s="1953"/>
      <c r="G514" s="3859"/>
      <c r="H514" s="3732"/>
      <c r="I514" s="3959"/>
      <c r="J514" s="3837"/>
      <c r="K514" s="3958" t="s">
        <v>33</v>
      </c>
      <c r="L514" s="3957">
        <f>SUM(L510:L513)</f>
        <v>1275.5999999999999</v>
      </c>
      <c r="M514" s="3778"/>
      <c r="N514" s="3778"/>
      <c r="O514" s="3807"/>
      <c r="P514" s="3635"/>
      <c r="Q514" s="3635"/>
    </row>
    <row r="515" spans="1:24" s="17" customFormat="1" ht="13.15" customHeight="1" x14ac:dyDescent="0.25">
      <c r="A515" s="3836" t="s">
        <v>109</v>
      </c>
      <c r="B515" s="3922" t="s">
        <v>39</v>
      </c>
      <c r="C515" s="3921" t="s">
        <v>107</v>
      </c>
      <c r="D515" s="3762" t="s">
        <v>39</v>
      </c>
      <c r="E515" s="3771"/>
      <c r="F515" s="3956" t="s">
        <v>930</v>
      </c>
      <c r="G515" s="3829" t="s">
        <v>894</v>
      </c>
      <c r="H515" s="3747"/>
      <c r="I515" s="3886" t="s">
        <v>886</v>
      </c>
      <c r="J515" s="3758" t="s">
        <v>193</v>
      </c>
      <c r="K515" s="3877" t="s">
        <v>885</v>
      </c>
      <c r="L515" s="3876">
        <v>0</v>
      </c>
      <c r="M515" s="3919" t="s">
        <v>889</v>
      </c>
      <c r="N515" s="3918" t="s">
        <v>50</v>
      </c>
      <c r="O515" s="3955">
        <v>1</v>
      </c>
      <c r="P515" s="3946"/>
      <c r="Q515" s="3766"/>
      <c r="R515" s="3646"/>
      <c r="S515" s="3646"/>
      <c r="T515" s="3646"/>
    </row>
    <row r="516" spans="1:24" s="17" customFormat="1" ht="17.25" customHeight="1" thickBot="1" x14ac:dyDescent="0.3">
      <c r="A516" s="3754"/>
      <c r="B516" s="3916"/>
      <c r="C516" s="3915"/>
      <c r="D516" s="3751"/>
      <c r="E516" s="3770"/>
      <c r="F516" s="3954"/>
      <c r="G516" s="3829"/>
      <c r="H516" s="3747"/>
      <c r="I516" s="3886"/>
      <c r="J516" s="3745"/>
      <c r="K516" s="3953" t="s">
        <v>140</v>
      </c>
      <c r="L516" s="3743">
        <v>0</v>
      </c>
      <c r="M516" s="3913"/>
      <c r="N516" s="3952"/>
      <c r="O516" s="3951"/>
      <c r="P516" s="3946"/>
      <c r="Q516" s="3766"/>
    </row>
    <row r="517" spans="1:24" s="17" customFormat="1" ht="11.25" customHeight="1" thickBot="1" x14ac:dyDescent="0.3">
      <c r="A517" s="3739"/>
      <c r="B517" s="3910"/>
      <c r="C517" s="3909"/>
      <c r="D517" s="3736"/>
      <c r="E517" s="3768"/>
      <c r="F517" s="3950"/>
      <c r="G517" s="3859"/>
      <c r="H517" s="3732"/>
      <c r="I517" s="3886"/>
      <c r="J517" s="3730"/>
      <c r="K517" s="3729" t="s">
        <v>33</v>
      </c>
      <c r="L517" s="3728">
        <f>SUM(L515:L516)</f>
        <v>0</v>
      </c>
      <c r="M517" s="3949"/>
      <c r="N517" s="3948"/>
      <c r="O517" s="3947"/>
      <c r="P517" s="3946"/>
      <c r="Q517" s="3766"/>
    </row>
    <row r="518" spans="1:24" s="17" customFormat="1" ht="15" customHeight="1" x14ac:dyDescent="0.25">
      <c r="A518" s="3836" t="s">
        <v>109</v>
      </c>
      <c r="B518" s="3922" t="s">
        <v>39</v>
      </c>
      <c r="C518" s="3921" t="s">
        <v>107</v>
      </c>
      <c r="D518" s="3762" t="s">
        <v>92</v>
      </c>
      <c r="E518" s="3771"/>
      <c r="F518" s="3945" t="s">
        <v>929</v>
      </c>
      <c r="G518" s="3851" t="s">
        <v>894</v>
      </c>
      <c r="H518" s="3828" t="s">
        <v>44</v>
      </c>
      <c r="I518" s="3889" t="s">
        <v>886</v>
      </c>
      <c r="J518" s="3758" t="s">
        <v>193</v>
      </c>
      <c r="K518" s="3877" t="s">
        <v>885</v>
      </c>
      <c r="L518" s="3944">
        <v>51.7</v>
      </c>
      <c r="M518" s="3943" t="s">
        <v>928</v>
      </c>
      <c r="N518" s="3942" t="s">
        <v>50</v>
      </c>
      <c r="O518" s="3941">
        <v>2</v>
      </c>
      <c r="P518" s="3635"/>
      <c r="Q518" s="3635"/>
      <c r="R518" s="3940"/>
      <c r="S518" s="3940"/>
      <c r="V518" s="3635"/>
      <c r="W518" s="3635"/>
      <c r="X518" s="3646"/>
    </row>
    <row r="519" spans="1:24" s="17" customFormat="1" ht="13.5" customHeight="1" thickBot="1" x14ac:dyDescent="0.3">
      <c r="A519" s="3754"/>
      <c r="B519" s="3916"/>
      <c r="C519" s="3915"/>
      <c r="D519" s="3751"/>
      <c r="E519" s="3770"/>
      <c r="F519" s="3933"/>
      <c r="G519" s="3829"/>
      <c r="H519" s="3828"/>
      <c r="I519" s="3886"/>
      <c r="J519" s="3888"/>
      <c r="K519" s="3875" t="s">
        <v>140</v>
      </c>
      <c r="L519" s="3743">
        <v>0</v>
      </c>
      <c r="M519" s="3939"/>
      <c r="N519" s="3938"/>
      <c r="O519" s="3937"/>
      <c r="P519" s="3635"/>
      <c r="Q519" s="3635"/>
    </row>
    <row r="520" spans="1:24" s="17" customFormat="1" ht="21.75" hidden="1" customHeight="1" thickBot="1" x14ac:dyDescent="0.3">
      <c r="A520" s="3754"/>
      <c r="B520" s="3916"/>
      <c r="C520" s="3915"/>
      <c r="D520" s="3751"/>
      <c r="E520" s="3770"/>
      <c r="F520" s="3933"/>
      <c r="G520" s="3829"/>
      <c r="H520" s="3828"/>
      <c r="I520" s="3886"/>
      <c r="J520" s="3888"/>
      <c r="K520" s="3875" t="s">
        <v>885</v>
      </c>
      <c r="L520" s="3743">
        <v>0</v>
      </c>
      <c r="M520" s="3936" t="s">
        <v>927</v>
      </c>
      <c r="N520" s="3918" t="s">
        <v>50</v>
      </c>
      <c r="O520" s="3935"/>
      <c r="P520" s="3635"/>
      <c r="Q520" s="3635"/>
      <c r="R520" s="3646"/>
      <c r="S520" s="3646"/>
    </row>
    <row r="521" spans="1:24" s="17" customFormat="1" ht="20.25" hidden="1" customHeight="1" thickBot="1" x14ac:dyDescent="0.3">
      <c r="A521" s="3754"/>
      <c r="B521" s="3916"/>
      <c r="C521" s="3915"/>
      <c r="D521" s="3751"/>
      <c r="E521" s="3770"/>
      <c r="F521" s="3933"/>
      <c r="G521" s="3829"/>
      <c r="H521" s="3828"/>
      <c r="I521" s="3886"/>
      <c r="J521" s="3888"/>
      <c r="K521" s="3901" t="s">
        <v>141</v>
      </c>
      <c r="L521" s="3743">
        <v>0</v>
      </c>
      <c r="M521" s="3934"/>
      <c r="N521" s="3912"/>
      <c r="O521" s="3911"/>
      <c r="P521" s="3635"/>
      <c r="Q521" s="3635"/>
    </row>
    <row r="522" spans="1:24" s="17" customFormat="1" ht="21.75" hidden="1" customHeight="1" thickBot="1" x14ac:dyDescent="0.3">
      <c r="A522" s="3754"/>
      <c r="B522" s="3916"/>
      <c r="C522" s="3915"/>
      <c r="D522" s="3751"/>
      <c r="E522" s="3770"/>
      <c r="F522" s="3933"/>
      <c r="G522" s="3829"/>
      <c r="H522" s="3828"/>
      <c r="I522" s="3886"/>
      <c r="J522" s="3888"/>
      <c r="K522" s="3729" t="s">
        <v>33</v>
      </c>
      <c r="L522" s="3932">
        <f>SUM(L520:L521)</f>
        <v>0</v>
      </c>
      <c r="M522" s="3931"/>
      <c r="N522" s="3930"/>
      <c r="O522" s="3929"/>
      <c r="P522" s="3635"/>
      <c r="Q522" s="3635"/>
    </row>
    <row r="523" spans="1:24" s="17" customFormat="1" ht="19.5" customHeight="1" thickBot="1" x14ac:dyDescent="0.3">
      <c r="A523" s="3739"/>
      <c r="B523" s="3910"/>
      <c r="C523" s="3909"/>
      <c r="D523" s="3736"/>
      <c r="E523" s="3768"/>
      <c r="F523" s="3928"/>
      <c r="G523" s="3829"/>
      <c r="H523" s="3828"/>
      <c r="I523" s="3908"/>
      <c r="J523" s="3885"/>
      <c r="K523" s="3927" t="s">
        <v>33</v>
      </c>
      <c r="L523" s="3926">
        <f>SUM(L518:L522)</f>
        <v>51.7</v>
      </c>
      <c r="M523" s="3925"/>
      <c r="N523" s="3924"/>
      <c r="O523" s="3923"/>
      <c r="P523" s="3635"/>
      <c r="Q523" s="3635"/>
    </row>
    <row r="524" spans="1:24" s="17" customFormat="1" ht="18.75" hidden="1" customHeight="1" thickBot="1" x14ac:dyDescent="0.3">
      <c r="A524" s="3836" t="s">
        <v>109</v>
      </c>
      <c r="B524" s="3922" t="s">
        <v>39</v>
      </c>
      <c r="C524" s="3921" t="s">
        <v>107</v>
      </c>
      <c r="D524" s="3762" t="s">
        <v>39</v>
      </c>
      <c r="E524" s="3771"/>
      <c r="G524" s="3829"/>
      <c r="H524" s="3828"/>
      <c r="I524" s="3889" t="s">
        <v>886</v>
      </c>
      <c r="J524" s="3920" t="s">
        <v>193</v>
      </c>
      <c r="K524" s="3875" t="s">
        <v>885</v>
      </c>
      <c r="L524" s="3914"/>
      <c r="M524" s="3919" t="s">
        <v>927</v>
      </c>
      <c r="N524" s="3918" t="s">
        <v>50</v>
      </c>
      <c r="O524" s="3917"/>
      <c r="P524" s="3635"/>
      <c r="Q524" s="3635"/>
    </row>
    <row r="525" spans="1:24" s="17" customFormat="1" ht="18.75" hidden="1" customHeight="1" thickBot="1" x14ac:dyDescent="0.3">
      <c r="A525" s="3754"/>
      <c r="B525" s="3916"/>
      <c r="C525" s="3915"/>
      <c r="D525" s="3751"/>
      <c r="E525" s="3770"/>
      <c r="G525" s="3829"/>
      <c r="H525" s="3828"/>
      <c r="I525" s="3886"/>
      <c r="J525" s="3888"/>
      <c r="K525" s="3875" t="s">
        <v>140</v>
      </c>
      <c r="L525" s="3914"/>
      <c r="M525" s="3913"/>
      <c r="N525" s="3912"/>
      <c r="O525" s="3911"/>
      <c r="P525" s="3635"/>
      <c r="Q525" s="3635"/>
    </row>
    <row r="526" spans="1:24" s="17" customFormat="1" ht="14.25" hidden="1" customHeight="1" thickBot="1" x14ac:dyDescent="0.3">
      <c r="A526" s="3739"/>
      <c r="B526" s="3910"/>
      <c r="C526" s="3909"/>
      <c r="D526" s="3736"/>
      <c r="E526" s="3768"/>
      <c r="G526" s="3859"/>
      <c r="H526" s="3828"/>
      <c r="I526" s="3908"/>
      <c r="J526" s="3885"/>
      <c r="K526" s="3729" t="s">
        <v>33</v>
      </c>
      <c r="L526" s="3743"/>
      <c r="M526" s="3907"/>
      <c r="N526" s="3906"/>
      <c r="O526" s="3905"/>
      <c r="P526" s="3635"/>
      <c r="Q526" s="3635"/>
    </row>
    <row r="527" spans="1:24" s="17" customFormat="1" ht="15" customHeight="1" x14ac:dyDescent="0.25">
      <c r="A527" s="3836" t="s">
        <v>109</v>
      </c>
      <c r="B527" s="3904" t="s">
        <v>39</v>
      </c>
      <c r="C527" s="3903" t="s">
        <v>107</v>
      </c>
      <c r="D527" s="3762" t="s">
        <v>84</v>
      </c>
      <c r="E527" s="3771"/>
      <c r="F527" s="1998" t="s">
        <v>926</v>
      </c>
      <c r="G527" s="3851" t="s">
        <v>894</v>
      </c>
      <c r="H527" s="3828"/>
      <c r="I527" s="3889" t="s">
        <v>918</v>
      </c>
      <c r="J527" s="3842" t="s">
        <v>202</v>
      </c>
      <c r="K527" s="3902" t="s">
        <v>124</v>
      </c>
      <c r="L527" s="3876">
        <v>178.7</v>
      </c>
      <c r="M527" s="3899" t="s">
        <v>925</v>
      </c>
      <c r="N527" s="3898" t="s">
        <v>50</v>
      </c>
      <c r="O527" s="3897">
        <v>4</v>
      </c>
      <c r="P527" s="3635"/>
      <c r="Q527" s="3635"/>
    </row>
    <row r="528" spans="1:24" s="17" customFormat="1" ht="15" customHeight="1" thickBot="1" x14ac:dyDescent="0.3">
      <c r="A528" s="3754"/>
      <c r="B528" s="3896"/>
      <c r="C528" s="3895"/>
      <c r="D528" s="3751"/>
      <c r="E528" s="3770"/>
      <c r="F528" s="3769"/>
      <c r="G528" s="3829"/>
      <c r="H528" s="3828"/>
      <c r="I528" s="3886"/>
      <c r="J528" s="3842"/>
      <c r="K528" s="3901" t="s">
        <v>141</v>
      </c>
      <c r="L528" s="3900"/>
      <c r="M528" s="3899"/>
      <c r="N528" s="3898"/>
      <c r="O528" s="3897"/>
      <c r="P528" s="3635"/>
      <c r="Q528" s="3635"/>
    </row>
    <row r="529" spans="1:24" s="17" customFormat="1" ht="15" customHeight="1" thickBot="1" x14ac:dyDescent="0.3">
      <c r="A529" s="3754"/>
      <c r="B529" s="3896"/>
      <c r="C529" s="3895"/>
      <c r="D529" s="3751"/>
      <c r="E529" s="3770"/>
      <c r="F529" s="3769"/>
      <c r="G529" s="3829"/>
      <c r="H529" s="3828"/>
      <c r="I529" s="3886"/>
      <c r="J529" s="3894"/>
      <c r="K529" s="3729" t="s">
        <v>33</v>
      </c>
      <c r="L529" s="3893">
        <f>SUM(L527:L528)</f>
        <v>178.7</v>
      </c>
      <c r="M529" s="3892"/>
      <c r="N529" s="3891"/>
      <c r="O529" s="3890"/>
      <c r="P529" s="3635"/>
      <c r="Q529" s="3635"/>
    </row>
    <row r="530" spans="1:24" s="17" customFormat="1" ht="26.25" customHeight="1" thickBot="1" x14ac:dyDescent="0.3">
      <c r="A530" s="3836" t="s">
        <v>109</v>
      </c>
      <c r="B530" s="3874" t="s">
        <v>39</v>
      </c>
      <c r="C530" s="3835" t="s">
        <v>107</v>
      </c>
      <c r="D530" s="3762" t="s">
        <v>65</v>
      </c>
      <c r="E530" s="3771"/>
      <c r="F530" s="1998" t="s">
        <v>924</v>
      </c>
      <c r="G530" s="3829"/>
      <c r="H530" s="3828"/>
      <c r="I530" s="3889" t="s">
        <v>886</v>
      </c>
      <c r="J530" s="3758" t="s">
        <v>193</v>
      </c>
      <c r="K530" s="3744" t="s">
        <v>885</v>
      </c>
      <c r="L530" s="3743">
        <v>36.5</v>
      </c>
      <c r="M530" s="3805" t="s">
        <v>923</v>
      </c>
      <c r="N530" s="3816" t="s">
        <v>79</v>
      </c>
      <c r="O530" s="3804">
        <v>46</v>
      </c>
      <c r="P530" s="3635"/>
      <c r="Q530" s="3635"/>
      <c r="T530" s="3648"/>
      <c r="U530" s="3648"/>
      <c r="V530" s="3648"/>
      <c r="W530" s="3887"/>
      <c r="X530" s="3887"/>
    </row>
    <row r="531" spans="1:24" s="17" customFormat="1" ht="14.25" customHeight="1" thickBot="1" x14ac:dyDescent="0.3">
      <c r="A531" s="3754"/>
      <c r="B531" s="3873"/>
      <c r="C531" s="3833"/>
      <c r="D531" s="3751"/>
      <c r="E531" s="3770"/>
      <c r="F531" s="3769"/>
      <c r="G531" s="3829"/>
      <c r="H531" s="3828"/>
      <c r="I531" s="3886"/>
      <c r="J531" s="3888"/>
      <c r="K531" s="3744" t="s">
        <v>141</v>
      </c>
      <c r="L531" s="3743"/>
      <c r="M531" s="3790"/>
      <c r="N531" s="3789"/>
      <c r="O531" s="3794"/>
      <c r="P531" s="3635"/>
      <c r="Q531" s="3635"/>
      <c r="T531" s="3648"/>
      <c r="U531" s="3646"/>
      <c r="V531" s="3646"/>
      <c r="W531" s="3887"/>
      <c r="X531" s="3887"/>
    </row>
    <row r="532" spans="1:24" s="17" customFormat="1" ht="15" customHeight="1" thickBot="1" x14ac:dyDescent="0.3">
      <c r="A532" s="3754"/>
      <c r="B532" s="3873"/>
      <c r="C532" s="3833"/>
      <c r="D532" s="3751"/>
      <c r="E532" s="3770"/>
      <c r="F532" s="3769"/>
      <c r="G532" s="3829"/>
      <c r="H532" s="3828"/>
      <c r="I532" s="3886"/>
      <c r="J532" s="3885"/>
      <c r="K532" s="3884" t="s">
        <v>33</v>
      </c>
      <c r="L532" s="3883">
        <f>SUM(L530:L531)</f>
        <v>36.5</v>
      </c>
      <c r="M532" s="3782"/>
      <c r="N532" s="3797"/>
      <c r="O532" s="3807"/>
      <c r="P532" s="3635"/>
      <c r="Q532" s="3635"/>
      <c r="T532" s="3648"/>
      <c r="U532" s="3646"/>
      <c r="V532" s="3646"/>
      <c r="W532" s="3882"/>
      <c r="X532" s="3882"/>
    </row>
    <row r="533" spans="1:24" s="17" customFormat="1" ht="20.25" hidden="1" customHeight="1" thickBot="1" x14ac:dyDescent="0.3">
      <c r="A533" s="3836" t="s">
        <v>109</v>
      </c>
      <c r="B533" s="3874" t="s">
        <v>39</v>
      </c>
      <c r="C533" s="3835" t="s">
        <v>107</v>
      </c>
      <c r="D533" s="3762" t="s">
        <v>60</v>
      </c>
      <c r="E533" s="3771"/>
      <c r="F533" s="1998" t="s">
        <v>922</v>
      </c>
      <c r="G533" s="3851" t="s">
        <v>894</v>
      </c>
      <c r="H533" s="3850" t="s">
        <v>44</v>
      </c>
      <c r="I533" s="3881" t="s">
        <v>78</v>
      </c>
      <c r="J533" s="3880" t="s">
        <v>200</v>
      </c>
      <c r="K533" s="3744" t="s">
        <v>885</v>
      </c>
      <c r="L533" s="3817">
        <v>0</v>
      </c>
      <c r="M533" s="3805" t="s">
        <v>897</v>
      </c>
      <c r="N533" s="3816" t="s">
        <v>883</v>
      </c>
      <c r="O533" s="3804"/>
      <c r="P533" s="3635"/>
      <c r="Q533" s="3635"/>
    </row>
    <row r="534" spans="1:24" s="17" customFormat="1" ht="14.25" hidden="1" customHeight="1" thickBot="1" x14ac:dyDescent="0.3">
      <c r="A534" s="3754"/>
      <c r="B534" s="3873"/>
      <c r="C534" s="3833"/>
      <c r="D534" s="3751"/>
      <c r="E534" s="3770"/>
      <c r="F534" s="3769"/>
      <c r="G534" s="3829"/>
      <c r="H534" s="3828"/>
      <c r="I534" s="3870"/>
      <c r="J534" s="3872"/>
      <c r="K534" s="3744" t="s">
        <v>141</v>
      </c>
      <c r="L534" s="3743"/>
      <c r="M534" s="3790"/>
      <c r="N534" s="3789"/>
      <c r="O534" s="3794"/>
      <c r="P534" s="3635"/>
      <c r="Q534" s="3635"/>
    </row>
    <row r="535" spans="1:24" s="17" customFormat="1" ht="14.25" hidden="1" customHeight="1" thickBot="1" x14ac:dyDescent="0.3">
      <c r="A535" s="3739"/>
      <c r="B535" s="3871"/>
      <c r="C535" s="3831"/>
      <c r="D535" s="3736"/>
      <c r="E535" s="3768"/>
      <c r="F535" s="1966"/>
      <c r="G535" s="3829"/>
      <c r="H535" s="3828"/>
      <c r="I535" s="3870"/>
      <c r="J535" s="3879"/>
      <c r="K535" s="3729" t="s">
        <v>33</v>
      </c>
      <c r="L535" s="3728">
        <f>SUM(L533:L534)</f>
        <v>0</v>
      </c>
      <c r="M535" s="3779"/>
      <c r="N535" s="3797"/>
      <c r="O535" s="3807"/>
      <c r="P535" s="3635"/>
      <c r="Q535" s="3635"/>
    </row>
    <row r="536" spans="1:24" s="17" customFormat="1" ht="13.5" customHeight="1" x14ac:dyDescent="0.25">
      <c r="A536" s="3836" t="s">
        <v>109</v>
      </c>
      <c r="B536" s="3874" t="s">
        <v>39</v>
      </c>
      <c r="C536" s="3835" t="s">
        <v>107</v>
      </c>
      <c r="D536" s="3762" t="s">
        <v>56</v>
      </c>
      <c r="E536" s="3771"/>
      <c r="F536" s="1998" t="s">
        <v>921</v>
      </c>
      <c r="G536" s="3829"/>
      <c r="H536" s="3828"/>
      <c r="I536" s="3870" t="s">
        <v>886</v>
      </c>
      <c r="J536" s="3878" t="s">
        <v>193</v>
      </c>
      <c r="K536" s="3877" t="s">
        <v>885</v>
      </c>
      <c r="L536" s="3876"/>
      <c r="M536" s="3805" t="s">
        <v>897</v>
      </c>
      <c r="N536" s="3789" t="s">
        <v>79</v>
      </c>
      <c r="O536" s="3788">
        <v>80</v>
      </c>
      <c r="P536" s="3635"/>
      <c r="Q536" s="3635"/>
    </row>
    <row r="537" spans="1:24" s="17" customFormat="1" ht="13.5" customHeight="1" thickBot="1" x14ac:dyDescent="0.3">
      <c r="A537" s="3754"/>
      <c r="B537" s="3873"/>
      <c r="C537" s="3833"/>
      <c r="D537" s="3751"/>
      <c r="E537" s="3770"/>
      <c r="F537" s="3769"/>
      <c r="G537" s="3829"/>
      <c r="H537" s="3828"/>
      <c r="I537" s="3870"/>
      <c r="J537" s="3872"/>
      <c r="K537" s="3875" t="s">
        <v>141</v>
      </c>
      <c r="L537" s="3743"/>
      <c r="M537" s="3803"/>
      <c r="N537" s="3789"/>
      <c r="O537" s="3788"/>
      <c r="P537" s="3635"/>
      <c r="Q537" s="3635"/>
    </row>
    <row r="538" spans="1:24" s="17" customFormat="1" ht="15.75" customHeight="1" thickBot="1" x14ac:dyDescent="0.3">
      <c r="A538" s="3739"/>
      <c r="B538" s="3871"/>
      <c r="C538" s="3831"/>
      <c r="D538" s="3736"/>
      <c r="E538" s="3768"/>
      <c r="F538" s="1966"/>
      <c r="G538" s="3829"/>
      <c r="H538" s="3828"/>
      <c r="I538" s="3870"/>
      <c r="J538" s="3872"/>
      <c r="K538" s="3729" t="s">
        <v>33</v>
      </c>
      <c r="L538" s="3728">
        <f>SUM(L536:L537)</f>
        <v>0</v>
      </c>
      <c r="M538" s="3779"/>
      <c r="N538" s="3797"/>
      <c r="O538" s="3807"/>
      <c r="P538" s="3635"/>
      <c r="Q538" s="3635"/>
    </row>
    <row r="539" spans="1:24" s="17" customFormat="1" ht="14.25" customHeight="1" thickBot="1" x14ac:dyDescent="0.3">
      <c r="A539" s="3836" t="s">
        <v>109</v>
      </c>
      <c r="B539" s="3874" t="s">
        <v>39</v>
      </c>
      <c r="C539" s="3835" t="s">
        <v>107</v>
      </c>
      <c r="D539" s="3762" t="s">
        <v>48</v>
      </c>
      <c r="E539" s="3771"/>
      <c r="F539" s="1998" t="s">
        <v>920</v>
      </c>
      <c r="G539" s="3829"/>
      <c r="H539" s="3828"/>
      <c r="I539" s="3870"/>
      <c r="J539" s="3872"/>
      <c r="K539" s="3744" t="s">
        <v>885</v>
      </c>
      <c r="L539" s="3844">
        <v>0</v>
      </c>
      <c r="M539" s="3757" t="s">
        <v>889</v>
      </c>
      <c r="N539" s="3816" t="s">
        <v>883</v>
      </c>
      <c r="O539" s="3804">
        <v>1</v>
      </c>
      <c r="P539" s="3635"/>
      <c r="Q539" s="3635"/>
      <c r="V539" s="3635"/>
      <c r="W539" s="3635"/>
      <c r="X539" s="3646"/>
    </row>
    <row r="540" spans="1:24" s="17" customFormat="1" ht="14.25" customHeight="1" thickBot="1" x14ac:dyDescent="0.3">
      <c r="A540" s="3754"/>
      <c r="B540" s="3873"/>
      <c r="C540" s="3833"/>
      <c r="D540" s="3751"/>
      <c r="E540" s="3770"/>
      <c r="F540" s="3769"/>
      <c r="G540" s="3829"/>
      <c r="H540" s="3828"/>
      <c r="I540" s="3870"/>
      <c r="J540" s="3872"/>
      <c r="K540" s="3744" t="s">
        <v>141</v>
      </c>
      <c r="L540" s="3743"/>
      <c r="M540" s="3823"/>
      <c r="N540" s="3795"/>
      <c r="O540" s="3794"/>
      <c r="P540" s="3635"/>
      <c r="Q540" s="3635"/>
    </row>
    <row r="541" spans="1:24" s="17" customFormat="1" ht="22.5" customHeight="1" thickBot="1" x14ac:dyDescent="0.3">
      <c r="A541" s="3739"/>
      <c r="B541" s="3871"/>
      <c r="C541" s="3831"/>
      <c r="D541" s="3736"/>
      <c r="E541" s="3768"/>
      <c r="F541" s="1966"/>
      <c r="G541" s="3859"/>
      <c r="H541" s="3828"/>
      <c r="I541" s="3870"/>
      <c r="J541" s="3869"/>
      <c r="K541" s="3729" t="s">
        <v>33</v>
      </c>
      <c r="L541" s="3728">
        <f>SUM(L539:L540)</f>
        <v>0</v>
      </c>
      <c r="M541" s="3779"/>
      <c r="N541" s="3778"/>
      <c r="O541" s="3807"/>
      <c r="P541" s="3635"/>
      <c r="Q541" s="3635"/>
    </row>
    <row r="542" spans="1:24" s="17" customFormat="1" ht="14.25" hidden="1" customHeight="1" thickBot="1" x14ac:dyDescent="0.3">
      <c r="A542" s="3836" t="s">
        <v>109</v>
      </c>
      <c r="B542" s="3764" t="s">
        <v>39</v>
      </c>
      <c r="C542" s="3835" t="s">
        <v>107</v>
      </c>
      <c r="D542" s="3762" t="s">
        <v>46</v>
      </c>
      <c r="E542" s="3771"/>
      <c r="F542" s="1960" t="s">
        <v>919</v>
      </c>
      <c r="G542" s="3851" t="s">
        <v>894</v>
      </c>
      <c r="H542" s="3828"/>
      <c r="I542" s="3862" t="s">
        <v>918</v>
      </c>
      <c r="J542" s="3868" t="s">
        <v>202</v>
      </c>
      <c r="K542" s="3867" t="s">
        <v>124</v>
      </c>
      <c r="L542" s="3866">
        <v>0</v>
      </c>
      <c r="M542" s="3805" t="s">
        <v>917</v>
      </c>
      <c r="N542" s="3865" t="s">
        <v>883</v>
      </c>
      <c r="O542" s="3864"/>
      <c r="P542" s="3635"/>
      <c r="Q542" s="3635"/>
    </row>
    <row r="543" spans="1:24" s="17" customFormat="1" ht="14.25" hidden="1" customHeight="1" thickBot="1" x14ac:dyDescent="0.3">
      <c r="A543" s="3754"/>
      <c r="B543" s="3753"/>
      <c r="C543" s="3833"/>
      <c r="D543" s="3751"/>
      <c r="E543" s="3770"/>
      <c r="F543" s="3863"/>
      <c r="G543" s="3829"/>
      <c r="H543" s="3828"/>
      <c r="I543" s="3862"/>
      <c r="J543" s="3861"/>
      <c r="K543" s="3744" t="s">
        <v>141</v>
      </c>
      <c r="L543" s="3743"/>
      <c r="M543" s="3790"/>
      <c r="N543" s="3795"/>
      <c r="O543" s="3860"/>
      <c r="P543" s="3635"/>
      <c r="Q543" s="3635"/>
    </row>
    <row r="544" spans="1:24" s="17" customFormat="1" ht="14.25" hidden="1" customHeight="1" thickBot="1" x14ac:dyDescent="0.3">
      <c r="A544" s="3739"/>
      <c r="B544" s="3738"/>
      <c r="C544" s="3831"/>
      <c r="D544" s="3736"/>
      <c r="E544" s="3768"/>
      <c r="F544" s="1961"/>
      <c r="G544" s="3859"/>
      <c r="H544" s="3858"/>
      <c r="I544" s="3857"/>
      <c r="J544" s="3856"/>
      <c r="K544" s="3729" t="s">
        <v>33</v>
      </c>
      <c r="L544" s="3728">
        <f>SUM(L542:L543)</f>
        <v>0</v>
      </c>
      <c r="M544" s="3855"/>
      <c r="N544" s="3854"/>
      <c r="O544" s="3853"/>
      <c r="P544" s="3635"/>
      <c r="Q544" s="3635"/>
    </row>
    <row r="545" spans="1:24" s="17" customFormat="1" ht="14.25" customHeight="1" thickBot="1" x14ac:dyDescent="0.3">
      <c r="A545" s="3836" t="s">
        <v>109</v>
      </c>
      <c r="B545" s="3764" t="s">
        <v>39</v>
      </c>
      <c r="C545" s="3835" t="s">
        <v>107</v>
      </c>
      <c r="D545" s="3762" t="s">
        <v>916</v>
      </c>
      <c r="E545" s="3771"/>
      <c r="F545" s="3852" t="s">
        <v>915</v>
      </c>
      <c r="G545" s="3851" t="s">
        <v>894</v>
      </c>
      <c r="H545" s="3850" t="s">
        <v>44</v>
      </c>
      <c r="I545" s="3806" t="s">
        <v>886</v>
      </c>
      <c r="J545" s="3839" t="s">
        <v>193</v>
      </c>
      <c r="K545" s="3744" t="s">
        <v>885</v>
      </c>
      <c r="L545" s="3817">
        <v>162.19999999999999</v>
      </c>
      <c r="M545" s="3849" t="s">
        <v>889</v>
      </c>
      <c r="N545" s="3789" t="s">
        <v>79</v>
      </c>
      <c r="O545" s="3788">
        <v>70</v>
      </c>
      <c r="P545" s="3635"/>
      <c r="Q545" s="3766"/>
    </row>
    <row r="546" spans="1:24" s="17" customFormat="1" ht="14.25" customHeight="1" thickBot="1" x14ac:dyDescent="0.3">
      <c r="A546" s="3754"/>
      <c r="B546" s="3753"/>
      <c r="C546" s="3833"/>
      <c r="D546" s="3751"/>
      <c r="E546" s="3770"/>
      <c r="F546" s="3848"/>
      <c r="G546" s="3829"/>
      <c r="H546" s="3828"/>
      <c r="I546" s="3800"/>
      <c r="J546" s="3838"/>
      <c r="K546" s="3744" t="s">
        <v>141</v>
      </c>
      <c r="L546" s="3743"/>
      <c r="M546" s="3803"/>
      <c r="N546" s="3789"/>
      <c r="O546" s="3847"/>
      <c r="P546" s="3635"/>
      <c r="Q546" s="3635"/>
    </row>
    <row r="547" spans="1:24" s="17" customFormat="1" ht="17.25" customHeight="1" thickBot="1" x14ac:dyDescent="0.3">
      <c r="A547" s="3739"/>
      <c r="B547" s="3738"/>
      <c r="C547" s="3831"/>
      <c r="D547" s="3736"/>
      <c r="E547" s="3768"/>
      <c r="F547" s="3846"/>
      <c r="G547" s="3829"/>
      <c r="H547" s="3828"/>
      <c r="I547" s="3800"/>
      <c r="J547" s="3838"/>
      <c r="K547" s="3729" t="s">
        <v>33</v>
      </c>
      <c r="L547" s="3728">
        <f>SUM(L545:L546)</f>
        <v>162.19999999999999</v>
      </c>
      <c r="M547" s="3779"/>
      <c r="N547" s="3778"/>
      <c r="O547" s="3807"/>
      <c r="P547" s="3635"/>
      <c r="Q547" s="3635"/>
    </row>
    <row r="548" spans="1:24" s="17" customFormat="1" ht="18.75" customHeight="1" thickBot="1" x14ac:dyDescent="0.3">
      <c r="A548" s="3836" t="s">
        <v>109</v>
      </c>
      <c r="B548" s="3764" t="s">
        <v>39</v>
      </c>
      <c r="C548" s="3835" t="s">
        <v>107</v>
      </c>
      <c r="D548" s="3762" t="s">
        <v>914</v>
      </c>
      <c r="E548" s="3771"/>
      <c r="F548" s="3834" t="s">
        <v>913</v>
      </c>
      <c r="G548" s="3829"/>
      <c r="H548" s="3828"/>
      <c r="I548" s="3806" t="s">
        <v>56</v>
      </c>
      <c r="J548" s="3845" t="s">
        <v>52</v>
      </c>
      <c r="K548" s="3744" t="s">
        <v>885</v>
      </c>
      <c r="L548" s="3844">
        <v>48.8</v>
      </c>
      <c r="M548" s="3843" t="s">
        <v>912</v>
      </c>
      <c r="N548" s="3826" t="s">
        <v>883</v>
      </c>
      <c r="O548" s="3825">
        <v>10</v>
      </c>
      <c r="P548" s="3635"/>
      <c r="Q548" s="3635"/>
      <c r="V548" s="3635"/>
      <c r="W548" s="3635"/>
      <c r="X548" s="3646"/>
    </row>
    <row r="549" spans="1:24" s="17" customFormat="1" ht="17.25" customHeight="1" thickBot="1" x14ac:dyDescent="0.3">
      <c r="A549" s="3754"/>
      <c r="B549" s="3753"/>
      <c r="C549" s="3833"/>
      <c r="D549" s="3751"/>
      <c r="E549" s="3770"/>
      <c r="F549" s="3832"/>
      <c r="G549" s="3829"/>
      <c r="H549" s="3828"/>
      <c r="I549" s="3800"/>
      <c r="J549" s="3842"/>
      <c r="K549" s="3744" t="s">
        <v>141</v>
      </c>
      <c r="L549" s="3743"/>
      <c r="M549" s="3841"/>
      <c r="N549" s="3786"/>
      <c r="O549" s="3785"/>
      <c r="P549" s="3635"/>
      <c r="Q549" s="3635"/>
    </row>
    <row r="550" spans="1:24" s="17" customFormat="1" ht="27" customHeight="1" thickBot="1" x14ac:dyDescent="0.3">
      <c r="A550" s="3739"/>
      <c r="B550" s="3738"/>
      <c r="C550" s="3831"/>
      <c r="D550" s="3736"/>
      <c r="E550" s="3768"/>
      <c r="F550" s="3830"/>
      <c r="G550" s="3829"/>
      <c r="H550" s="3828"/>
      <c r="I550" s="3798"/>
      <c r="J550" s="3840"/>
      <c r="K550" s="3729" t="s">
        <v>33</v>
      </c>
      <c r="L550" s="3728">
        <f>SUM(L548:L549)</f>
        <v>48.8</v>
      </c>
      <c r="M550" s="3779"/>
      <c r="N550" s="3797"/>
      <c r="O550" s="3796"/>
      <c r="P550" s="3635"/>
      <c r="Q550" s="3635"/>
    </row>
    <row r="551" spans="1:24" s="17" customFormat="1" ht="14.25" customHeight="1" thickBot="1" x14ac:dyDescent="0.3">
      <c r="A551" s="3836" t="s">
        <v>109</v>
      </c>
      <c r="B551" s="3764" t="s">
        <v>39</v>
      </c>
      <c r="C551" s="3835" t="s">
        <v>107</v>
      </c>
      <c r="D551" s="3762" t="s">
        <v>886</v>
      </c>
      <c r="E551" s="3771"/>
      <c r="F551" s="3834" t="s">
        <v>911</v>
      </c>
      <c r="G551" s="3829"/>
      <c r="H551" s="3828"/>
      <c r="I551" s="3806" t="s">
        <v>886</v>
      </c>
      <c r="J551" s="3839" t="s">
        <v>193</v>
      </c>
      <c r="K551" s="3744" t="s">
        <v>885</v>
      </c>
      <c r="L551" s="3817">
        <v>0</v>
      </c>
      <c r="M551" s="3757" t="s">
        <v>889</v>
      </c>
      <c r="N551" s="3826" t="s">
        <v>883</v>
      </c>
      <c r="O551" s="3825">
        <v>1</v>
      </c>
      <c r="P551" s="3635"/>
      <c r="Q551" s="3635"/>
    </row>
    <row r="552" spans="1:24" s="17" customFormat="1" ht="14.25" customHeight="1" thickBot="1" x14ac:dyDescent="0.3">
      <c r="A552" s="3754"/>
      <c r="B552" s="3753"/>
      <c r="C552" s="3833"/>
      <c r="D552" s="3751"/>
      <c r="E552" s="3770"/>
      <c r="F552" s="3832"/>
      <c r="G552" s="3829"/>
      <c r="H552" s="3828"/>
      <c r="I552" s="3800"/>
      <c r="J552" s="3838"/>
      <c r="K552" s="3744" t="s">
        <v>141</v>
      </c>
      <c r="L552" s="3743"/>
      <c r="M552" s="3823"/>
      <c r="N552" s="3786"/>
      <c r="O552" s="3785"/>
      <c r="P552" s="3635"/>
      <c r="Q552" s="3635"/>
    </row>
    <row r="553" spans="1:24" s="17" customFormat="1" ht="15.75" customHeight="1" thickBot="1" x14ac:dyDescent="0.3">
      <c r="A553" s="3739"/>
      <c r="B553" s="3738"/>
      <c r="C553" s="3831"/>
      <c r="D553" s="3736"/>
      <c r="E553" s="3768"/>
      <c r="F553" s="3830"/>
      <c r="G553" s="3829"/>
      <c r="H553" s="3828"/>
      <c r="I553" s="3798"/>
      <c r="J553" s="3837"/>
      <c r="K553" s="3729" t="s">
        <v>33</v>
      </c>
      <c r="L553" s="3728">
        <f>SUM(L551:L552)</f>
        <v>0</v>
      </c>
      <c r="M553" s="3779"/>
      <c r="N553" s="3797"/>
      <c r="O553" s="3796"/>
      <c r="P553" s="3635"/>
      <c r="Q553" s="3635"/>
    </row>
    <row r="554" spans="1:24" s="17" customFormat="1" ht="14.25" customHeight="1" thickBot="1" x14ac:dyDescent="0.3">
      <c r="A554" s="3836" t="s">
        <v>109</v>
      </c>
      <c r="B554" s="3764" t="s">
        <v>39</v>
      </c>
      <c r="C554" s="3835" t="s">
        <v>107</v>
      </c>
      <c r="D554" s="3762" t="s">
        <v>907</v>
      </c>
      <c r="E554" s="3771"/>
      <c r="F554" s="3834" t="s">
        <v>910</v>
      </c>
      <c r="G554" s="3829"/>
      <c r="H554" s="3828"/>
      <c r="I554" s="3806" t="s">
        <v>886</v>
      </c>
      <c r="J554" s="3758" t="s">
        <v>193</v>
      </c>
      <c r="K554" s="3744" t="s">
        <v>885</v>
      </c>
      <c r="L554" s="3817"/>
      <c r="M554" s="3757" t="s">
        <v>889</v>
      </c>
      <c r="N554" s="3826" t="s">
        <v>883</v>
      </c>
      <c r="O554" s="3825">
        <v>1</v>
      </c>
      <c r="P554" s="3635"/>
      <c r="Q554" s="3635"/>
    </row>
    <row r="555" spans="1:24" s="17" customFormat="1" ht="14.25" customHeight="1" thickBot="1" x14ac:dyDescent="0.3">
      <c r="A555" s="3754"/>
      <c r="B555" s="3753"/>
      <c r="C555" s="3833"/>
      <c r="D555" s="3751"/>
      <c r="E555" s="3770"/>
      <c r="F555" s="3832"/>
      <c r="G555" s="3829"/>
      <c r="H555" s="3828"/>
      <c r="I555" s="3800"/>
      <c r="J555" s="3745"/>
      <c r="K555" s="3744" t="s">
        <v>141</v>
      </c>
      <c r="L555" s="3743"/>
      <c r="M555" s="3823"/>
      <c r="N555" s="3786"/>
      <c r="O555" s="3785"/>
      <c r="P555" s="3635"/>
      <c r="Q555" s="3635"/>
    </row>
    <row r="556" spans="1:24" s="17" customFormat="1" ht="14.25" customHeight="1" thickBot="1" x14ac:dyDescent="0.3">
      <c r="A556" s="3739"/>
      <c r="B556" s="3738"/>
      <c r="C556" s="3831"/>
      <c r="D556" s="3736"/>
      <c r="E556" s="3768"/>
      <c r="F556" s="3830"/>
      <c r="G556" s="3829"/>
      <c r="H556" s="3828"/>
      <c r="I556" s="3798"/>
      <c r="J556" s="3730"/>
      <c r="K556" s="3729" t="s">
        <v>33</v>
      </c>
      <c r="L556" s="3728">
        <f>SUM(L554:L555)</f>
        <v>0</v>
      </c>
      <c r="M556" s="3779"/>
      <c r="N556" s="3797"/>
      <c r="O556" s="3796"/>
      <c r="P556" s="3635"/>
      <c r="Q556" s="3635"/>
    </row>
    <row r="557" spans="1:24" s="17" customFormat="1" ht="14.25" customHeight="1" thickBot="1" x14ac:dyDescent="0.3">
      <c r="A557" s="3765" t="s">
        <v>109</v>
      </c>
      <c r="B557" s="3820" t="s">
        <v>39</v>
      </c>
      <c r="C557" s="3819" t="s">
        <v>107</v>
      </c>
      <c r="D557" s="3818" t="s">
        <v>909</v>
      </c>
      <c r="E557" s="3827"/>
      <c r="F557" s="1998" t="s">
        <v>908</v>
      </c>
      <c r="G557" s="3801"/>
      <c r="H557" s="3747"/>
      <c r="I557" s="3776" t="s">
        <v>907</v>
      </c>
      <c r="J557" s="3758" t="s">
        <v>906</v>
      </c>
      <c r="K557" s="3744" t="s">
        <v>885</v>
      </c>
      <c r="L557" s="3817">
        <v>62.1</v>
      </c>
      <c r="M557" s="3757" t="s">
        <v>889</v>
      </c>
      <c r="N557" s="3826" t="s">
        <v>883</v>
      </c>
      <c r="O557" s="3825">
        <v>1</v>
      </c>
      <c r="P557" s="3635"/>
      <c r="Q557" s="3635"/>
    </row>
    <row r="558" spans="1:24" s="17" customFormat="1" ht="14.25" customHeight="1" thickBot="1" x14ac:dyDescent="0.3">
      <c r="A558" s="3815"/>
      <c r="B558" s="3814"/>
      <c r="C558" s="3813"/>
      <c r="D558" s="3812"/>
      <c r="E558" s="3824"/>
      <c r="F558" s="3769"/>
      <c r="G558" s="3801"/>
      <c r="H558" s="3747"/>
      <c r="I558" s="3773"/>
      <c r="J558" s="3745"/>
      <c r="K558" s="3744" t="s">
        <v>141</v>
      </c>
      <c r="L558" s="3743"/>
      <c r="M558" s="3823"/>
      <c r="N558" s="3786"/>
      <c r="O558" s="3822"/>
      <c r="P558" s="3635"/>
      <c r="Q558" s="3635"/>
    </row>
    <row r="559" spans="1:24" s="17" customFormat="1" ht="25.5" customHeight="1" thickBot="1" x14ac:dyDescent="0.3">
      <c r="A559" s="3811"/>
      <c r="B559" s="3810"/>
      <c r="C559" s="3809"/>
      <c r="D559" s="3808"/>
      <c r="E559" s="3821"/>
      <c r="F559" s="1966"/>
      <c r="G559" s="3801"/>
      <c r="H559" s="3747"/>
      <c r="I559" s="3772"/>
      <c r="J559" s="3730"/>
      <c r="K559" s="3729" t="s">
        <v>33</v>
      </c>
      <c r="L559" s="3728">
        <f>SUM(L557:L558)</f>
        <v>62.1</v>
      </c>
      <c r="M559" s="3779"/>
      <c r="N559" s="3778"/>
      <c r="O559" s="3807"/>
      <c r="P559" s="3635"/>
      <c r="Q559" s="3635"/>
    </row>
    <row r="560" spans="1:24" s="17" customFormat="1" ht="14.25" customHeight="1" thickBot="1" x14ac:dyDescent="0.3">
      <c r="A560" s="3765" t="s">
        <v>109</v>
      </c>
      <c r="B560" s="3820" t="s">
        <v>39</v>
      </c>
      <c r="C560" s="3819" t="s">
        <v>107</v>
      </c>
      <c r="D560" s="3818" t="s">
        <v>905</v>
      </c>
      <c r="E560" s="3771"/>
      <c r="F560" s="1998" t="s">
        <v>904</v>
      </c>
      <c r="G560" s="3801"/>
      <c r="H560" s="3747"/>
      <c r="I560" s="3806" t="s">
        <v>886</v>
      </c>
      <c r="J560" s="3758" t="s">
        <v>193</v>
      </c>
      <c r="K560" s="3744" t="s">
        <v>885</v>
      </c>
      <c r="L560" s="3817">
        <v>30</v>
      </c>
      <c r="M560" s="3805" t="s">
        <v>897</v>
      </c>
      <c r="N560" s="3816" t="s">
        <v>883</v>
      </c>
      <c r="O560" s="3804">
        <v>1</v>
      </c>
      <c r="P560" s="3635"/>
      <c r="Q560" s="3635"/>
    </row>
    <row r="561" spans="1:24" s="17" customFormat="1" ht="14.25" customHeight="1" thickBot="1" x14ac:dyDescent="0.3">
      <c r="A561" s="3815"/>
      <c r="B561" s="3814"/>
      <c r="C561" s="3813"/>
      <c r="D561" s="3812"/>
      <c r="E561" s="3770"/>
      <c r="F561" s="3769"/>
      <c r="G561" s="3801"/>
      <c r="H561" s="3747"/>
      <c r="I561" s="3800"/>
      <c r="J561" s="3745"/>
      <c r="K561" s="3744" t="s">
        <v>141</v>
      </c>
      <c r="L561" s="3743">
        <v>0</v>
      </c>
      <c r="M561" s="3790"/>
      <c r="N561" s="3795"/>
      <c r="O561" s="3794"/>
      <c r="P561" s="3635"/>
      <c r="Q561" s="3635"/>
    </row>
    <row r="562" spans="1:24" s="17" customFormat="1" ht="14.25" customHeight="1" thickBot="1" x14ac:dyDescent="0.3">
      <c r="A562" s="3815"/>
      <c r="B562" s="3814"/>
      <c r="C562" s="3813"/>
      <c r="D562" s="3812"/>
      <c r="E562" s="3770"/>
      <c r="F562" s="3769"/>
      <c r="G562" s="3801"/>
      <c r="H562" s="3747"/>
      <c r="I562" s="3800"/>
      <c r="J562" s="3745"/>
      <c r="K562" s="3744"/>
      <c r="L562" s="3743"/>
      <c r="M562" s="3790"/>
      <c r="N562" s="3795"/>
      <c r="O562" s="3794"/>
      <c r="P562" s="3635"/>
      <c r="Q562" s="3635"/>
    </row>
    <row r="563" spans="1:24" s="17" customFormat="1" ht="14.25" customHeight="1" thickBot="1" x14ac:dyDescent="0.3">
      <c r="A563" s="3811"/>
      <c r="B563" s="3810"/>
      <c r="C563" s="3809"/>
      <c r="D563" s="3808"/>
      <c r="E563" s="3768"/>
      <c r="F563" s="1966"/>
      <c r="G563" s="3801"/>
      <c r="H563" s="3747"/>
      <c r="I563" s="3798"/>
      <c r="J563" s="3730"/>
      <c r="K563" s="3729" t="s">
        <v>33</v>
      </c>
      <c r="L563" s="3728">
        <f>SUM(L560:L561)</f>
        <v>30</v>
      </c>
      <c r="M563" s="3779"/>
      <c r="N563" s="3778"/>
      <c r="O563" s="3807"/>
      <c r="P563" s="3635"/>
      <c r="Q563" s="3635"/>
    </row>
    <row r="564" spans="1:24" s="17" customFormat="1" ht="14.25" customHeight="1" thickBot="1" x14ac:dyDescent="0.3">
      <c r="A564" s="3765" t="s">
        <v>109</v>
      </c>
      <c r="B564" s="3764" t="s">
        <v>39</v>
      </c>
      <c r="C564" s="3763" t="s">
        <v>107</v>
      </c>
      <c r="D564" s="3762" t="s">
        <v>903</v>
      </c>
      <c r="E564" s="3771"/>
      <c r="F564" s="3791" t="s">
        <v>902</v>
      </c>
      <c r="G564" s="3801"/>
      <c r="H564" s="3747"/>
      <c r="I564" s="3806" t="s">
        <v>886</v>
      </c>
      <c r="J564" s="3758" t="s">
        <v>193</v>
      </c>
      <c r="K564" s="3744" t="s">
        <v>885</v>
      </c>
      <c r="L564" s="3743">
        <v>297.60000000000002</v>
      </c>
      <c r="M564" s="3805" t="s">
        <v>897</v>
      </c>
      <c r="N564" s="3789" t="s">
        <v>79</v>
      </c>
      <c r="O564" s="3804">
        <v>88</v>
      </c>
      <c r="P564" s="3635"/>
      <c r="Q564" s="3635"/>
    </row>
    <row r="565" spans="1:24" s="17" customFormat="1" ht="14.25" customHeight="1" thickBot="1" x14ac:dyDescent="0.3">
      <c r="A565" s="3754"/>
      <c r="B565" s="3753"/>
      <c r="C565" s="3752"/>
      <c r="D565" s="3751"/>
      <c r="E565" s="3770"/>
      <c r="F565" s="3784"/>
      <c r="G565" s="3801"/>
      <c r="H565" s="3747"/>
      <c r="I565" s="3800"/>
      <c r="J565" s="3745"/>
      <c r="K565" s="3744" t="s">
        <v>215</v>
      </c>
      <c r="L565" s="3743">
        <v>0</v>
      </c>
      <c r="M565" s="3803"/>
      <c r="N565" s="3789"/>
      <c r="O565" s="3802"/>
      <c r="P565" s="3635"/>
      <c r="Q565" s="3635"/>
    </row>
    <row r="566" spans="1:24" s="17" customFormat="1" ht="14.25" customHeight="1" thickBot="1" x14ac:dyDescent="0.3">
      <c r="A566" s="3754"/>
      <c r="B566" s="3753"/>
      <c r="C566" s="3752"/>
      <c r="D566" s="3751"/>
      <c r="E566" s="3770"/>
      <c r="F566" s="3784"/>
      <c r="G566" s="3801"/>
      <c r="H566" s="3747"/>
      <c r="I566" s="3800"/>
      <c r="J566" s="3745"/>
      <c r="K566" s="3744" t="s">
        <v>141</v>
      </c>
      <c r="L566" s="3743">
        <v>31</v>
      </c>
      <c r="M566" s="3790"/>
      <c r="N566" s="3795"/>
      <c r="O566" s="3794"/>
      <c r="P566" s="3635"/>
      <c r="Q566" s="3635"/>
    </row>
    <row r="567" spans="1:24" s="17" customFormat="1" ht="14.25" customHeight="1" thickBot="1" x14ac:dyDescent="0.3">
      <c r="A567" s="3739"/>
      <c r="B567" s="3738"/>
      <c r="C567" s="3737"/>
      <c r="D567" s="3736"/>
      <c r="E567" s="3768"/>
      <c r="F567" s="3780"/>
      <c r="G567" s="3799"/>
      <c r="H567" s="3732"/>
      <c r="I567" s="3798"/>
      <c r="J567" s="3730"/>
      <c r="K567" s="3729" t="s">
        <v>33</v>
      </c>
      <c r="L567" s="3728">
        <f>SUM(L564:L566)</f>
        <v>328.6</v>
      </c>
      <c r="M567" s="3779"/>
      <c r="N567" s="3797"/>
      <c r="O567" s="3796"/>
      <c r="P567" s="3635"/>
      <c r="Q567" s="3635"/>
    </row>
    <row r="568" spans="1:24" s="17" customFormat="1" ht="14.25" customHeight="1" thickBot="1" x14ac:dyDescent="0.3">
      <c r="A568" s="3765" t="s">
        <v>109</v>
      </c>
      <c r="B568" s="3764" t="s">
        <v>39</v>
      </c>
      <c r="C568" s="3763" t="s">
        <v>107</v>
      </c>
      <c r="D568" s="3762" t="s">
        <v>901</v>
      </c>
      <c r="E568" s="3771"/>
      <c r="F568" s="3791" t="s">
        <v>900</v>
      </c>
      <c r="G568" s="3775" t="s">
        <v>894</v>
      </c>
      <c r="H568" s="3767" t="s">
        <v>44</v>
      </c>
      <c r="I568" s="3759" t="s">
        <v>886</v>
      </c>
      <c r="J568" s="3758" t="s">
        <v>193</v>
      </c>
      <c r="K568" s="3744" t="s">
        <v>885</v>
      </c>
      <c r="L568" s="3743">
        <v>116.4</v>
      </c>
      <c r="M568" s="3787" t="s">
        <v>897</v>
      </c>
      <c r="N568" s="3786" t="s">
        <v>883</v>
      </c>
      <c r="O568" s="3785">
        <v>1</v>
      </c>
      <c r="P568" s="3635"/>
      <c r="Q568" s="3635"/>
      <c r="R568" s="3635"/>
      <c r="S568" s="3635"/>
    </row>
    <row r="569" spans="1:24" s="17" customFormat="1" ht="14.25" customHeight="1" thickBot="1" x14ac:dyDescent="0.3">
      <c r="A569" s="3754"/>
      <c r="B569" s="3753"/>
      <c r="C569" s="3752"/>
      <c r="D569" s="3751"/>
      <c r="E569" s="3770"/>
      <c r="F569" s="3784"/>
      <c r="G569" s="3748"/>
      <c r="H569" s="3747"/>
      <c r="I569" s="3746"/>
      <c r="J569" s="3745"/>
      <c r="K569" s="3744" t="s">
        <v>215</v>
      </c>
      <c r="L569" s="3743"/>
      <c r="M569" s="3790"/>
      <c r="N569" s="3795"/>
      <c r="O569" s="3794"/>
      <c r="P569" s="3635"/>
      <c r="Q569" s="3635"/>
    </row>
    <row r="570" spans="1:24" s="17" customFormat="1" ht="14.25" customHeight="1" thickBot="1" x14ac:dyDescent="0.3">
      <c r="A570" s="3754"/>
      <c r="B570" s="3753"/>
      <c r="C570" s="3752"/>
      <c r="D570" s="3751"/>
      <c r="E570" s="3770"/>
      <c r="F570" s="3784"/>
      <c r="G570" s="3748"/>
      <c r="H570" s="3747"/>
      <c r="I570" s="3746"/>
      <c r="J570" s="3745"/>
      <c r="K570" s="3744" t="s">
        <v>141</v>
      </c>
      <c r="L570" s="3743"/>
      <c r="M570" s="3790"/>
      <c r="N570" s="3789"/>
      <c r="O570" s="3788"/>
      <c r="P570" s="3635"/>
      <c r="Q570" s="3635"/>
    </row>
    <row r="571" spans="1:24" s="17" customFormat="1" ht="14.25" customHeight="1" thickBot="1" x14ac:dyDescent="0.3">
      <c r="A571" s="3739"/>
      <c r="B571" s="3738"/>
      <c r="C571" s="3737"/>
      <c r="D571" s="3736"/>
      <c r="E571" s="3768"/>
      <c r="F571" s="3780"/>
      <c r="G571" s="3748"/>
      <c r="H571" s="3747"/>
      <c r="I571" s="3731"/>
      <c r="J571" s="3730"/>
      <c r="K571" s="3729" t="s">
        <v>33</v>
      </c>
      <c r="L571" s="3728">
        <f>SUM(L568:L570)</f>
        <v>116.4</v>
      </c>
      <c r="M571" s="3782"/>
      <c r="N571" s="3793"/>
      <c r="O571" s="3792"/>
      <c r="P571" s="3635"/>
      <c r="Q571" s="3635"/>
    </row>
    <row r="572" spans="1:24" s="17" customFormat="1" ht="14.25" customHeight="1" thickBot="1" x14ac:dyDescent="0.3">
      <c r="A572" s="3765" t="s">
        <v>109</v>
      </c>
      <c r="B572" s="3764" t="s">
        <v>39</v>
      </c>
      <c r="C572" s="3763" t="s">
        <v>107</v>
      </c>
      <c r="D572" s="3762" t="s">
        <v>899</v>
      </c>
      <c r="E572" s="3771"/>
      <c r="F572" s="3791" t="s">
        <v>898</v>
      </c>
      <c r="G572" s="3748"/>
      <c r="H572" s="3747"/>
      <c r="I572" s="3759" t="s">
        <v>886</v>
      </c>
      <c r="J572" s="3758" t="s">
        <v>193</v>
      </c>
      <c r="K572" s="3744" t="s">
        <v>885</v>
      </c>
      <c r="L572" s="3743">
        <v>7.6</v>
      </c>
      <c r="M572" s="3790" t="s">
        <v>897</v>
      </c>
      <c r="N572" s="3789" t="s">
        <v>883</v>
      </c>
      <c r="O572" s="3788">
        <v>1</v>
      </c>
      <c r="P572" s="3635"/>
      <c r="Q572" s="3635"/>
    </row>
    <row r="573" spans="1:24" s="17" customFormat="1" ht="14.25" customHeight="1" thickBot="1" x14ac:dyDescent="0.3">
      <c r="A573" s="3754"/>
      <c r="B573" s="3753"/>
      <c r="C573" s="3752"/>
      <c r="D573" s="3751"/>
      <c r="E573" s="3770"/>
      <c r="F573" s="3784"/>
      <c r="G573" s="3748"/>
      <c r="H573" s="3747"/>
      <c r="I573" s="3746"/>
      <c r="J573" s="3745"/>
      <c r="K573" s="3744" t="s">
        <v>215</v>
      </c>
      <c r="L573" s="3743"/>
      <c r="M573" s="3787"/>
      <c r="N573" s="3786"/>
      <c r="O573" s="3785"/>
      <c r="P573" s="3635"/>
      <c r="Q573" s="3635"/>
    </row>
    <row r="574" spans="1:24" s="17" customFormat="1" ht="14.25" customHeight="1" thickBot="1" x14ac:dyDescent="0.3">
      <c r="A574" s="3754"/>
      <c r="B574" s="3753"/>
      <c r="C574" s="3752"/>
      <c r="D574" s="3751"/>
      <c r="E574" s="3770"/>
      <c r="F574" s="3784"/>
      <c r="G574" s="3748"/>
      <c r="H574" s="3747"/>
      <c r="I574" s="3746"/>
      <c r="J574" s="3745"/>
      <c r="K574" s="3744" t="s">
        <v>141</v>
      </c>
      <c r="L574" s="3783">
        <v>14.1</v>
      </c>
      <c r="M574" s="3782"/>
      <c r="N574" s="3781"/>
      <c r="O574" s="3777"/>
      <c r="P574" s="3635"/>
      <c r="Q574" s="3635"/>
    </row>
    <row r="575" spans="1:24" s="17" customFormat="1" ht="14.25" customHeight="1" thickBot="1" x14ac:dyDescent="0.3">
      <c r="A575" s="3739"/>
      <c r="B575" s="3738"/>
      <c r="C575" s="3737"/>
      <c r="D575" s="3736"/>
      <c r="E575" s="3768"/>
      <c r="F575" s="3780"/>
      <c r="G575" s="3733"/>
      <c r="H575" s="3732"/>
      <c r="I575" s="3731"/>
      <c r="J575" s="3730"/>
      <c r="K575" s="3729" t="s">
        <v>33</v>
      </c>
      <c r="L575" s="3728">
        <f>SUM(L572:L574)</f>
        <v>21.7</v>
      </c>
      <c r="M575" s="3779"/>
      <c r="N575" s="3778"/>
      <c r="O575" s="3777"/>
      <c r="P575" s="3635"/>
      <c r="Q575" s="3635"/>
    </row>
    <row r="576" spans="1:24" s="17" customFormat="1" ht="14.25" customHeight="1" thickBot="1" x14ac:dyDescent="0.3">
      <c r="A576" s="3765" t="s">
        <v>109</v>
      </c>
      <c r="B576" s="3764" t="s">
        <v>39</v>
      </c>
      <c r="C576" s="3763" t="s">
        <v>107</v>
      </c>
      <c r="D576" s="3762" t="s">
        <v>896</v>
      </c>
      <c r="E576" s="3776"/>
      <c r="F576" s="1998" t="s">
        <v>895</v>
      </c>
      <c r="G576" s="3775" t="s">
        <v>894</v>
      </c>
      <c r="H576" s="3767" t="s">
        <v>44</v>
      </c>
      <c r="I576" s="3759" t="s">
        <v>886</v>
      </c>
      <c r="J576" s="3758" t="s">
        <v>193</v>
      </c>
      <c r="K576" s="3744" t="s">
        <v>885</v>
      </c>
      <c r="L576" s="3774">
        <v>170</v>
      </c>
      <c r="M576" s="3757" t="s">
        <v>889</v>
      </c>
      <c r="N576" s="3756" t="s">
        <v>883</v>
      </c>
      <c r="O576" s="3755">
        <v>1</v>
      </c>
      <c r="P576" s="3635"/>
      <c r="Q576" s="3635"/>
      <c r="V576" s="3635"/>
      <c r="W576" s="3635"/>
      <c r="X576" s="3646"/>
    </row>
    <row r="577" spans="1:19" s="17" customFormat="1" ht="14.25" customHeight="1" thickBot="1" x14ac:dyDescent="0.3">
      <c r="A577" s="3754"/>
      <c r="B577" s="3753"/>
      <c r="C577" s="3752"/>
      <c r="D577" s="3751"/>
      <c r="E577" s="3773"/>
      <c r="F577" s="3769"/>
      <c r="G577" s="3748"/>
      <c r="H577" s="3747"/>
      <c r="I577" s="3746"/>
      <c r="J577" s="3745"/>
      <c r="K577" s="3744" t="s">
        <v>215</v>
      </c>
      <c r="L577" s="3743">
        <v>0</v>
      </c>
      <c r="M577" s="3742"/>
      <c r="N577" s="3741"/>
      <c r="O577" s="3740"/>
      <c r="P577" s="3635"/>
      <c r="Q577" s="3635"/>
    </row>
    <row r="578" spans="1:19" s="17" customFormat="1" ht="14.25" customHeight="1" thickBot="1" x14ac:dyDescent="0.3">
      <c r="A578" s="3754"/>
      <c r="B578" s="3753"/>
      <c r="C578" s="3752"/>
      <c r="D578" s="3751"/>
      <c r="E578" s="3773"/>
      <c r="F578" s="3769"/>
      <c r="G578" s="3748"/>
      <c r="H578" s="3747"/>
      <c r="I578" s="3746"/>
      <c r="J578" s="3745"/>
      <c r="K578" s="3744" t="s">
        <v>141</v>
      </c>
      <c r="L578" s="3743">
        <v>0</v>
      </c>
      <c r="M578" s="3742"/>
      <c r="N578" s="3741"/>
      <c r="O578" s="3740"/>
      <c r="P578" s="3635"/>
      <c r="Q578" s="3635"/>
    </row>
    <row r="579" spans="1:19" s="17" customFormat="1" ht="14.25" customHeight="1" thickBot="1" x14ac:dyDescent="0.3">
      <c r="A579" s="3739"/>
      <c r="B579" s="3738"/>
      <c r="C579" s="3737"/>
      <c r="D579" s="3736"/>
      <c r="E579" s="3772"/>
      <c r="F579" s="1966"/>
      <c r="G579" s="3748"/>
      <c r="H579" s="3747"/>
      <c r="I579" s="3731"/>
      <c r="J579" s="3730"/>
      <c r="K579" s="3729" t="s">
        <v>33</v>
      </c>
      <c r="L579" s="3728">
        <f>SUM(L576:L578)</f>
        <v>170</v>
      </c>
      <c r="M579" s="3727"/>
      <c r="N579" s="3726"/>
      <c r="O579" s="3725"/>
      <c r="P579" s="3635"/>
      <c r="Q579" s="3635"/>
    </row>
    <row r="580" spans="1:19" s="17" customFormat="1" ht="14.25" customHeight="1" thickBot="1" x14ac:dyDescent="0.3">
      <c r="A580" s="3765" t="s">
        <v>109</v>
      </c>
      <c r="B580" s="3764" t="s">
        <v>39</v>
      </c>
      <c r="C580" s="3763" t="s">
        <v>107</v>
      </c>
      <c r="D580" s="3762" t="s">
        <v>893</v>
      </c>
      <c r="E580" s="3771"/>
      <c r="F580" s="1998" t="s">
        <v>892</v>
      </c>
      <c r="G580" s="3748"/>
      <c r="H580" s="3747"/>
      <c r="I580" s="3759" t="s">
        <v>886</v>
      </c>
      <c r="J580" s="3758" t="s">
        <v>193</v>
      </c>
      <c r="K580" s="3744" t="s">
        <v>885</v>
      </c>
      <c r="L580" s="3743">
        <v>0</v>
      </c>
      <c r="M580" s="3757" t="s">
        <v>889</v>
      </c>
      <c r="N580" s="3756" t="s">
        <v>883</v>
      </c>
      <c r="O580" s="3755">
        <v>1</v>
      </c>
      <c r="P580" s="3635"/>
      <c r="Q580" s="3635"/>
      <c r="R580" s="3646"/>
      <c r="S580" s="3646"/>
    </row>
    <row r="581" spans="1:19" s="17" customFormat="1" ht="14.25" customHeight="1" thickBot="1" x14ac:dyDescent="0.3">
      <c r="A581" s="3754"/>
      <c r="B581" s="3753"/>
      <c r="C581" s="3752"/>
      <c r="D581" s="3751"/>
      <c r="E581" s="3770"/>
      <c r="F581" s="3769"/>
      <c r="G581" s="3748"/>
      <c r="H581" s="3747"/>
      <c r="I581" s="3746"/>
      <c r="J581" s="3745"/>
      <c r="K581" s="3744" t="s">
        <v>215</v>
      </c>
      <c r="L581" s="3743"/>
      <c r="M581" s="3742"/>
      <c r="N581" s="3741"/>
      <c r="O581" s="3740"/>
      <c r="P581" s="3635"/>
      <c r="Q581" s="3635"/>
    </row>
    <row r="582" spans="1:19" s="17" customFormat="1" ht="14.25" customHeight="1" thickBot="1" x14ac:dyDescent="0.3">
      <c r="A582" s="3754"/>
      <c r="B582" s="3753"/>
      <c r="C582" s="3752"/>
      <c r="D582" s="3751"/>
      <c r="E582" s="3770"/>
      <c r="F582" s="3769"/>
      <c r="G582" s="3748"/>
      <c r="H582" s="3747"/>
      <c r="I582" s="3746"/>
      <c r="J582" s="3745"/>
      <c r="K582" s="3744" t="s">
        <v>141</v>
      </c>
      <c r="L582" s="3743"/>
      <c r="M582" s="3742"/>
      <c r="N582" s="3741"/>
      <c r="O582" s="3740"/>
      <c r="P582" s="3635"/>
      <c r="Q582" s="3635"/>
    </row>
    <row r="583" spans="1:19" s="17" customFormat="1" ht="23.25" customHeight="1" thickBot="1" x14ac:dyDescent="0.3">
      <c r="A583" s="3739"/>
      <c r="B583" s="3738"/>
      <c r="C583" s="3737"/>
      <c r="D583" s="3736"/>
      <c r="E583" s="3768"/>
      <c r="F583" s="1966"/>
      <c r="G583" s="3748"/>
      <c r="H583" s="3732"/>
      <c r="I583" s="3731"/>
      <c r="J583" s="3730"/>
      <c r="K583" s="3729" t="s">
        <v>33</v>
      </c>
      <c r="L583" s="3728">
        <f>SUM(L580:L582)</f>
        <v>0</v>
      </c>
      <c r="M583" s="3727"/>
      <c r="N583" s="3726"/>
      <c r="O583" s="3725"/>
      <c r="P583" s="3635"/>
      <c r="Q583" s="3635"/>
    </row>
    <row r="584" spans="1:19" s="17" customFormat="1" ht="14.25" customHeight="1" thickBot="1" x14ac:dyDescent="0.3">
      <c r="A584" s="3765" t="s">
        <v>109</v>
      </c>
      <c r="B584" s="3764" t="s">
        <v>39</v>
      </c>
      <c r="C584" s="3763" t="s">
        <v>107</v>
      </c>
      <c r="D584" s="3762" t="s">
        <v>891</v>
      </c>
      <c r="E584" s="3761"/>
      <c r="F584" s="3760" t="s">
        <v>890</v>
      </c>
      <c r="G584" s="3748"/>
      <c r="H584" s="3767" t="s">
        <v>44</v>
      </c>
      <c r="I584" s="3759" t="s">
        <v>886</v>
      </c>
      <c r="J584" s="3758" t="s">
        <v>193</v>
      </c>
      <c r="K584" s="3744" t="s">
        <v>885</v>
      </c>
      <c r="L584" s="3743">
        <v>68.900000000000006</v>
      </c>
      <c r="M584" s="3757" t="s">
        <v>889</v>
      </c>
      <c r="N584" s="3756" t="s">
        <v>883</v>
      </c>
      <c r="O584" s="3755">
        <v>1</v>
      </c>
      <c r="P584" s="3635"/>
      <c r="Q584" s="3766"/>
      <c r="R584" s="3646"/>
      <c r="S584" s="3646"/>
    </row>
    <row r="585" spans="1:19" s="17" customFormat="1" ht="14.25" customHeight="1" thickBot="1" x14ac:dyDescent="0.3">
      <c r="A585" s="3754"/>
      <c r="B585" s="3753"/>
      <c r="C585" s="3752"/>
      <c r="D585" s="3751"/>
      <c r="E585" s="3750"/>
      <c r="F585" s="3749"/>
      <c r="G585" s="3748"/>
      <c r="H585" s="3747"/>
      <c r="I585" s="3746"/>
      <c r="J585" s="3745"/>
      <c r="K585" s="3744" t="s">
        <v>215</v>
      </c>
      <c r="L585" s="3743"/>
      <c r="M585" s="3742"/>
      <c r="N585" s="3741"/>
      <c r="O585" s="3740"/>
      <c r="P585" s="3635"/>
      <c r="Q585" s="3635"/>
    </row>
    <row r="586" spans="1:19" s="17" customFormat="1" ht="14.25" customHeight="1" thickBot="1" x14ac:dyDescent="0.3">
      <c r="A586" s="3754"/>
      <c r="B586" s="3753"/>
      <c r="C586" s="3752"/>
      <c r="D586" s="3751"/>
      <c r="E586" s="3750"/>
      <c r="F586" s="3749"/>
      <c r="G586" s="3748"/>
      <c r="H586" s="3747"/>
      <c r="I586" s="3746"/>
      <c r="J586" s="3745"/>
      <c r="K586" s="3744" t="s">
        <v>141</v>
      </c>
      <c r="L586" s="3743"/>
      <c r="M586" s="3742"/>
      <c r="N586" s="3741"/>
      <c r="O586" s="3740"/>
      <c r="P586" s="3635"/>
      <c r="Q586" s="3635"/>
    </row>
    <row r="587" spans="1:19" s="17" customFormat="1" ht="14.25" customHeight="1" thickBot="1" x14ac:dyDescent="0.3">
      <c r="A587" s="3739"/>
      <c r="B587" s="3738"/>
      <c r="C587" s="3737"/>
      <c r="D587" s="3736"/>
      <c r="E587" s="3735"/>
      <c r="F587" s="3734"/>
      <c r="G587" s="3748"/>
      <c r="H587" s="3747"/>
      <c r="I587" s="3731"/>
      <c r="J587" s="3730"/>
      <c r="K587" s="3729" t="s">
        <v>33</v>
      </c>
      <c r="L587" s="3728">
        <f>SUM(L584:L586)</f>
        <v>68.900000000000006</v>
      </c>
      <c r="M587" s="3727"/>
      <c r="N587" s="3726"/>
      <c r="O587" s="3725"/>
      <c r="P587" s="3635"/>
      <c r="Q587" s="3635"/>
    </row>
    <row r="588" spans="1:19" s="17" customFormat="1" ht="17.25" customHeight="1" thickBot="1" x14ac:dyDescent="0.3">
      <c r="A588" s="3765" t="s">
        <v>109</v>
      </c>
      <c r="B588" s="3764" t="s">
        <v>39</v>
      </c>
      <c r="C588" s="3763" t="s">
        <v>107</v>
      </c>
      <c r="D588" s="3762" t="s">
        <v>888</v>
      </c>
      <c r="E588" s="3761"/>
      <c r="F588" s="3760" t="s">
        <v>887</v>
      </c>
      <c r="G588" s="3748"/>
      <c r="H588" s="3747"/>
      <c r="I588" s="3759" t="s">
        <v>886</v>
      </c>
      <c r="J588" s="3758" t="s">
        <v>193</v>
      </c>
      <c r="K588" s="3744" t="s">
        <v>885</v>
      </c>
      <c r="L588" s="3743">
        <v>0</v>
      </c>
      <c r="M588" s="3757" t="s">
        <v>884</v>
      </c>
      <c r="N588" s="3756" t="s">
        <v>883</v>
      </c>
      <c r="O588" s="3755">
        <v>1</v>
      </c>
      <c r="P588" s="3635"/>
      <c r="Q588" s="3635"/>
    </row>
    <row r="589" spans="1:19" s="17" customFormat="1" ht="15.75" customHeight="1" thickBot="1" x14ac:dyDescent="0.3">
      <c r="A589" s="3754"/>
      <c r="B589" s="3753"/>
      <c r="C589" s="3752"/>
      <c r="D589" s="3751"/>
      <c r="E589" s="3750"/>
      <c r="F589" s="3749"/>
      <c r="G589" s="3748"/>
      <c r="H589" s="3747"/>
      <c r="I589" s="3746"/>
      <c r="J589" s="3745"/>
      <c r="K589" s="3744" t="s">
        <v>215</v>
      </c>
      <c r="L589" s="3743"/>
      <c r="M589" s="3742"/>
      <c r="N589" s="3741"/>
      <c r="O589" s="3740"/>
      <c r="P589" s="3635"/>
      <c r="Q589" s="3635"/>
    </row>
    <row r="590" spans="1:19" s="17" customFormat="1" ht="14.25" customHeight="1" thickBot="1" x14ac:dyDescent="0.3">
      <c r="A590" s="3754"/>
      <c r="B590" s="3753"/>
      <c r="C590" s="3752"/>
      <c r="D590" s="3751"/>
      <c r="E590" s="3750"/>
      <c r="F590" s="3749"/>
      <c r="G590" s="3748"/>
      <c r="H590" s="3747"/>
      <c r="I590" s="3746"/>
      <c r="J590" s="3745"/>
      <c r="K590" s="3744" t="s">
        <v>141</v>
      </c>
      <c r="L590" s="3743"/>
      <c r="M590" s="3742"/>
      <c r="N590" s="3741"/>
      <c r="O590" s="3740"/>
      <c r="P590" s="3635"/>
      <c r="Q590" s="3635"/>
    </row>
    <row r="591" spans="1:19" s="17" customFormat="1" ht="18.75" customHeight="1" thickBot="1" x14ac:dyDescent="0.3">
      <c r="A591" s="3739"/>
      <c r="B591" s="3738"/>
      <c r="C591" s="3737"/>
      <c r="D591" s="3736"/>
      <c r="E591" s="3735"/>
      <c r="F591" s="3734"/>
      <c r="G591" s="3733"/>
      <c r="H591" s="3732"/>
      <c r="I591" s="3731"/>
      <c r="J591" s="3730"/>
      <c r="K591" s="3729" t="s">
        <v>33</v>
      </c>
      <c r="L591" s="3728">
        <v>0</v>
      </c>
      <c r="M591" s="3727"/>
      <c r="N591" s="3726"/>
      <c r="O591" s="3725"/>
      <c r="P591" s="3635"/>
      <c r="Q591" s="3635"/>
    </row>
    <row r="592" spans="1:19" s="17" customFormat="1" ht="15" customHeight="1" thickBot="1" x14ac:dyDescent="0.3">
      <c r="A592" s="3717" t="s">
        <v>109</v>
      </c>
      <c r="B592" s="3724" t="s">
        <v>39</v>
      </c>
      <c r="C592" s="3723" t="s">
        <v>882</v>
      </c>
      <c r="D592" s="3723"/>
      <c r="E592" s="3723"/>
      <c r="F592" s="3723"/>
      <c r="G592" s="3723"/>
      <c r="H592" s="3723"/>
      <c r="I592" s="3723"/>
      <c r="J592" s="3723"/>
      <c r="K592" s="3722"/>
      <c r="L592" s="3721">
        <f>L496+L502+L507+L514</f>
        <v>1528.6</v>
      </c>
      <c r="M592" s="3720"/>
      <c r="N592" s="3719"/>
      <c r="O592" s="3718"/>
      <c r="P592" s="3635"/>
      <c r="Q592" s="3635"/>
    </row>
    <row r="593" spans="1:24" s="17" customFormat="1" ht="15" customHeight="1" thickBot="1" x14ac:dyDescent="0.3">
      <c r="A593" s="3717" t="s">
        <v>109</v>
      </c>
      <c r="B593" s="3716" t="s">
        <v>881</v>
      </c>
      <c r="C593" s="3715"/>
      <c r="D593" s="3715"/>
      <c r="E593" s="3715"/>
      <c r="F593" s="3715"/>
      <c r="G593" s="3715"/>
      <c r="H593" s="3715"/>
      <c r="I593" s="3715"/>
      <c r="J593" s="3715"/>
      <c r="K593" s="3714"/>
      <c r="L593" s="3713">
        <f>L490+L592</f>
        <v>15345.9</v>
      </c>
      <c r="M593" s="3707"/>
      <c r="N593" s="3706"/>
      <c r="O593" s="3705"/>
      <c r="P593" s="3635"/>
      <c r="Q593" s="3635"/>
    </row>
    <row r="594" spans="1:24" s="17" customFormat="1" ht="15" customHeight="1" thickBot="1" x14ac:dyDescent="0.3">
      <c r="A594" s="3712"/>
      <c r="B594" s="3711" t="s">
        <v>880</v>
      </c>
      <c r="C594" s="3710"/>
      <c r="D594" s="3710"/>
      <c r="E594" s="3710"/>
      <c r="F594" s="3710"/>
      <c r="G594" s="3710"/>
      <c r="H594" s="3710"/>
      <c r="I594" s="3710"/>
      <c r="J594" s="3710"/>
      <c r="K594" s="3709"/>
      <c r="L594" s="3708">
        <f>L129+L299+L593</f>
        <v>22734.5</v>
      </c>
      <c r="M594" s="3707"/>
      <c r="N594" s="3706"/>
      <c r="O594" s="3705"/>
      <c r="P594" s="3635"/>
      <c r="Q594" s="3635"/>
      <c r="R594" s="3646"/>
      <c r="S594" s="3646"/>
    </row>
    <row r="595" spans="1:24" s="17" customFormat="1" ht="21.75" customHeight="1" x14ac:dyDescent="0.25">
      <c r="A595" s="33" t="s">
        <v>32</v>
      </c>
      <c r="B595" s="33"/>
      <c r="C595" s="33"/>
      <c r="D595" s="33"/>
      <c r="E595" s="33"/>
      <c r="F595" s="33"/>
      <c r="G595" s="33"/>
      <c r="H595" s="3704"/>
      <c r="I595" s="33"/>
      <c r="J595" s="33"/>
      <c r="K595" s="33"/>
      <c r="L595" s="33"/>
      <c r="M595" s="33"/>
      <c r="N595" s="3703"/>
      <c r="O595" s="3702"/>
      <c r="P595" s="3635"/>
      <c r="Q595" s="3635"/>
    </row>
    <row r="596" spans="1:24" s="17" customFormat="1" ht="27.75" customHeight="1" x14ac:dyDescent="0.25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3701"/>
      <c r="P596" s="3635"/>
      <c r="Q596" s="3635"/>
    </row>
    <row r="597" spans="1:24" s="17" customFormat="1" ht="21.75" customHeight="1" x14ac:dyDescent="0.25">
      <c r="A597" s="2031" t="s">
        <v>31</v>
      </c>
      <c r="B597" s="2031"/>
      <c r="C597" s="2031"/>
      <c r="D597" s="2031"/>
      <c r="E597" s="2031"/>
      <c r="F597" s="2031"/>
      <c r="G597" s="2031"/>
      <c r="H597" s="2031"/>
      <c r="I597" s="2031"/>
      <c r="J597" s="2031"/>
      <c r="K597" s="2031"/>
      <c r="L597" s="2031"/>
      <c r="P597" s="3635"/>
      <c r="Q597" s="3635"/>
    </row>
    <row r="598" spans="1:24" s="17" customFormat="1" ht="19.5" customHeight="1" thickBot="1" x14ac:dyDescent="0.3">
      <c r="A598" s="27"/>
      <c r="B598" s="25"/>
      <c r="C598" s="25"/>
      <c r="D598" s="25"/>
      <c r="E598" s="25"/>
      <c r="F598" s="25"/>
      <c r="G598" s="25"/>
      <c r="H598" s="25"/>
      <c r="I598" s="25"/>
      <c r="J598" s="25"/>
      <c r="L598" s="23" t="s">
        <v>30</v>
      </c>
      <c r="P598" s="3635"/>
      <c r="Q598" s="3635"/>
    </row>
    <row r="599" spans="1:24" s="17" customFormat="1" ht="43.5" customHeight="1" thickBot="1" x14ac:dyDescent="0.3">
      <c r="A599" s="22"/>
      <c r="B599" s="21"/>
      <c r="C599" s="2053" t="s">
        <v>29</v>
      </c>
      <c r="D599" s="2053"/>
      <c r="E599" s="2053"/>
      <c r="F599" s="2053"/>
      <c r="G599" s="2053"/>
      <c r="H599" s="2053"/>
      <c r="I599" s="2053"/>
      <c r="J599" s="2053"/>
      <c r="K599" s="2053"/>
      <c r="L599" s="20" t="s">
        <v>177</v>
      </c>
      <c r="P599" s="3635"/>
      <c r="Q599" s="3635"/>
    </row>
    <row r="600" spans="1:24" s="17" customFormat="1" ht="20.25" customHeight="1" x14ac:dyDescent="0.25">
      <c r="A600" s="2507" t="s">
        <v>27</v>
      </c>
      <c r="B600" s="2508"/>
      <c r="C600" s="2508"/>
      <c r="D600" s="2508"/>
      <c r="E600" s="2508"/>
      <c r="F600" s="2508"/>
      <c r="G600" s="2508"/>
      <c r="H600" s="2508"/>
      <c r="I600" s="2508"/>
      <c r="J600" s="2508"/>
      <c r="K600" s="2509"/>
      <c r="L600" s="1418">
        <f>L601+L605+L612+L614+L615+L616</f>
        <v>22734.5</v>
      </c>
      <c r="P600" s="3635"/>
      <c r="Q600" s="3635"/>
    </row>
    <row r="601" spans="1:24" s="17" customFormat="1" ht="17.25" customHeight="1" x14ac:dyDescent="0.25">
      <c r="A601" s="2486" t="s">
        <v>615</v>
      </c>
      <c r="B601" s="2487"/>
      <c r="C601" s="2487"/>
      <c r="D601" s="2487"/>
      <c r="E601" s="2487"/>
      <c r="F601" s="2487"/>
      <c r="G601" s="2487"/>
      <c r="H601" s="2487"/>
      <c r="I601" s="2487"/>
      <c r="J601" s="2487"/>
      <c r="K601" s="2510"/>
      <c r="L601" s="13">
        <f>L602</f>
        <v>16113.8</v>
      </c>
      <c r="P601" s="3635"/>
      <c r="Q601" s="3635"/>
    </row>
    <row r="602" spans="1:24" s="17" customFormat="1" ht="15.6" customHeight="1" x14ac:dyDescent="0.25">
      <c r="A602" s="3692" t="s">
        <v>858</v>
      </c>
      <c r="B602" s="3691"/>
      <c r="C602" s="3691"/>
      <c r="D602" s="3691"/>
      <c r="E602" s="3691"/>
      <c r="F602" s="3691"/>
      <c r="G602" s="3691"/>
      <c r="H602" s="3691"/>
      <c r="I602" s="3691"/>
      <c r="J602" s="3691"/>
      <c r="K602" s="3690"/>
      <c r="L602" s="13">
        <f>L36+L77+L82+L91+L101+L110+L122+L134+L142+L150+L159+L171+L178+L238+L290+L304+L421+L441+L448+L458+L474+L493+L499+L505+L510</f>
        <v>16113.8</v>
      </c>
      <c r="P602" s="3635"/>
      <c r="Q602" s="3635"/>
    </row>
    <row r="603" spans="1:24" s="17" customFormat="1" ht="15.6" customHeight="1" x14ac:dyDescent="0.25">
      <c r="A603" s="2486" t="s">
        <v>613</v>
      </c>
      <c r="B603" s="2487"/>
      <c r="C603" s="2487"/>
      <c r="D603" s="2487"/>
      <c r="E603" s="2488"/>
      <c r="F603" s="2488"/>
      <c r="G603" s="2488"/>
      <c r="H603" s="2488"/>
      <c r="I603" s="2488"/>
      <c r="J603" s="2488"/>
      <c r="K603" s="2489"/>
      <c r="L603" s="11"/>
      <c r="P603" s="3635"/>
      <c r="Q603" s="3635"/>
    </row>
    <row r="604" spans="1:24" s="17" customFormat="1" ht="27.75" customHeight="1" x14ac:dyDescent="0.25">
      <c r="A604" s="2486" t="s">
        <v>612</v>
      </c>
      <c r="B604" s="2487"/>
      <c r="C604" s="2487"/>
      <c r="D604" s="2487"/>
      <c r="E604" s="2487"/>
      <c r="F604" s="2487"/>
      <c r="G604" s="2487"/>
      <c r="H604" s="2487"/>
      <c r="I604" s="2487"/>
      <c r="J604" s="2487"/>
      <c r="K604" s="2510"/>
      <c r="L604" s="11">
        <v>0</v>
      </c>
      <c r="P604" s="3635"/>
      <c r="Q604" s="3635"/>
    </row>
    <row r="605" spans="1:24" s="17" customFormat="1" ht="18" customHeight="1" x14ac:dyDescent="0.25">
      <c r="A605" s="3700" t="s">
        <v>22</v>
      </c>
      <c r="B605" s="3699"/>
      <c r="C605" s="3699"/>
      <c r="D605" s="3699"/>
      <c r="E605" s="3699"/>
      <c r="F605" s="3699"/>
      <c r="G605" s="3699"/>
      <c r="H605" s="3699"/>
      <c r="I605" s="3699"/>
      <c r="J605" s="3699"/>
      <c r="K605" s="3698"/>
      <c r="L605" s="11">
        <f>L606+L607+L608+L609+L610+L611</f>
        <v>6454.2000000000007</v>
      </c>
      <c r="N605" s="3697"/>
      <c r="O605" s="3697"/>
      <c r="P605" s="3697"/>
      <c r="Q605" s="3697"/>
      <c r="R605" s="3697"/>
      <c r="S605" s="3697"/>
      <c r="T605" s="3697"/>
      <c r="U605" s="3697"/>
      <c r="V605" s="3697"/>
      <c r="W605" s="3697"/>
      <c r="X605" s="3697"/>
    </row>
    <row r="606" spans="1:24" s="17" customFormat="1" ht="12.6" customHeight="1" x14ac:dyDescent="0.25">
      <c r="A606" s="2486" t="s">
        <v>611</v>
      </c>
      <c r="B606" s="2487"/>
      <c r="C606" s="2487"/>
      <c r="D606" s="2487"/>
      <c r="E606" s="2487"/>
      <c r="F606" s="2487"/>
      <c r="G606" s="2487"/>
      <c r="H606" s="2487"/>
      <c r="I606" s="2487"/>
      <c r="J606" s="2487"/>
      <c r="K606" s="3677"/>
      <c r="L606" s="11"/>
      <c r="N606" s="2688"/>
      <c r="O606" s="2688"/>
      <c r="P606" s="2688"/>
      <c r="Q606" s="2688"/>
      <c r="R606" s="2688"/>
      <c r="S606" s="2688"/>
      <c r="T606" s="2688"/>
      <c r="U606" s="2688"/>
      <c r="V606" s="2688"/>
      <c r="W606" s="2688"/>
      <c r="X606" s="2688"/>
    </row>
    <row r="607" spans="1:24" s="17" customFormat="1" ht="18" customHeight="1" x14ac:dyDescent="0.25">
      <c r="A607" s="2486" t="s">
        <v>610</v>
      </c>
      <c r="B607" s="2487"/>
      <c r="C607" s="2487"/>
      <c r="D607" s="2487"/>
      <c r="E607" s="2487"/>
      <c r="F607" s="2487"/>
      <c r="G607" s="2487"/>
      <c r="H607" s="2487"/>
      <c r="I607" s="2487"/>
      <c r="J607" s="2487"/>
      <c r="K607" s="3677"/>
      <c r="L607" s="11"/>
      <c r="N607" s="2688"/>
      <c r="O607" s="2688"/>
      <c r="P607" s="2688"/>
      <c r="Q607" s="2688"/>
      <c r="R607" s="2688"/>
      <c r="S607" s="2688"/>
      <c r="T607" s="2688"/>
      <c r="U607" s="2688"/>
      <c r="V607" s="2688"/>
      <c r="W607" s="2688"/>
      <c r="X607" s="2688"/>
    </row>
    <row r="608" spans="1:24" s="17" customFormat="1" ht="15.6" customHeight="1" x14ac:dyDescent="0.25">
      <c r="A608" s="2486" t="s">
        <v>609</v>
      </c>
      <c r="B608" s="2487"/>
      <c r="C608" s="2487"/>
      <c r="D608" s="2487"/>
      <c r="E608" s="2487"/>
      <c r="F608" s="2487"/>
      <c r="G608" s="2487"/>
      <c r="H608" s="2487"/>
      <c r="I608" s="2487"/>
      <c r="J608" s="2487"/>
      <c r="K608" s="3677"/>
      <c r="L608" s="11"/>
      <c r="N608" s="2688"/>
      <c r="O608" s="2688"/>
      <c r="P608" s="2688"/>
      <c r="Q608" s="2688"/>
      <c r="R608" s="2688"/>
      <c r="S608" s="2688"/>
      <c r="T608" s="2688"/>
      <c r="U608" s="2688"/>
      <c r="V608" s="2688"/>
      <c r="W608" s="2688"/>
      <c r="X608" s="2688"/>
    </row>
    <row r="609" spans="1:24" s="17" customFormat="1" ht="17.25" customHeight="1" x14ac:dyDescent="0.25">
      <c r="A609" s="2486" t="s">
        <v>608</v>
      </c>
      <c r="B609" s="2487"/>
      <c r="C609" s="2487"/>
      <c r="D609" s="2487"/>
      <c r="E609" s="2487"/>
      <c r="F609" s="2487"/>
      <c r="G609" s="2487"/>
      <c r="H609" s="2487"/>
      <c r="I609" s="2487"/>
      <c r="J609" s="2487"/>
      <c r="K609" s="3677"/>
      <c r="L609" s="11"/>
      <c r="N609" s="2688"/>
      <c r="O609" s="2688"/>
      <c r="P609" s="2688"/>
      <c r="Q609" s="2688"/>
      <c r="R609" s="2688"/>
      <c r="S609" s="2688"/>
      <c r="T609" s="2688"/>
      <c r="U609" s="2688"/>
      <c r="V609" s="2688"/>
      <c r="W609" s="2688"/>
      <c r="X609" s="2688"/>
    </row>
    <row r="610" spans="1:24" s="17" customFormat="1" ht="29.25" customHeight="1" x14ac:dyDescent="0.25">
      <c r="A610" s="2486" t="s">
        <v>607</v>
      </c>
      <c r="B610" s="2487"/>
      <c r="C610" s="2487"/>
      <c r="D610" s="2487"/>
      <c r="E610" s="2488"/>
      <c r="F610" s="2488"/>
      <c r="G610" s="2488"/>
      <c r="H610" s="2488"/>
      <c r="I610" s="2488"/>
      <c r="J610" s="2488"/>
      <c r="K610" s="2489"/>
      <c r="L610" s="11">
        <f>L37+L78+L136+L143+L152+L161+L173+L181+L305+L422+L442+L449+L459+L475</f>
        <v>4625.8</v>
      </c>
      <c r="P610" s="3635"/>
      <c r="Q610" s="3635"/>
    </row>
    <row r="611" spans="1:24" s="17" customFormat="1" ht="20.25" customHeight="1" x14ac:dyDescent="0.25">
      <c r="A611" s="2490" t="s">
        <v>606</v>
      </c>
      <c r="B611" s="2491"/>
      <c r="C611" s="2491"/>
      <c r="D611" s="2491"/>
      <c r="E611" s="2488"/>
      <c r="F611" s="2488"/>
      <c r="G611" s="2488"/>
      <c r="H611" s="2488"/>
      <c r="I611" s="2488"/>
      <c r="J611" s="2488"/>
      <c r="K611" s="2489"/>
      <c r="L611" s="11">
        <f>L512+L306+L38+L450</f>
        <v>1828.4</v>
      </c>
      <c r="P611" s="3635"/>
      <c r="Q611" s="3635"/>
    </row>
    <row r="612" spans="1:24" s="17" customFormat="1" ht="18.75" customHeight="1" x14ac:dyDescent="0.25">
      <c r="A612" s="2486" t="s">
        <v>15</v>
      </c>
      <c r="B612" s="2487"/>
      <c r="C612" s="2487"/>
      <c r="D612" s="2487"/>
      <c r="E612" s="2487"/>
      <c r="F612" s="2487"/>
      <c r="G612" s="2487"/>
      <c r="H612" s="2487"/>
      <c r="I612" s="2487"/>
      <c r="J612" s="2487"/>
      <c r="K612" s="3677"/>
      <c r="L612" s="11"/>
      <c r="P612" s="3635"/>
      <c r="Q612" s="3635"/>
    </row>
    <row r="613" spans="1:24" s="17" customFormat="1" ht="18.75" customHeight="1" x14ac:dyDescent="0.25">
      <c r="A613" s="2486" t="s">
        <v>605</v>
      </c>
      <c r="B613" s="2487"/>
      <c r="C613" s="2487"/>
      <c r="D613" s="2487"/>
      <c r="E613" s="2487"/>
      <c r="F613" s="2487"/>
      <c r="G613" s="2487"/>
      <c r="H613" s="2487"/>
      <c r="I613" s="2487"/>
      <c r="J613" s="2487"/>
      <c r="K613" s="3677"/>
      <c r="L613" s="3696"/>
      <c r="P613" s="3635"/>
      <c r="Q613" s="3635"/>
    </row>
    <row r="614" spans="1:24" s="17" customFormat="1" ht="16.149999999999999" customHeight="1" x14ac:dyDescent="0.25">
      <c r="A614" s="3695" t="s">
        <v>604</v>
      </c>
      <c r="B614" s="3694"/>
      <c r="C614" s="3694"/>
      <c r="D614" s="3694"/>
      <c r="E614" s="3694"/>
      <c r="F614" s="3694"/>
      <c r="G614" s="3694"/>
      <c r="H614" s="3694"/>
      <c r="I614" s="3694"/>
      <c r="J614" s="3694"/>
      <c r="K614" s="3693"/>
      <c r="L614" s="11"/>
      <c r="P614" s="3635"/>
      <c r="Q614" s="3635"/>
    </row>
    <row r="615" spans="1:24" s="17" customFormat="1" ht="14.45" customHeight="1" x14ac:dyDescent="0.25">
      <c r="A615" s="3692" t="s">
        <v>603</v>
      </c>
      <c r="B615" s="3691"/>
      <c r="C615" s="3691"/>
      <c r="D615" s="3691"/>
      <c r="E615" s="3691"/>
      <c r="F615" s="3691"/>
      <c r="G615" s="3691"/>
      <c r="H615" s="3691"/>
      <c r="I615" s="3691"/>
      <c r="J615" s="3691"/>
      <c r="K615" s="3690"/>
      <c r="L615" s="8"/>
      <c r="P615" s="3635"/>
      <c r="Q615" s="3635"/>
    </row>
    <row r="616" spans="1:24" s="17" customFormat="1" ht="18" customHeight="1" x14ac:dyDescent="0.25">
      <c r="A616" s="2486" t="s">
        <v>806</v>
      </c>
      <c r="B616" s="2487"/>
      <c r="C616" s="2487"/>
      <c r="D616" s="2487"/>
      <c r="E616" s="2487"/>
      <c r="F616" s="2487"/>
      <c r="G616" s="2487"/>
      <c r="H616" s="2487"/>
      <c r="I616" s="2487"/>
      <c r="J616" s="2487"/>
      <c r="K616" s="2510"/>
      <c r="L616" s="11">
        <f>L617</f>
        <v>166.5</v>
      </c>
      <c r="N616" s="3688"/>
      <c r="O616" s="3688"/>
      <c r="P616" s="3688"/>
      <c r="Q616" s="3688"/>
      <c r="R616" s="3688"/>
      <c r="S616" s="3688"/>
      <c r="T616" s="3688"/>
      <c r="U616" s="3689"/>
      <c r="V616" s="3688"/>
      <c r="W616" s="3688"/>
      <c r="X616" s="3688"/>
    </row>
    <row r="617" spans="1:24" s="17" customFormat="1" ht="16.5" customHeight="1" x14ac:dyDescent="0.25">
      <c r="A617" s="2486" t="s">
        <v>879</v>
      </c>
      <c r="B617" s="2487"/>
      <c r="C617" s="2487"/>
      <c r="D617" s="2487"/>
      <c r="E617" s="2488"/>
      <c r="F617" s="2488"/>
      <c r="G617" s="2488"/>
      <c r="H617" s="2488"/>
      <c r="I617" s="2488"/>
      <c r="J617" s="2488"/>
      <c r="K617" s="2489"/>
      <c r="L617" s="11">
        <f>L39+L79+L112+L140+L180+L240+L307+L423+L443+L451+L460+L476+L495+L501+L513</f>
        <v>166.5</v>
      </c>
      <c r="P617" s="3635"/>
      <c r="Q617" s="3635"/>
    </row>
    <row r="618" spans="1:24" s="17" customFormat="1" ht="14.25" customHeight="1" thickBot="1" x14ac:dyDescent="0.3">
      <c r="A618" s="2486" t="s">
        <v>712</v>
      </c>
      <c r="B618" s="2487"/>
      <c r="C618" s="2487"/>
      <c r="D618" s="2487"/>
      <c r="E618" s="2487"/>
      <c r="F618" s="2487"/>
      <c r="G618" s="2487"/>
      <c r="H618" s="2487"/>
      <c r="I618" s="2487"/>
      <c r="J618" s="2487"/>
      <c r="K618" s="2510"/>
      <c r="L618" s="11"/>
      <c r="P618" s="3635"/>
      <c r="Q618" s="3635"/>
    </row>
    <row r="619" spans="1:24" s="17" customFormat="1" ht="27" customHeight="1" thickBot="1" x14ac:dyDescent="0.3">
      <c r="A619" s="3687" t="s">
        <v>8</v>
      </c>
      <c r="B619" s="3686"/>
      <c r="C619" s="3686"/>
      <c r="D619" s="3686"/>
      <c r="E619" s="3686"/>
      <c r="F619" s="3686"/>
      <c r="G619" s="3686"/>
      <c r="H619" s="3686"/>
      <c r="I619" s="3686"/>
      <c r="J619" s="3686"/>
      <c r="K619" s="3685"/>
      <c r="L619" s="12">
        <f>L620+L621</f>
        <v>0</v>
      </c>
      <c r="P619" s="3635"/>
      <c r="Q619" s="3635"/>
    </row>
    <row r="620" spans="1:24" s="17" customFormat="1" ht="15.6" customHeight="1" x14ac:dyDescent="0.25">
      <c r="A620" s="3684" t="s">
        <v>878</v>
      </c>
      <c r="B620" s="3683"/>
      <c r="C620" s="3683"/>
      <c r="D620" s="3683"/>
      <c r="E620" s="3682"/>
      <c r="F620" s="3682"/>
      <c r="G620" s="3682"/>
      <c r="H620" s="3682"/>
      <c r="I620" s="3682"/>
      <c r="J620" s="3682"/>
      <c r="K620" s="3681"/>
      <c r="L620" s="2661">
        <v>0</v>
      </c>
      <c r="P620" s="3635"/>
      <c r="Q620" s="3635"/>
    </row>
    <row r="621" spans="1:24" s="17" customFormat="1" ht="17.25" customHeight="1" x14ac:dyDescent="0.25">
      <c r="A621" s="3680" t="s">
        <v>6</v>
      </c>
      <c r="B621" s="3679"/>
      <c r="C621" s="3679"/>
      <c r="D621" s="3679"/>
      <c r="E621" s="3679"/>
      <c r="F621" s="3679"/>
      <c r="G621" s="3679"/>
      <c r="H621" s="3679"/>
      <c r="I621" s="3679"/>
      <c r="J621" s="3679"/>
      <c r="K621" s="3678"/>
      <c r="L621" s="11">
        <v>0</v>
      </c>
      <c r="P621" s="3635"/>
      <c r="Q621" s="3635"/>
    </row>
    <row r="622" spans="1:24" s="17" customFormat="1" ht="17.25" customHeight="1" x14ac:dyDescent="0.25">
      <c r="A622" s="3151" t="s">
        <v>600</v>
      </c>
      <c r="B622" s="3150"/>
      <c r="C622" s="3150"/>
      <c r="D622" s="3150"/>
      <c r="E622" s="3150"/>
      <c r="F622" s="3150"/>
      <c r="G622" s="3150"/>
      <c r="H622" s="3150"/>
      <c r="I622" s="3150"/>
      <c r="J622" s="3150"/>
      <c r="K622" s="3677"/>
      <c r="L622" s="3676"/>
      <c r="M622" s="3670"/>
      <c r="P622" s="3635"/>
      <c r="Q622" s="3635"/>
    </row>
    <row r="623" spans="1:24" s="17" customFormat="1" ht="17.25" customHeight="1" x14ac:dyDescent="0.25">
      <c r="A623" s="3151" t="s">
        <v>599</v>
      </c>
      <c r="B623" s="3150"/>
      <c r="C623" s="3150"/>
      <c r="D623" s="3150"/>
      <c r="E623" s="3150"/>
      <c r="F623" s="3150"/>
      <c r="G623" s="3150"/>
      <c r="H623" s="3150"/>
      <c r="I623" s="3150"/>
      <c r="J623" s="3150"/>
      <c r="K623" s="3149"/>
      <c r="L623" s="3675"/>
      <c r="M623" s="3670"/>
      <c r="P623" s="3635"/>
      <c r="Q623" s="3635"/>
    </row>
    <row r="624" spans="1:24" s="17" customFormat="1" ht="17.25" customHeight="1" thickBot="1" x14ac:dyDescent="0.3">
      <c r="A624" s="3674" t="s">
        <v>3</v>
      </c>
      <c r="B624" s="3673"/>
      <c r="C624" s="3673"/>
      <c r="D624" s="3673"/>
      <c r="E624" s="3673"/>
      <c r="F624" s="3673"/>
      <c r="G624" s="3673"/>
      <c r="H624" s="3673"/>
      <c r="I624" s="3673"/>
      <c r="J624" s="3673"/>
      <c r="K624" s="3672"/>
      <c r="L624" s="3671"/>
      <c r="M624" s="3670"/>
      <c r="P624" s="3635"/>
      <c r="Q624" s="3635"/>
    </row>
    <row r="625" spans="1:17" s="17" customFormat="1" ht="15.75" customHeight="1" thickBot="1" x14ac:dyDescent="0.3">
      <c r="A625" s="3669" t="s">
        <v>854</v>
      </c>
      <c r="B625" s="3668"/>
      <c r="C625" s="3668"/>
      <c r="D625" s="3668"/>
      <c r="E625" s="3668"/>
      <c r="F625" s="3668"/>
      <c r="G625" s="3668"/>
      <c r="H625" s="3668"/>
      <c r="I625" s="3668"/>
      <c r="J625" s="3668"/>
      <c r="K625" s="3667"/>
      <c r="L625" s="1408">
        <f>L600+L619</f>
        <v>22734.5</v>
      </c>
      <c r="P625" s="3635"/>
      <c r="Q625" s="3635"/>
    </row>
    <row r="626" spans="1:17" s="17" customFormat="1" ht="18.75" customHeight="1" x14ac:dyDescent="0.25">
      <c r="A626" s="3666" t="s">
        <v>1</v>
      </c>
      <c r="B626" s="3665"/>
      <c r="C626" s="3665"/>
      <c r="D626" s="3665"/>
      <c r="E626" s="3665"/>
      <c r="F626" s="3665"/>
      <c r="G626" s="3665"/>
      <c r="H626" s="3665"/>
      <c r="I626" s="3665"/>
      <c r="J626" s="3665"/>
      <c r="K626" s="3664"/>
      <c r="L626" s="1407"/>
      <c r="P626" s="3635"/>
      <c r="Q626" s="3635"/>
    </row>
    <row r="627" spans="1:17" s="17" customFormat="1" ht="15.75" customHeight="1" thickBot="1" x14ac:dyDescent="0.3">
      <c r="A627" s="3663" t="s">
        <v>0</v>
      </c>
      <c r="B627" s="3662"/>
      <c r="C627" s="3662"/>
      <c r="D627" s="3662"/>
      <c r="E627" s="3662"/>
      <c r="F627" s="3662"/>
      <c r="G627" s="3662"/>
      <c r="H627" s="3662"/>
      <c r="I627" s="3662"/>
      <c r="J627" s="3662"/>
      <c r="K627" s="3661"/>
      <c r="L627" s="1406">
        <v>2001.7</v>
      </c>
      <c r="P627" s="3635"/>
      <c r="Q627" s="3635"/>
    </row>
    <row r="628" spans="1:17" s="17" customFormat="1" ht="0.6" hidden="1" customHeight="1" x14ac:dyDescent="0.25">
      <c r="A628" s="27"/>
      <c r="B628" s="3660"/>
      <c r="C628" s="2031"/>
      <c r="D628" s="2031"/>
      <c r="E628" s="2031"/>
      <c r="F628" s="2031"/>
      <c r="G628" s="2031"/>
      <c r="H628" s="2031"/>
      <c r="I628" s="2031"/>
      <c r="J628" s="2031"/>
      <c r="K628" s="2031"/>
      <c r="L628" s="2031"/>
      <c r="M628" s="2031"/>
      <c r="N628" s="2031"/>
      <c r="O628" s="2031"/>
      <c r="P628" s="3635"/>
      <c r="Q628" s="3635"/>
    </row>
    <row r="629" spans="1:17" s="17" customFormat="1" ht="13.15" hidden="1" customHeight="1" x14ac:dyDescent="0.25">
      <c r="A629" s="2020"/>
      <c r="B629" s="2020"/>
      <c r="C629" s="2020"/>
      <c r="D629" s="1394"/>
      <c r="E629" s="1394"/>
      <c r="P629" s="3635"/>
      <c r="Q629" s="3635"/>
    </row>
    <row r="630" spans="1:17" s="17" customFormat="1" ht="48.6" hidden="1" customHeight="1" x14ac:dyDescent="0.25">
      <c r="A630" s="19"/>
      <c r="B630" s="18"/>
      <c r="C630" s="18"/>
      <c r="D630" s="18"/>
      <c r="E630" s="18"/>
      <c r="P630" s="3635"/>
      <c r="Q630" s="3635"/>
    </row>
    <row r="631" spans="1:17" s="17" customFormat="1" ht="13.15" hidden="1" customHeight="1" x14ac:dyDescent="0.25">
      <c r="A631" s="3659"/>
      <c r="B631" s="3657"/>
      <c r="C631" s="3658"/>
      <c r="D631" s="3658"/>
      <c r="E631" s="3658"/>
      <c r="P631" s="3635"/>
      <c r="Q631" s="3635"/>
    </row>
    <row r="632" spans="1:17" s="17" customFormat="1" ht="0.6" customHeight="1" x14ac:dyDescent="0.25">
      <c r="A632" s="6"/>
      <c r="B632" s="3653"/>
      <c r="C632" s="3653"/>
      <c r="D632" s="6"/>
      <c r="E632" s="6"/>
      <c r="P632" s="3635"/>
      <c r="Q632" s="3635"/>
    </row>
    <row r="633" spans="1:17" s="17" customFormat="1" ht="14.25" hidden="1" customHeight="1" x14ac:dyDescent="0.25">
      <c r="A633" s="3654"/>
      <c r="B633" s="3657"/>
      <c r="C633" s="3657"/>
      <c r="D633" s="3657"/>
      <c r="E633" s="3657"/>
      <c r="G633" s="3656"/>
      <c r="H633" s="3656"/>
      <c r="P633" s="3635"/>
      <c r="Q633" s="3635"/>
    </row>
    <row r="634" spans="1:17" s="17" customFormat="1" ht="14.25" hidden="1" customHeight="1" x14ac:dyDescent="0.25">
      <c r="A634" s="3654"/>
      <c r="B634" s="3655"/>
      <c r="C634" s="3655"/>
      <c r="D634" s="3654"/>
      <c r="E634" s="3654"/>
      <c r="P634" s="3635"/>
      <c r="Q634" s="3635"/>
    </row>
    <row r="635" spans="1:17" s="17" customFormat="1" ht="14.25" hidden="1" customHeight="1" x14ac:dyDescent="0.25">
      <c r="A635" s="3654"/>
      <c r="B635" s="3654"/>
      <c r="C635" s="3654"/>
      <c r="D635" s="3654"/>
      <c r="E635" s="3654"/>
      <c r="P635" s="3635"/>
      <c r="Q635" s="3635"/>
    </row>
    <row r="636" spans="1:17" s="17" customFormat="1" ht="14.25" hidden="1" customHeight="1" x14ac:dyDescent="0.25">
      <c r="A636" s="3654"/>
      <c r="B636" s="3654"/>
      <c r="C636" s="3654"/>
      <c r="D636" s="3654"/>
      <c r="E636" s="3654"/>
      <c r="P636" s="3635"/>
      <c r="Q636" s="3635"/>
    </row>
    <row r="637" spans="1:17" s="17" customFormat="1" ht="14.25" hidden="1" customHeight="1" x14ac:dyDescent="0.25">
      <c r="A637" s="3654"/>
      <c r="B637" s="3654"/>
      <c r="C637" s="3654"/>
      <c r="D637" s="3654"/>
      <c r="E637" s="3654"/>
      <c r="P637" s="3635"/>
      <c r="Q637" s="3635"/>
    </row>
    <row r="638" spans="1:17" s="17" customFormat="1" ht="14.25" hidden="1" customHeight="1" x14ac:dyDescent="0.25">
      <c r="A638" s="3654"/>
      <c r="B638" s="3654"/>
      <c r="C638" s="3654"/>
      <c r="D638" s="3654"/>
      <c r="E638" s="3654"/>
      <c r="P638" s="3635"/>
      <c r="Q638" s="3635"/>
    </row>
    <row r="639" spans="1:17" s="17" customFormat="1" ht="14.25" hidden="1" customHeight="1" x14ac:dyDescent="0.25">
      <c r="A639" s="3654"/>
      <c r="B639" s="3654"/>
      <c r="C639" s="3654"/>
      <c r="D639" s="3654"/>
      <c r="E639" s="3654"/>
      <c r="P639" s="3635"/>
      <c r="Q639" s="3635"/>
    </row>
    <row r="640" spans="1:17" s="17" customFormat="1" ht="14.25" hidden="1" customHeight="1" x14ac:dyDescent="0.25">
      <c r="A640" s="3654"/>
      <c r="B640" s="3654"/>
      <c r="C640" s="3654"/>
      <c r="D640" s="3654"/>
      <c r="E640" s="3654"/>
      <c r="P640" s="3635"/>
      <c r="Q640" s="3635"/>
    </row>
    <row r="641" spans="1:17" s="17" customFormat="1" ht="14.25" hidden="1" customHeight="1" x14ac:dyDescent="0.25">
      <c r="A641" s="3654"/>
      <c r="B641" s="3654"/>
      <c r="C641" s="3654"/>
      <c r="D641" s="3654"/>
      <c r="E641" s="3654"/>
      <c r="P641" s="3635"/>
      <c r="Q641" s="3635"/>
    </row>
    <row r="642" spans="1:17" s="17" customFormat="1" ht="13.5" hidden="1" customHeight="1" x14ac:dyDescent="0.25">
      <c r="A642" s="6"/>
      <c r="B642" s="3653"/>
      <c r="C642" s="3653"/>
      <c r="D642" s="6"/>
      <c r="E642" s="6"/>
      <c r="P642" s="3635"/>
      <c r="Q642" s="3635"/>
    </row>
    <row r="643" spans="1:17" s="17" customFormat="1" ht="13.5" hidden="1" customHeight="1" x14ac:dyDescent="0.25">
      <c r="A643" s="3652"/>
      <c r="B643" s="3651"/>
      <c r="C643" s="3651"/>
      <c r="D643" s="3650"/>
      <c r="E643" s="3650"/>
      <c r="P643" s="3635"/>
      <c r="Q643" s="3635"/>
    </row>
    <row r="644" spans="1:17" s="17" customFormat="1" ht="13.5" hidden="1" customHeight="1" x14ac:dyDescent="0.25">
      <c r="B644" s="3649"/>
      <c r="C644" s="3649"/>
      <c r="D644" s="3648"/>
      <c r="E644" s="3648"/>
      <c r="P644" s="3635"/>
      <c r="Q644" s="3635"/>
    </row>
    <row r="645" spans="1:17" s="17" customFormat="1" ht="12.75" hidden="1" customHeight="1" x14ac:dyDescent="0.25">
      <c r="B645" s="3649"/>
      <c r="C645" s="3649"/>
      <c r="D645" s="3648"/>
      <c r="E645" s="3648"/>
      <c r="P645" s="3635"/>
      <c r="Q645" s="3635"/>
    </row>
    <row r="646" spans="1:17" s="17" customFormat="1" ht="13.5" hidden="1" customHeight="1" x14ac:dyDescent="0.25">
      <c r="A646" s="3647"/>
      <c r="B646" s="3647"/>
      <c r="C646" s="3647"/>
      <c r="D646" s="3647"/>
      <c r="E646" s="3647"/>
      <c r="F646" s="3647"/>
      <c r="P646" s="3635"/>
      <c r="Q646" s="3635"/>
    </row>
    <row r="647" spans="1:17" s="17" customFormat="1" ht="13.5" hidden="1" customHeight="1" x14ac:dyDescent="0.25">
      <c r="C647" s="3646"/>
      <c r="D647" s="3646"/>
      <c r="E647" s="3646"/>
      <c r="G647" s="3645"/>
      <c r="H647" s="3645"/>
      <c r="P647" s="3635"/>
      <c r="Q647" s="3635"/>
    </row>
    <row r="648" spans="1:17" ht="12" customHeight="1" x14ac:dyDescent="0.25">
      <c r="A648" s="3631"/>
      <c r="C648" s="3644"/>
      <c r="D648" s="3644"/>
      <c r="E648" s="3644"/>
      <c r="F648" s="3642"/>
      <c r="G648" s="3642"/>
      <c r="H648" s="3643"/>
      <c r="I648" s="3642"/>
      <c r="J648" s="3642"/>
      <c r="K648" s="3642"/>
      <c r="L648" s="3641"/>
      <c r="P648" s="3635"/>
      <c r="Q648" s="3635"/>
    </row>
    <row r="649" spans="1:17" x14ac:dyDescent="0.25">
      <c r="A649" s="3631"/>
      <c r="I649" s="3640"/>
      <c r="J649" s="3640"/>
      <c r="K649" s="3640"/>
      <c r="P649" s="3635"/>
      <c r="Q649" s="3635"/>
    </row>
    <row r="650" spans="1:17" x14ac:dyDescent="0.25">
      <c r="A650" s="3631"/>
      <c r="I650" s="3640"/>
      <c r="J650" s="3640"/>
      <c r="K650" s="3639"/>
      <c r="L650" s="3638"/>
      <c r="P650" s="3635"/>
      <c r="Q650" s="3635"/>
    </row>
    <row r="651" spans="1:17" x14ac:dyDescent="0.25">
      <c r="A651" s="3631"/>
      <c r="K651" s="3636"/>
      <c r="L651" s="3636"/>
      <c r="P651" s="3635"/>
      <c r="Q651" s="3635"/>
    </row>
    <row r="652" spans="1:17" x14ac:dyDescent="0.25">
      <c r="A652" s="3631"/>
      <c r="P652" s="3635"/>
      <c r="Q652" s="3635"/>
    </row>
    <row r="653" spans="1:17" x14ac:dyDescent="0.25">
      <c r="A653" s="3631"/>
      <c r="K653" s="3636"/>
      <c r="L653" s="3636"/>
      <c r="P653" s="3635"/>
      <c r="Q653" s="3635"/>
    </row>
    <row r="654" spans="1:17" x14ac:dyDescent="0.25">
      <c r="A654" s="3631"/>
      <c r="P654" s="3635"/>
      <c r="Q654" s="3635"/>
    </row>
    <row r="655" spans="1:17" x14ac:dyDescent="0.25">
      <c r="A655" s="3631"/>
      <c r="P655" s="3635"/>
      <c r="Q655" s="3635"/>
    </row>
    <row r="656" spans="1:17" x14ac:dyDescent="0.25">
      <c r="A656" s="3631"/>
      <c r="K656" s="3637"/>
      <c r="L656" s="3638"/>
      <c r="P656" s="3635"/>
      <c r="Q656" s="3635"/>
    </row>
    <row r="657" spans="1:17" x14ac:dyDescent="0.25">
      <c r="A657" s="3631"/>
      <c r="K657" s="3636"/>
      <c r="L657" s="3636"/>
      <c r="P657" s="3635"/>
      <c r="Q657" s="3635"/>
    </row>
    <row r="658" spans="1:17" x14ac:dyDescent="0.25">
      <c r="A658" s="3631"/>
      <c r="P658" s="3635"/>
      <c r="Q658" s="3635"/>
    </row>
    <row r="659" spans="1:17" x14ac:dyDescent="0.25">
      <c r="A659" s="3631"/>
      <c r="K659" s="3636"/>
      <c r="L659" s="3636"/>
      <c r="P659" s="3635"/>
      <c r="Q659" s="3635"/>
    </row>
    <row r="660" spans="1:17" x14ac:dyDescent="0.25">
      <c r="A660" s="3631"/>
      <c r="P660" s="3635"/>
      <c r="Q660" s="3635"/>
    </row>
    <row r="661" spans="1:17" x14ac:dyDescent="0.25">
      <c r="A661" s="3631"/>
      <c r="K661" s="3637"/>
      <c r="P661" s="3635"/>
      <c r="Q661" s="3635"/>
    </row>
    <row r="662" spans="1:17" x14ac:dyDescent="0.25">
      <c r="A662" s="3631"/>
      <c r="K662" s="3636"/>
      <c r="P662" s="3635"/>
      <c r="Q662" s="3635"/>
    </row>
    <row r="663" spans="1:17" x14ac:dyDescent="0.25">
      <c r="A663" s="3631"/>
      <c r="P663" s="3635"/>
      <c r="Q663" s="3635"/>
    </row>
    <row r="664" spans="1:17" x14ac:dyDescent="0.25">
      <c r="A664" s="3631"/>
      <c r="K664" s="3636"/>
      <c r="P664" s="3635"/>
      <c r="Q664" s="3635"/>
    </row>
    <row r="665" spans="1:17" x14ac:dyDescent="0.25">
      <c r="A665" s="3631"/>
      <c r="P665" s="3635"/>
      <c r="Q665" s="3635"/>
    </row>
    <row r="666" spans="1:17" x14ac:dyDescent="0.25">
      <c r="A666" s="3631"/>
      <c r="P666" s="3635"/>
      <c r="Q666" s="3635"/>
    </row>
    <row r="667" spans="1:17" x14ac:dyDescent="0.25">
      <c r="A667" s="3631"/>
      <c r="P667" s="3635"/>
      <c r="Q667" s="3635"/>
    </row>
    <row r="668" spans="1:17" x14ac:dyDescent="0.25">
      <c r="A668" s="3631"/>
      <c r="P668" s="3635"/>
      <c r="Q668" s="3635"/>
    </row>
    <row r="669" spans="1:17" x14ac:dyDescent="0.25">
      <c r="A669" s="3631"/>
      <c r="P669" s="3635"/>
      <c r="Q669" s="3635"/>
    </row>
    <row r="670" spans="1:17" x14ac:dyDescent="0.25">
      <c r="A670" s="3631"/>
      <c r="P670" s="3635"/>
      <c r="Q670" s="3635"/>
    </row>
    <row r="671" spans="1:17" x14ac:dyDescent="0.25">
      <c r="A671" s="3631"/>
      <c r="P671" s="3635"/>
      <c r="Q671" s="3635"/>
    </row>
    <row r="672" spans="1:17" x14ac:dyDescent="0.25">
      <c r="A672" s="3631"/>
      <c r="P672" s="3635"/>
      <c r="Q672" s="3635"/>
    </row>
    <row r="673" spans="1:17" x14ac:dyDescent="0.25">
      <c r="A673" s="3631"/>
      <c r="P673" s="3635"/>
      <c r="Q673" s="3635"/>
    </row>
    <row r="674" spans="1:17" x14ac:dyDescent="0.25">
      <c r="A674" s="3631"/>
      <c r="P674" s="3635"/>
      <c r="Q674" s="3635"/>
    </row>
    <row r="675" spans="1:17" x14ac:dyDescent="0.25">
      <c r="A675" s="3631"/>
      <c r="P675" s="3635"/>
      <c r="Q675" s="3635"/>
    </row>
    <row r="676" spans="1:17" x14ac:dyDescent="0.25">
      <c r="A676" s="3631"/>
      <c r="P676" s="3635"/>
      <c r="Q676" s="3635"/>
    </row>
    <row r="677" spans="1:17" x14ac:dyDescent="0.25">
      <c r="A677" s="3631"/>
      <c r="P677" s="3635"/>
      <c r="Q677" s="3635"/>
    </row>
    <row r="678" spans="1:17" x14ac:dyDescent="0.25">
      <c r="A678" s="3631"/>
      <c r="P678" s="3635"/>
      <c r="Q678" s="3635"/>
    </row>
    <row r="679" spans="1:17" x14ac:dyDescent="0.25">
      <c r="A679" s="3631"/>
      <c r="P679" s="3635"/>
      <c r="Q679" s="3635"/>
    </row>
    <row r="680" spans="1:17" x14ac:dyDescent="0.25">
      <c r="A680" s="3631"/>
      <c r="P680" s="3635"/>
      <c r="Q680" s="3635"/>
    </row>
    <row r="681" spans="1:17" x14ac:dyDescent="0.25">
      <c r="A681" s="3631"/>
      <c r="P681" s="3635"/>
      <c r="Q681" s="3635"/>
    </row>
    <row r="682" spans="1:17" x14ac:dyDescent="0.25">
      <c r="A682" s="3631"/>
      <c r="P682" s="3635"/>
      <c r="Q682" s="3635"/>
    </row>
    <row r="683" spans="1:17" x14ac:dyDescent="0.25">
      <c r="A683" s="3631"/>
      <c r="P683" s="3635"/>
      <c r="Q683" s="3635"/>
    </row>
    <row r="684" spans="1:17" x14ac:dyDescent="0.25">
      <c r="A684" s="3631"/>
      <c r="P684" s="3635"/>
      <c r="Q684" s="3635"/>
    </row>
    <row r="685" spans="1:17" x14ac:dyDescent="0.25">
      <c r="A685" s="3631"/>
      <c r="P685" s="3635"/>
      <c r="Q685" s="3635"/>
    </row>
    <row r="686" spans="1:17" x14ac:dyDescent="0.25">
      <c r="A686" s="3631"/>
      <c r="P686" s="3635"/>
      <c r="Q686" s="3635"/>
    </row>
    <row r="687" spans="1:17" x14ac:dyDescent="0.25">
      <c r="A687" s="3631"/>
      <c r="P687" s="3635"/>
      <c r="Q687" s="3635"/>
    </row>
    <row r="688" spans="1:17" x14ac:dyDescent="0.25">
      <c r="A688" s="3631"/>
      <c r="P688" s="3635"/>
      <c r="Q688" s="3635"/>
    </row>
    <row r="689" spans="1:17" x14ac:dyDescent="0.25">
      <c r="A689" s="3631"/>
      <c r="P689" s="3635"/>
      <c r="Q689" s="3635"/>
    </row>
    <row r="690" spans="1:17" x14ac:dyDescent="0.25">
      <c r="A690" s="3631"/>
      <c r="P690" s="3635"/>
      <c r="Q690" s="3635"/>
    </row>
    <row r="691" spans="1:17" x14ac:dyDescent="0.25">
      <c r="A691" s="3631"/>
      <c r="P691" s="3635"/>
      <c r="Q691" s="3635"/>
    </row>
    <row r="692" spans="1:17" x14ac:dyDescent="0.25">
      <c r="A692" s="3631"/>
      <c r="P692" s="3635"/>
      <c r="Q692" s="3635"/>
    </row>
    <row r="693" spans="1:17" x14ac:dyDescent="0.25">
      <c r="A693" s="3631"/>
    </row>
    <row r="694" spans="1:17" x14ac:dyDescent="0.25">
      <c r="A694" s="3631"/>
    </row>
    <row r="695" spans="1:17" x14ac:dyDescent="0.25">
      <c r="A695" s="3631"/>
    </row>
    <row r="696" spans="1:17" x14ac:dyDescent="0.25">
      <c r="A696" s="3631"/>
    </row>
    <row r="697" spans="1:17" x14ac:dyDescent="0.25">
      <c r="A697" s="3631"/>
    </row>
    <row r="698" spans="1:17" x14ac:dyDescent="0.25">
      <c r="A698" s="3631"/>
    </row>
    <row r="699" spans="1:17" x14ac:dyDescent="0.25">
      <c r="A699" s="3631"/>
    </row>
    <row r="700" spans="1:17" x14ac:dyDescent="0.25">
      <c r="A700" s="3631"/>
    </row>
    <row r="701" spans="1:17" x14ac:dyDescent="0.25">
      <c r="A701" s="3631"/>
    </row>
    <row r="702" spans="1:17" x14ac:dyDescent="0.25">
      <c r="A702" s="3631"/>
    </row>
    <row r="703" spans="1:17" x14ac:dyDescent="0.25">
      <c r="A703" s="3631"/>
    </row>
    <row r="704" spans="1:17" x14ac:dyDescent="0.25">
      <c r="A704" s="3631"/>
    </row>
    <row r="705" spans="1:1" x14ac:dyDescent="0.25">
      <c r="A705" s="3631"/>
    </row>
    <row r="706" spans="1:1" x14ac:dyDescent="0.25">
      <c r="A706" s="3631"/>
    </row>
    <row r="707" spans="1:1" x14ac:dyDescent="0.25">
      <c r="A707" s="3631"/>
    </row>
    <row r="708" spans="1:1" x14ac:dyDescent="0.25">
      <c r="A708" s="3631"/>
    </row>
    <row r="709" spans="1:1" x14ac:dyDescent="0.25">
      <c r="A709" s="3631"/>
    </row>
    <row r="710" spans="1:1" x14ac:dyDescent="0.25">
      <c r="A710" s="3631"/>
    </row>
    <row r="711" spans="1:1" x14ac:dyDescent="0.25">
      <c r="A711" s="3631"/>
    </row>
    <row r="712" spans="1:1" x14ac:dyDescent="0.25">
      <c r="A712" s="3631"/>
    </row>
    <row r="713" spans="1:1" x14ac:dyDescent="0.25">
      <c r="A713" s="3631"/>
    </row>
    <row r="714" spans="1:1" x14ac:dyDescent="0.25">
      <c r="A714" s="3631"/>
    </row>
    <row r="715" spans="1:1" x14ac:dyDescent="0.25">
      <c r="A715" s="3631"/>
    </row>
    <row r="716" spans="1:1" x14ac:dyDescent="0.25">
      <c r="A716" s="3631"/>
    </row>
    <row r="717" spans="1:1" x14ac:dyDescent="0.25">
      <c r="A717" s="3631"/>
    </row>
    <row r="718" spans="1:1" x14ac:dyDescent="0.25">
      <c r="A718" s="3631"/>
    </row>
    <row r="719" spans="1:1" x14ac:dyDescent="0.25">
      <c r="A719" s="3631"/>
    </row>
    <row r="720" spans="1:1" x14ac:dyDescent="0.25">
      <c r="A720" s="3631"/>
    </row>
    <row r="721" spans="1:1" x14ac:dyDescent="0.25">
      <c r="A721" s="3631"/>
    </row>
    <row r="722" spans="1:1" x14ac:dyDescent="0.25">
      <c r="A722" s="3631"/>
    </row>
    <row r="723" spans="1:1" x14ac:dyDescent="0.25">
      <c r="A723" s="3631"/>
    </row>
    <row r="724" spans="1:1" x14ac:dyDescent="0.25">
      <c r="A724" s="3631"/>
    </row>
    <row r="725" spans="1:1" x14ac:dyDescent="0.25">
      <c r="A725" s="3631"/>
    </row>
    <row r="726" spans="1:1" x14ac:dyDescent="0.25">
      <c r="A726" s="3631"/>
    </row>
    <row r="727" spans="1:1" x14ac:dyDescent="0.25">
      <c r="A727" s="3631"/>
    </row>
  </sheetData>
  <mergeCells count="1028">
    <mergeCell ref="A470:A473"/>
    <mergeCell ref="C478:C481"/>
    <mergeCell ref="C466:C469"/>
    <mergeCell ref="A486:A489"/>
    <mergeCell ref="B515:B517"/>
    <mergeCell ref="B499:B502"/>
    <mergeCell ref="C474:C477"/>
    <mergeCell ref="F576:F579"/>
    <mergeCell ref="E576:E579"/>
    <mergeCell ref="F580:F583"/>
    <mergeCell ref="A478:A481"/>
    <mergeCell ref="A482:A485"/>
    <mergeCell ref="B482:B485"/>
    <mergeCell ref="B486:B489"/>
    <mergeCell ref="C482:C485"/>
    <mergeCell ref="D493:F496"/>
    <mergeCell ref="E518:E523"/>
    <mergeCell ref="G527:G532"/>
    <mergeCell ref="D478:D481"/>
    <mergeCell ref="D462:D465"/>
    <mergeCell ref="F466:F469"/>
    <mergeCell ref="F470:F473"/>
    <mergeCell ref="A458:A461"/>
    <mergeCell ref="A462:A465"/>
    <mergeCell ref="A466:A469"/>
    <mergeCell ref="B458:B461"/>
    <mergeCell ref="A441:A444"/>
    <mergeCell ref="C462:C465"/>
    <mergeCell ref="B462:B465"/>
    <mergeCell ref="D505:F507"/>
    <mergeCell ref="C361:C364"/>
    <mergeCell ref="C334:C338"/>
    <mergeCell ref="C441:C444"/>
    <mergeCell ref="I499:I504"/>
    <mergeCell ref="B437:B440"/>
    <mergeCell ref="D441:F444"/>
    <mergeCell ref="D437:D440"/>
    <mergeCell ref="J478:J481"/>
    <mergeCell ref="J329:J333"/>
    <mergeCell ref="C486:C489"/>
    <mergeCell ref="H334:H338"/>
    <mergeCell ref="D329:D333"/>
    <mergeCell ref="D470:D473"/>
    <mergeCell ref="G478:G481"/>
    <mergeCell ref="G486:G489"/>
    <mergeCell ref="D429:D432"/>
    <mergeCell ref="F425:F428"/>
    <mergeCell ref="M1:O1"/>
    <mergeCell ref="C43:L45"/>
    <mergeCell ref="B43:B45"/>
    <mergeCell ref="A43:A45"/>
    <mergeCell ref="N275:N276"/>
    <mergeCell ref="O275:O276"/>
    <mergeCell ref="C542:C544"/>
    <mergeCell ref="D539:D541"/>
    <mergeCell ref="G493:G498"/>
    <mergeCell ref="C458:C461"/>
    <mergeCell ref="G429:G432"/>
    <mergeCell ref="C421:C424"/>
    <mergeCell ref="F508:F509"/>
    <mergeCell ref="D499:F502"/>
    <mergeCell ref="G505:G509"/>
    <mergeCell ref="F503:F504"/>
    <mergeCell ref="D554:D556"/>
    <mergeCell ref="F564:F567"/>
    <mergeCell ref="E572:E575"/>
    <mergeCell ref="J564:J567"/>
    <mergeCell ref="D576:D579"/>
    <mergeCell ref="C576:C579"/>
    <mergeCell ref="G568:G575"/>
    <mergeCell ref="H568:H575"/>
    <mergeCell ref="F572:F575"/>
    <mergeCell ref="E568:E571"/>
    <mergeCell ref="E527:E529"/>
    <mergeCell ref="H429:H432"/>
    <mergeCell ref="C437:C440"/>
    <mergeCell ref="C490:K490"/>
    <mergeCell ref="C499:C502"/>
    <mergeCell ref="C429:C432"/>
    <mergeCell ref="C433:C436"/>
    <mergeCell ref="F515:F517"/>
    <mergeCell ref="D458:F461"/>
    <mergeCell ref="C470:C473"/>
    <mergeCell ref="I425:I440"/>
    <mergeCell ref="J429:J432"/>
    <mergeCell ref="J458:J461"/>
    <mergeCell ref="D474:F477"/>
    <mergeCell ref="D466:D469"/>
    <mergeCell ref="J533:J535"/>
    <mergeCell ref="J493:J498"/>
    <mergeCell ref="G482:G485"/>
    <mergeCell ref="D486:D489"/>
    <mergeCell ref="E530:E532"/>
    <mergeCell ref="M416:M417"/>
    <mergeCell ref="J411:J412"/>
    <mergeCell ref="M520:M521"/>
    <mergeCell ref="M524:M525"/>
    <mergeCell ref="J389:J390"/>
    <mergeCell ref="J433:J436"/>
    <mergeCell ref="M515:M517"/>
    <mergeCell ref="M490:O490"/>
    <mergeCell ref="N515:N517"/>
    <mergeCell ref="O515:O517"/>
    <mergeCell ref="H545:H556"/>
    <mergeCell ref="J508:J509"/>
    <mergeCell ref="I542:I544"/>
    <mergeCell ref="D542:D544"/>
    <mergeCell ref="D551:D553"/>
    <mergeCell ref="D533:D535"/>
    <mergeCell ref="G518:G526"/>
    <mergeCell ref="F530:F532"/>
    <mergeCell ref="E539:E541"/>
    <mergeCell ref="D527:D529"/>
    <mergeCell ref="M580:M583"/>
    <mergeCell ref="N580:N583"/>
    <mergeCell ref="O580:O583"/>
    <mergeCell ref="F437:F440"/>
    <mergeCell ref="J406:J407"/>
    <mergeCell ref="H406:H410"/>
    <mergeCell ref="H433:H436"/>
    <mergeCell ref="H425:H428"/>
    <mergeCell ref="G437:G440"/>
    <mergeCell ref="G433:G436"/>
    <mergeCell ref="J486:J489"/>
    <mergeCell ref="H557:H567"/>
    <mergeCell ref="H510:H514"/>
    <mergeCell ref="M584:M587"/>
    <mergeCell ref="N584:N587"/>
    <mergeCell ref="G425:G428"/>
    <mergeCell ref="M576:M579"/>
    <mergeCell ref="N576:N579"/>
    <mergeCell ref="J584:J587"/>
    <mergeCell ref="M539:M540"/>
    <mergeCell ref="N520:N521"/>
    <mergeCell ref="I510:I514"/>
    <mergeCell ref="O520:O521"/>
    <mergeCell ref="J510:J514"/>
    <mergeCell ref="N518:N519"/>
    <mergeCell ref="J576:J579"/>
    <mergeCell ref="O576:O579"/>
    <mergeCell ref="D389:D393"/>
    <mergeCell ref="O584:O587"/>
    <mergeCell ref="I416:I420"/>
    <mergeCell ref="J416:J417"/>
    <mergeCell ref="J568:J571"/>
    <mergeCell ref="J572:J575"/>
    <mergeCell ref="J441:J447"/>
    <mergeCell ref="G441:G447"/>
    <mergeCell ref="F398:F401"/>
    <mergeCell ref="O527:O529"/>
    <mergeCell ref="J398:J399"/>
    <mergeCell ref="H373:H376"/>
    <mergeCell ref="I493:I498"/>
    <mergeCell ref="J385:J386"/>
    <mergeCell ref="J437:J440"/>
    <mergeCell ref="G398:G405"/>
    <mergeCell ref="G406:G420"/>
    <mergeCell ref="G373:G376"/>
    <mergeCell ref="G474:G477"/>
    <mergeCell ref="G462:G465"/>
    <mergeCell ref="H482:H485"/>
    <mergeCell ref="F369:F372"/>
    <mergeCell ref="F445:F447"/>
    <mergeCell ref="F394:F397"/>
    <mergeCell ref="H421:H424"/>
    <mergeCell ref="H377:H380"/>
    <mergeCell ref="G389:G393"/>
    <mergeCell ref="D448:F452"/>
    <mergeCell ref="G421:G424"/>
    <mergeCell ref="D421:F424"/>
    <mergeCell ref="H499:H504"/>
    <mergeCell ref="F497:F498"/>
    <mergeCell ref="J425:J428"/>
    <mergeCell ref="D482:D485"/>
    <mergeCell ref="H505:H509"/>
    <mergeCell ref="J474:J477"/>
    <mergeCell ref="F453:F457"/>
    <mergeCell ref="H474:H477"/>
    <mergeCell ref="H466:H469"/>
    <mergeCell ref="H441:H447"/>
    <mergeCell ref="D394:D397"/>
    <mergeCell ref="G377:G380"/>
    <mergeCell ref="F416:F419"/>
    <mergeCell ref="I406:I410"/>
    <mergeCell ref="G365:G368"/>
    <mergeCell ref="H470:H473"/>
    <mergeCell ref="G448:G457"/>
    <mergeCell ref="G458:G461"/>
    <mergeCell ref="I421:I424"/>
    <mergeCell ref="I385:I388"/>
    <mergeCell ref="I270:I273"/>
    <mergeCell ref="J274:J277"/>
    <mergeCell ref="J361:J364"/>
    <mergeCell ref="F334:F338"/>
    <mergeCell ref="E343:E346"/>
    <mergeCell ref="H347:H348"/>
    <mergeCell ref="H339:H342"/>
    <mergeCell ref="J347:J348"/>
    <mergeCell ref="I361:I364"/>
    <mergeCell ref="H361:H364"/>
    <mergeCell ref="I377:I380"/>
    <mergeCell ref="I373:I376"/>
    <mergeCell ref="D365:D368"/>
    <mergeCell ref="J334:J338"/>
    <mergeCell ref="H343:H346"/>
    <mergeCell ref="J353:J356"/>
    <mergeCell ref="I353:I356"/>
    <mergeCell ref="D349:D352"/>
    <mergeCell ref="J339:J342"/>
    <mergeCell ref="F373:F376"/>
    <mergeCell ref="F313:F316"/>
    <mergeCell ref="J365:J368"/>
    <mergeCell ref="H357:H360"/>
    <mergeCell ref="D369:D372"/>
    <mergeCell ref="G278:G281"/>
    <mergeCell ref="D286:D289"/>
    <mergeCell ref="H278:H281"/>
    <mergeCell ref="I278:I281"/>
    <mergeCell ref="J278:J281"/>
    <mergeCell ref="H254:H257"/>
    <mergeCell ref="G266:G269"/>
    <mergeCell ref="J317:J320"/>
    <mergeCell ref="J343:J346"/>
    <mergeCell ref="I357:I360"/>
    <mergeCell ref="G361:G364"/>
    <mergeCell ref="C298:K298"/>
    <mergeCell ref="D262:D265"/>
    <mergeCell ref="G282:G285"/>
    <mergeCell ref="E274:E277"/>
    <mergeCell ref="H385:H388"/>
    <mergeCell ref="H309:H312"/>
    <mergeCell ref="D274:D277"/>
    <mergeCell ref="F274:F277"/>
    <mergeCell ref="D266:D269"/>
    <mergeCell ref="F262:F264"/>
    <mergeCell ref="D361:D364"/>
    <mergeCell ref="H290:H293"/>
    <mergeCell ref="H274:H277"/>
    <mergeCell ref="G274:G277"/>
    <mergeCell ref="F266:F268"/>
    <mergeCell ref="F294:F297"/>
    <mergeCell ref="E294:E297"/>
    <mergeCell ref="D254:D257"/>
    <mergeCell ref="G254:G257"/>
    <mergeCell ref="D321:D324"/>
    <mergeCell ref="D309:D312"/>
    <mergeCell ref="I158:I166"/>
    <mergeCell ref="M145:M146"/>
    <mergeCell ref="D171:F174"/>
    <mergeCell ref="D339:D342"/>
    <mergeCell ref="F377:F380"/>
    <mergeCell ref="J349:J352"/>
    <mergeCell ref="H369:H372"/>
    <mergeCell ref="J250:J253"/>
    <mergeCell ref="J246:J249"/>
    <mergeCell ref="I262:I265"/>
    <mergeCell ref="F381:F384"/>
    <mergeCell ref="F433:F435"/>
    <mergeCell ref="J462:J465"/>
    <mergeCell ref="F429:F432"/>
    <mergeCell ref="H458:H461"/>
    <mergeCell ref="F201:F203"/>
    <mergeCell ref="H381:H384"/>
    <mergeCell ref="I381:I384"/>
    <mergeCell ref="G262:G265"/>
    <mergeCell ref="H270:H273"/>
    <mergeCell ref="J545:J547"/>
    <mergeCell ref="H389:H393"/>
    <mergeCell ref="J402:J403"/>
    <mergeCell ref="H402:H405"/>
    <mergeCell ref="D425:D428"/>
    <mergeCell ref="J421:J424"/>
    <mergeCell ref="D398:D401"/>
    <mergeCell ref="H398:H401"/>
    <mergeCell ref="F406:F410"/>
    <mergeCell ref="D411:D415"/>
    <mergeCell ref="F462:F465"/>
    <mergeCell ref="H437:H440"/>
    <mergeCell ref="G339:G342"/>
    <mergeCell ref="I398:I401"/>
    <mergeCell ref="D510:F514"/>
    <mergeCell ref="C347:C348"/>
    <mergeCell ref="D406:D410"/>
    <mergeCell ref="F385:F388"/>
    <mergeCell ref="G381:G384"/>
    <mergeCell ref="F389:F393"/>
    <mergeCell ref="J551:J553"/>
    <mergeCell ref="J542:J544"/>
    <mergeCell ref="C599:K599"/>
    <mergeCell ref="H493:H498"/>
    <mergeCell ref="H478:H481"/>
    <mergeCell ref="G470:G473"/>
    <mergeCell ref="G499:G504"/>
    <mergeCell ref="J530:J532"/>
    <mergeCell ref="J515:J517"/>
    <mergeCell ref="J524:J526"/>
    <mergeCell ref="A609:K609"/>
    <mergeCell ref="A610:K610"/>
    <mergeCell ref="A621:K621"/>
    <mergeCell ref="A602:K602"/>
    <mergeCell ref="A554:A556"/>
    <mergeCell ref="A617:K617"/>
    <mergeCell ref="A597:L597"/>
    <mergeCell ref="A611:K611"/>
    <mergeCell ref="F568:F571"/>
    <mergeCell ref="J580:J583"/>
    <mergeCell ref="A548:A550"/>
    <mergeCell ref="B548:B550"/>
    <mergeCell ref="C548:C550"/>
    <mergeCell ref="D548:D550"/>
    <mergeCell ref="A603:K603"/>
    <mergeCell ref="A627:K627"/>
    <mergeCell ref="A625:K625"/>
    <mergeCell ref="A626:K626"/>
    <mergeCell ref="A616:K616"/>
    <mergeCell ref="A608:K608"/>
    <mergeCell ref="A585:A587"/>
    <mergeCell ref="A604:K604"/>
    <mergeCell ref="A646:F646"/>
    <mergeCell ref="B643:C643"/>
    <mergeCell ref="B645:C645"/>
    <mergeCell ref="B644:C644"/>
    <mergeCell ref="B642:C642"/>
    <mergeCell ref="B634:C634"/>
    <mergeCell ref="A629:C629"/>
    <mergeCell ref="C628:O628"/>
    <mergeCell ref="D580:D583"/>
    <mergeCell ref="D584:D587"/>
    <mergeCell ref="E580:E583"/>
    <mergeCell ref="B576:B579"/>
    <mergeCell ref="A577:A579"/>
    <mergeCell ref="B580:B583"/>
    <mergeCell ref="C580:C583"/>
    <mergeCell ref="A581:A583"/>
    <mergeCell ref="B584:B587"/>
    <mergeCell ref="C584:C587"/>
    <mergeCell ref="I536:I541"/>
    <mergeCell ref="B564:B567"/>
    <mergeCell ref="A565:A567"/>
    <mergeCell ref="A618:K618"/>
    <mergeCell ref="A619:K619"/>
    <mergeCell ref="A620:K620"/>
    <mergeCell ref="C592:K592"/>
    <mergeCell ref="A614:K614"/>
    <mergeCell ref="A615:K615"/>
    <mergeCell ref="A612:K612"/>
    <mergeCell ref="M527:M529"/>
    <mergeCell ref="B632:C632"/>
    <mergeCell ref="B593:K593"/>
    <mergeCell ref="B594:K594"/>
    <mergeCell ref="B554:B556"/>
    <mergeCell ref="C554:C556"/>
    <mergeCell ref="E557:E559"/>
    <mergeCell ref="F557:F559"/>
    <mergeCell ref="E564:E567"/>
    <mergeCell ref="D564:D567"/>
    <mergeCell ref="A605:K605"/>
    <mergeCell ref="A606:K606"/>
    <mergeCell ref="M594:O594"/>
    <mergeCell ref="M593:O593"/>
    <mergeCell ref="M548:M549"/>
    <mergeCell ref="F539:F541"/>
    <mergeCell ref="J548:J550"/>
    <mergeCell ref="F545:F547"/>
    <mergeCell ref="B539:B541"/>
    <mergeCell ref="A551:A553"/>
    <mergeCell ref="J554:J556"/>
    <mergeCell ref="A600:K600"/>
    <mergeCell ref="A601:K601"/>
    <mergeCell ref="M592:O592"/>
    <mergeCell ref="N527:N529"/>
    <mergeCell ref="M551:M552"/>
    <mergeCell ref="B551:B553"/>
    <mergeCell ref="E551:E553"/>
    <mergeCell ref="G533:G541"/>
    <mergeCell ref="F533:F535"/>
    <mergeCell ref="H515:H517"/>
    <mergeCell ref="D515:D517"/>
    <mergeCell ref="A607:K607"/>
    <mergeCell ref="B572:B575"/>
    <mergeCell ref="C572:C575"/>
    <mergeCell ref="D572:D575"/>
    <mergeCell ref="E554:E556"/>
    <mergeCell ref="C545:C547"/>
    <mergeCell ref="D568:D571"/>
    <mergeCell ref="E548:E550"/>
    <mergeCell ref="I533:I535"/>
    <mergeCell ref="J536:J541"/>
    <mergeCell ref="A524:A526"/>
    <mergeCell ref="B524:B526"/>
    <mergeCell ref="E524:E526"/>
    <mergeCell ref="F519:F523"/>
    <mergeCell ref="D518:D523"/>
    <mergeCell ref="D524:D526"/>
    <mergeCell ref="H533:H544"/>
    <mergeCell ref="E533:E535"/>
    <mergeCell ref="G515:G517"/>
    <mergeCell ref="E515:E517"/>
    <mergeCell ref="E560:E563"/>
    <mergeCell ref="D530:D532"/>
    <mergeCell ref="F527:F529"/>
    <mergeCell ref="C551:C553"/>
    <mergeCell ref="F548:F550"/>
    <mergeCell ref="C530:C532"/>
    <mergeCell ref="C533:C535"/>
    <mergeCell ref="F554:F556"/>
    <mergeCell ref="F584:F587"/>
    <mergeCell ref="B530:B532"/>
    <mergeCell ref="A530:A532"/>
    <mergeCell ref="J527:J529"/>
    <mergeCell ref="C527:C529"/>
    <mergeCell ref="C564:C567"/>
    <mergeCell ref="A569:A571"/>
    <mergeCell ref="A573:A575"/>
    <mergeCell ref="F560:F563"/>
    <mergeCell ref="B533:B535"/>
    <mergeCell ref="H518:H532"/>
    <mergeCell ref="C518:C523"/>
    <mergeCell ref="C524:C526"/>
    <mergeCell ref="J518:J523"/>
    <mergeCell ref="I402:I405"/>
    <mergeCell ref="A437:A440"/>
    <mergeCell ref="B441:B444"/>
    <mergeCell ref="A453:A457"/>
    <mergeCell ref="B466:B469"/>
    <mergeCell ref="C493:C496"/>
    <mergeCell ref="G510:G514"/>
    <mergeCell ref="G466:G469"/>
    <mergeCell ref="C492:L492"/>
    <mergeCell ref="F482:F484"/>
    <mergeCell ref="I474:I489"/>
    <mergeCell ref="J448:J452"/>
    <mergeCell ref="J453:J457"/>
    <mergeCell ref="C510:C514"/>
    <mergeCell ref="H448:H457"/>
    <mergeCell ref="J505:J507"/>
    <mergeCell ref="A545:A547"/>
    <mergeCell ref="B545:B547"/>
    <mergeCell ref="B542:B544"/>
    <mergeCell ref="A539:A541"/>
    <mergeCell ref="B478:B481"/>
    <mergeCell ref="B474:B477"/>
    <mergeCell ref="A515:A517"/>
    <mergeCell ref="A542:A544"/>
    <mergeCell ref="A527:A529"/>
    <mergeCell ref="M183:M184"/>
    <mergeCell ref="J217:J220"/>
    <mergeCell ref="A533:A535"/>
    <mergeCell ref="C536:C538"/>
    <mergeCell ref="D545:D547"/>
    <mergeCell ref="B536:B538"/>
    <mergeCell ref="A536:A538"/>
    <mergeCell ref="C539:C541"/>
    <mergeCell ref="E542:E544"/>
    <mergeCell ref="D536:D538"/>
    <mergeCell ref="M225:M227"/>
    <mergeCell ref="G270:G273"/>
    <mergeCell ref="M106:O106"/>
    <mergeCell ref="M201:M204"/>
    <mergeCell ref="M205:M206"/>
    <mergeCell ref="I122:I127"/>
    <mergeCell ref="G158:G166"/>
    <mergeCell ref="C106:K106"/>
    <mergeCell ref="D195:D200"/>
    <mergeCell ref="E178:E182"/>
    <mergeCell ref="M47:M48"/>
    <mergeCell ref="N69:N70"/>
    <mergeCell ref="C81:C85"/>
    <mergeCell ref="J91:J95"/>
    <mergeCell ref="G65:G76"/>
    <mergeCell ref="C52:C56"/>
    <mergeCell ref="F73:F76"/>
    <mergeCell ref="F94:F95"/>
    <mergeCell ref="M88:O88"/>
    <mergeCell ref="G61:G64"/>
    <mergeCell ref="B470:B473"/>
    <mergeCell ref="H462:H465"/>
    <mergeCell ref="H486:H489"/>
    <mergeCell ref="A47:A51"/>
    <mergeCell ref="B47:B51"/>
    <mergeCell ref="J47:J51"/>
    <mergeCell ref="J282:J285"/>
    <mergeCell ref="I110:I117"/>
    <mergeCell ref="J150:J157"/>
    <mergeCell ref="I101:I105"/>
    <mergeCell ref="G46:G60"/>
    <mergeCell ref="O183:O184"/>
    <mergeCell ref="N73:N74"/>
    <mergeCell ref="I150:I157"/>
    <mergeCell ref="F145:F148"/>
    <mergeCell ref="F104:F105"/>
    <mergeCell ref="G183:G186"/>
    <mergeCell ref="H101:H105"/>
    <mergeCell ref="M129:O129"/>
    <mergeCell ref="G91:G95"/>
    <mergeCell ref="J183:J186"/>
    <mergeCell ref="B81:B85"/>
    <mergeCell ref="G81:G87"/>
    <mergeCell ref="C101:C103"/>
    <mergeCell ref="F118:F121"/>
    <mergeCell ref="C104:C105"/>
    <mergeCell ref="C110:C113"/>
    <mergeCell ref="C88:K88"/>
    <mergeCell ref="C90:L90"/>
    <mergeCell ref="J110:J117"/>
    <mergeCell ref="C183:C186"/>
    <mergeCell ref="B183:B186"/>
    <mergeCell ref="C10:L11"/>
    <mergeCell ref="C9:O9"/>
    <mergeCell ref="F18:F21"/>
    <mergeCell ref="M41:O41"/>
    <mergeCell ref="C41:K41"/>
    <mergeCell ref="D12:F12"/>
    <mergeCell ref="F22:F26"/>
    <mergeCell ref="F183:F185"/>
    <mergeCell ref="D201:D204"/>
    <mergeCell ref="G145:G149"/>
    <mergeCell ref="F114:F117"/>
    <mergeCell ref="J158:J166"/>
    <mergeCell ref="F61:F64"/>
    <mergeCell ref="D101:F103"/>
    <mergeCell ref="D134:F137"/>
    <mergeCell ref="G150:G157"/>
    <mergeCell ref="D183:D186"/>
    <mergeCell ref="H171:H177"/>
    <mergeCell ref="C47:C51"/>
    <mergeCell ref="D47:D51"/>
    <mergeCell ref="J195:J200"/>
    <mergeCell ref="J205:J208"/>
    <mergeCell ref="G191:G194"/>
    <mergeCell ref="D209:D212"/>
    <mergeCell ref="H191:H194"/>
    <mergeCell ref="D205:D208"/>
    <mergeCell ref="H195:H200"/>
    <mergeCell ref="H201:H204"/>
    <mergeCell ref="N61:N62"/>
    <mergeCell ref="F217:F219"/>
    <mergeCell ref="H91:H95"/>
    <mergeCell ref="J101:J105"/>
    <mergeCell ref="D122:F124"/>
    <mergeCell ref="C98:C100"/>
    <mergeCell ref="B131:L131"/>
    <mergeCell ref="C128:K128"/>
    <mergeCell ref="D217:D220"/>
    <mergeCell ref="H187:H190"/>
    <mergeCell ref="H150:H157"/>
    <mergeCell ref="H158:H166"/>
    <mergeCell ref="M61:M62"/>
    <mergeCell ref="I61:I64"/>
    <mergeCell ref="J61:J64"/>
    <mergeCell ref="D81:F85"/>
    <mergeCell ref="H81:H87"/>
    <mergeCell ref="D94:D95"/>
    <mergeCell ref="F125:F127"/>
    <mergeCell ref="D150:F153"/>
    <mergeCell ref="M209:M210"/>
    <mergeCell ref="H183:H186"/>
    <mergeCell ref="J22:J23"/>
    <mergeCell ref="J27:J28"/>
    <mergeCell ref="D108:L109"/>
    <mergeCell ref="O47:O48"/>
    <mergeCell ref="N47:N48"/>
    <mergeCell ref="E47:E51"/>
    <mergeCell ref="D104:D105"/>
    <mergeCell ref="I57:I60"/>
    <mergeCell ref="N183:N184"/>
    <mergeCell ref="D191:D194"/>
    <mergeCell ref="G201:G204"/>
    <mergeCell ref="N250:N251"/>
    <mergeCell ref="F242:F244"/>
    <mergeCell ref="G334:G338"/>
    <mergeCell ref="F325:F328"/>
    <mergeCell ref="G195:G200"/>
    <mergeCell ref="J191:J194"/>
    <mergeCell ref="G213:G216"/>
    <mergeCell ref="B98:B100"/>
    <mergeCell ref="J187:J190"/>
    <mergeCell ref="B104:B105"/>
    <mergeCell ref="E145:E149"/>
    <mergeCell ref="J294:J297"/>
    <mergeCell ref="D163:D166"/>
    <mergeCell ref="B187:B190"/>
    <mergeCell ref="E154:E157"/>
    <mergeCell ref="B129:K129"/>
    <mergeCell ref="J178:J182"/>
    <mergeCell ref="M96:O96"/>
    <mergeCell ref="F195:F199"/>
    <mergeCell ref="D213:D216"/>
    <mergeCell ref="D221:D224"/>
    <mergeCell ref="G209:G212"/>
    <mergeCell ref="G225:G228"/>
    <mergeCell ref="J140:J141"/>
    <mergeCell ref="J122:J127"/>
    <mergeCell ref="H134:H139"/>
    <mergeCell ref="I134:I139"/>
    <mergeCell ref="A187:A190"/>
    <mergeCell ref="A209:A212"/>
    <mergeCell ref="A195:A200"/>
    <mergeCell ref="A201:A204"/>
    <mergeCell ref="B201:B204"/>
    <mergeCell ref="B108:B109"/>
    <mergeCell ref="F52:F56"/>
    <mergeCell ref="O73:O74"/>
    <mergeCell ref="C36:J40"/>
    <mergeCell ref="H12:H31"/>
    <mergeCell ref="F13:F17"/>
    <mergeCell ref="F27:F29"/>
    <mergeCell ref="N52:N53"/>
    <mergeCell ref="E61:E64"/>
    <mergeCell ref="I47:I51"/>
    <mergeCell ref="I52:I56"/>
    <mergeCell ref="J32:J33"/>
    <mergeCell ref="B12:B40"/>
    <mergeCell ref="B7:O7"/>
    <mergeCell ref="B8:L8"/>
    <mergeCell ref="G12:G31"/>
    <mergeCell ref="A9:A11"/>
    <mergeCell ref="B9:B11"/>
    <mergeCell ref="A12:A40"/>
    <mergeCell ref="M5:O5"/>
    <mergeCell ref="E5:E6"/>
    <mergeCell ref="H5:H6"/>
    <mergeCell ref="D5:D6"/>
    <mergeCell ref="F5:F6"/>
    <mergeCell ref="L5:L6"/>
    <mergeCell ref="N4:O4"/>
    <mergeCell ref="A2:O2"/>
    <mergeCell ref="I5:I6"/>
    <mergeCell ref="J5:J6"/>
    <mergeCell ref="K5:K6"/>
    <mergeCell ref="A3:O3"/>
    <mergeCell ref="G5:G6"/>
    <mergeCell ref="A5:A6"/>
    <mergeCell ref="B5:B6"/>
    <mergeCell ref="C5:C6"/>
    <mergeCell ref="A52:A56"/>
    <mergeCell ref="G101:G105"/>
    <mergeCell ref="F138:F139"/>
    <mergeCell ref="B130:O130"/>
    <mergeCell ref="H110:H121"/>
    <mergeCell ref="I140:I149"/>
    <mergeCell ref="M92:M93"/>
    <mergeCell ref="O65:O66"/>
    <mergeCell ref="M65:M66"/>
    <mergeCell ref="N65:N66"/>
    <mergeCell ref="D98:L100"/>
    <mergeCell ref="I91:I95"/>
    <mergeCell ref="D52:D56"/>
    <mergeCell ref="E52:E56"/>
    <mergeCell ref="B52:B56"/>
    <mergeCell ref="M52:M53"/>
    <mergeCell ref="D80:J80"/>
    <mergeCell ref="H46:H64"/>
    <mergeCell ref="M69:M70"/>
    <mergeCell ref="F47:F51"/>
    <mergeCell ref="A81:A85"/>
    <mergeCell ref="C61:C64"/>
    <mergeCell ref="H140:H149"/>
    <mergeCell ref="A104:A105"/>
    <mergeCell ref="B101:B103"/>
    <mergeCell ref="G110:G121"/>
    <mergeCell ref="A61:A64"/>
    <mergeCell ref="A110:A113"/>
    <mergeCell ref="A101:A103"/>
    <mergeCell ref="A108:A109"/>
    <mergeCell ref="D91:F93"/>
    <mergeCell ref="O69:O70"/>
    <mergeCell ref="O52:O53"/>
    <mergeCell ref="O61:O62"/>
    <mergeCell ref="D61:D64"/>
    <mergeCell ref="H65:H76"/>
    <mergeCell ref="F57:F59"/>
    <mergeCell ref="J81:J87"/>
    <mergeCell ref="D77:J78"/>
    <mergeCell ref="M73:M74"/>
    <mergeCell ref="B110:B113"/>
    <mergeCell ref="F140:F144"/>
    <mergeCell ref="F154:F157"/>
    <mergeCell ref="A183:A186"/>
    <mergeCell ref="A171:A174"/>
    <mergeCell ref="A163:A166"/>
    <mergeCell ref="C125:C127"/>
    <mergeCell ref="C171:C174"/>
    <mergeCell ref="C163:C166"/>
    <mergeCell ref="D175:D177"/>
    <mergeCell ref="B134:B137"/>
    <mergeCell ref="D110:F113"/>
    <mergeCell ref="A134:A137"/>
    <mergeCell ref="B61:B64"/>
    <mergeCell ref="C96:K96"/>
    <mergeCell ref="F86:F87"/>
    <mergeCell ref="I81:I87"/>
    <mergeCell ref="H122:H127"/>
    <mergeCell ref="A98:A100"/>
    <mergeCell ref="C108:C109"/>
    <mergeCell ref="F191:F193"/>
    <mergeCell ref="F187:F189"/>
    <mergeCell ref="M309:M310"/>
    <mergeCell ref="D304:D308"/>
    <mergeCell ref="B171:B174"/>
    <mergeCell ref="C195:C200"/>
    <mergeCell ref="H178:H182"/>
    <mergeCell ref="J171:J177"/>
    <mergeCell ref="I171:I177"/>
    <mergeCell ref="C301:L301"/>
    <mergeCell ref="J209:J212"/>
    <mergeCell ref="G217:G220"/>
    <mergeCell ref="H217:H220"/>
    <mergeCell ref="J213:J216"/>
    <mergeCell ref="J201:J204"/>
    <mergeCell ref="M128:O128"/>
    <mergeCell ref="M167:O167"/>
    <mergeCell ref="G205:G208"/>
    <mergeCell ref="C167:K167"/>
    <mergeCell ref="G134:G139"/>
    <mergeCell ref="H225:H228"/>
    <mergeCell ref="F225:F228"/>
    <mergeCell ref="F229:F230"/>
    <mergeCell ref="J229:J232"/>
    <mergeCell ref="J233:J236"/>
    <mergeCell ref="I225:I228"/>
    <mergeCell ref="I229:I232"/>
    <mergeCell ref="O225:O227"/>
    <mergeCell ref="H221:H224"/>
    <mergeCell ref="H213:H216"/>
    <mergeCell ref="G221:G224"/>
    <mergeCell ref="F221:F222"/>
    <mergeCell ref="D125:D127"/>
    <mergeCell ref="G122:G127"/>
    <mergeCell ref="E140:E144"/>
    <mergeCell ref="G140:G144"/>
    <mergeCell ref="N225:N227"/>
    <mergeCell ref="J270:J273"/>
    <mergeCell ref="D282:D285"/>
    <mergeCell ref="G237:G241"/>
    <mergeCell ref="F246:F248"/>
    <mergeCell ref="I304:I308"/>
    <mergeCell ref="D250:D253"/>
    <mergeCell ref="F258:F260"/>
    <mergeCell ref="H294:H297"/>
    <mergeCell ref="H282:H285"/>
    <mergeCell ref="H304:H308"/>
    <mergeCell ref="D242:D245"/>
    <mergeCell ref="C313:C316"/>
    <mergeCell ref="M313:M314"/>
    <mergeCell ref="J258:J261"/>
    <mergeCell ref="J254:J257"/>
    <mergeCell ref="G246:G249"/>
    <mergeCell ref="I242:I245"/>
    <mergeCell ref="J262:J265"/>
    <mergeCell ref="J266:J269"/>
    <mergeCell ref="D246:D249"/>
    <mergeCell ref="M274:M277"/>
    <mergeCell ref="M298:O298"/>
    <mergeCell ref="G258:G261"/>
    <mergeCell ref="H246:H249"/>
    <mergeCell ref="F286:F289"/>
    <mergeCell ref="I237:I241"/>
    <mergeCell ref="I274:I277"/>
    <mergeCell ref="H237:H241"/>
    <mergeCell ref="I254:I257"/>
    <mergeCell ref="H250:H253"/>
    <mergeCell ref="A304:A308"/>
    <mergeCell ref="M321:M322"/>
    <mergeCell ref="C325:C328"/>
    <mergeCell ref="C290:C293"/>
    <mergeCell ref="M294:M295"/>
    <mergeCell ref="D278:D281"/>
    <mergeCell ref="F309:F312"/>
    <mergeCell ref="A317:A320"/>
    <mergeCell ref="G313:G316"/>
    <mergeCell ref="J306:J307"/>
    <mergeCell ref="H262:H265"/>
    <mergeCell ref="G325:G328"/>
    <mergeCell ref="F329:F333"/>
    <mergeCell ref="M250:M251"/>
    <mergeCell ref="M299:O299"/>
    <mergeCell ref="A309:A312"/>
    <mergeCell ref="A313:A316"/>
    <mergeCell ref="A321:A324"/>
    <mergeCell ref="A290:A293"/>
    <mergeCell ref="A295:A297"/>
    <mergeCell ref="M329:M330"/>
    <mergeCell ref="A325:A328"/>
    <mergeCell ref="B321:B324"/>
    <mergeCell ref="J242:J245"/>
    <mergeCell ref="I266:I269"/>
    <mergeCell ref="I246:I249"/>
    <mergeCell ref="I250:I253"/>
    <mergeCell ref="H266:H269"/>
    <mergeCell ref="H258:H261"/>
    <mergeCell ref="G242:G245"/>
    <mergeCell ref="C365:C368"/>
    <mergeCell ref="J309:J312"/>
    <mergeCell ref="F321:F324"/>
    <mergeCell ref="A343:A346"/>
    <mergeCell ref="B343:B346"/>
    <mergeCell ref="D270:D273"/>
    <mergeCell ref="A329:A333"/>
    <mergeCell ref="G321:G324"/>
    <mergeCell ref="I282:I285"/>
    <mergeCell ref="H317:H320"/>
    <mergeCell ref="G394:G397"/>
    <mergeCell ref="I389:I393"/>
    <mergeCell ref="F347:F348"/>
    <mergeCell ref="D347:D348"/>
    <mergeCell ref="H411:H415"/>
    <mergeCell ref="J377:J378"/>
    <mergeCell ref="J394:J395"/>
    <mergeCell ref="H365:H368"/>
    <mergeCell ref="H394:H397"/>
    <mergeCell ref="G357:G360"/>
    <mergeCell ref="B317:B320"/>
    <mergeCell ref="B290:B293"/>
    <mergeCell ref="D290:F293"/>
    <mergeCell ref="G290:G293"/>
    <mergeCell ref="B353:B356"/>
    <mergeCell ref="M425:M426"/>
    <mergeCell ref="M349:M350"/>
    <mergeCell ref="I411:I415"/>
    <mergeCell ref="H349:H352"/>
    <mergeCell ref="H353:H356"/>
    <mergeCell ref="B294:B297"/>
    <mergeCell ref="A213:A216"/>
    <mergeCell ref="O518:O519"/>
    <mergeCell ref="O453:O454"/>
    <mergeCell ref="I441:I447"/>
    <mergeCell ref="J499:J504"/>
    <mergeCell ref="I458:I473"/>
    <mergeCell ref="O442:O443"/>
    <mergeCell ref="M442:M443"/>
    <mergeCell ref="J482:J485"/>
    <mergeCell ref="C317:C320"/>
    <mergeCell ref="F304:F308"/>
    <mergeCell ref="G309:G312"/>
    <mergeCell ref="G304:G308"/>
    <mergeCell ref="A339:A342"/>
    <mergeCell ref="G343:G346"/>
    <mergeCell ref="F339:F342"/>
    <mergeCell ref="B329:B333"/>
    <mergeCell ref="C329:C333"/>
    <mergeCell ref="F317:F320"/>
    <mergeCell ref="M233:M234"/>
    <mergeCell ref="H209:H212"/>
    <mergeCell ref="H205:H208"/>
    <mergeCell ref="M518:M519"/>
    <mergeCell ref="M266:M267"/>
    <mergeCell ref="H229:H232"/>
    <mergeCell ref="M334:M335"/>
    <mergeCell ref="J304:J305"/>
    <mergeCell ref="J466:J469"/>
    <mergeCell ref="M453:M454"/>
    <mergeCell ref="A347:A348"/>
    <mergeCell ref="M343:M344"/>
    <mergeCell ref="B339:B342"/>
    <mergeCell ref="A334:A338"/>
    <mergeCell ref="B334:B338"/>
    <mergeCell ref="F343:F346"/>
    <mergeCell ref="D334:D338"/>
    <mergeCell ref="C339:C342"/>
    <mergeCell ref="D317:D320"/>
    <mergeCell ref="H329:H333"/>
    <mergeCell ref="H321:H324"/>
    <mergeCell ref="D325:D328"/>
    <mergeCell ref="C169:L170"/>
    <mergeCell ref="D187:D190"/>
    <mergeCell ref="I290:I293"/>
    <mergeCell ref="J290:J293"/>
    <mergeCell ref="I294:I297"/>
    <mergeCell ref="C321:C324"/>
    <mergeCell ref="F163:F166"/>
    <mergeCell ref="F175:F177"/>
    <mergeCell ref="B163:B166"/>
    <mergeCell ref="G171:G177"/>
    <mergeCell ref="G250:G253"/>
    <mergeCell ref="D225:D228"/>
    <mergeCell ref="F213:F214"/>
    <mergeCell ref="G229:G232"/>
    <mergeCell ref="D237:D241"/>
    <mergeCell ref="E237:E241"/>
    <mergeCell ref="G187:G190"/>
    <mergeCell ref="C191:C194"/>
    <mergeCell ref="D158:F162"/>
    <mergeCell ref="F178:F181"/>
    <mergeCell ref="B299:K299"/>
    <mergeCell ref="G329:G333"/>
    <mergeCell ref="F237:F241"/>
    <mergeCell ref="B325:B328"/>
    <mergeCell ref="G317:G320"/>
    <mergeCell ref="H325:H328"/>
    <mergeCell ref="B195:B200"/>
    <mergeCell ref="B309:B312"/>
    <mergeCell ref="B313:B316"/>
    <mergeCell ref="F209:F212"/>
    <mergeCell ref="B213:B216"/>
    <mergeCell ref="M229:M231"/>
    <mergeCell ref="I258:I261"/>
    <mergeCell ref="B209:B212"/>
    <mergeCell ref="B205:B208"/>
    <mergeCell ref="J221:J224"/>
    <mergeCell ref="C201:C204"/>
    <mergeCell ref="C213:C216"/>
    <mergeCell ref="C205:C208"/>
    <mergeCell ref="B304:B308"/>
    <mergeCell ref="J313:J316"/>
    <mergeCell ref="C309:C312"/>
    <mergeCell ref="J225:J228"/>
    <mergeCell ref="I233:I236"/>
    <mergeCell ref="D294:D297"/>
    <mergeCell ref="C294:C297"/>
    <mergeCell ref="G294:G297"/>
    <mergeCell ref="G178:G182"/>
    <mergeCell ref="A205:A208"/>
    <mergeCell ref="C302:O302"/>
    <mergeCell ref="O250:O251"/>
    <mergeCell ref="D258:D261"/>
    <mergeCell ref="B191:B194"/>
    <mergeCell ref="D178:D182"/>
    <mergeCell ref="C187:C190"/>
    <mergeCell ref="C209:C212"/>
    <mergeCell ref="G347:G348"/>
    <mergeCell ref="A191:A194"/>
    <mergeCell ref="C303:L303"/>
    <mergeCell ref="H242:H245"/>
    <mergeCell ref="J237:J241"/>
    <mergeCell ref="H233:H236"/>
    <mergeCell ref="G233:G236"/>
    <mergeCell ref="C304:C308"/>
    <mergeCell ref="D313:D316"/>
    <mergeCell ref="H313:H316"/>
    <mergeCell ref="J588:J591"/>
    <mergeCell ref="C349:C352"/>
    <mergeCell ref="N425:N426"/>
    <mergeCell ref="M394:M395"/>
    <mergeCell ref="O524:O525"/>
    <mergeCell ref="J470:J473"/>
    <mergeCell ref="N524:N525"/>
    <mergeCell ref="N453:N454"/>
    <mergeCell ref="M511:M512"/>
    <mergeCell ref="M411:M412"/>
    <mergeCell ref="N605:X605"/>
    <mergeCell ref="N606:X606"/>
    <mergeCell ref="N607:X607"/>
    <mergeCell ref="N608:X608"/>
    <mergeCell ref="N609:X609"/>
    <mergeCell ref="M588:M591"/>
    <mergeCell ref="N588:N591"/>
    <mergeCell ref="O588:O591"/>
    <mergeCell ref="J357:J360"/>
    <mergeCell ref="B357:B360"/>
    <mergeCell ref="F353:F356"/>
    <mergeCell ref="G349:G352"/>
    <mergeCell ref="C343:C346"/>
    <mergeCell ref="G369:G372"/>
    <mergeCell ref="F349:F352"/>
    <mergeCell ref="C369:C372"/>
    <mergeCell ref="B347:B348"/>
    <mergeCell ref="D343:D346"/>
    <mergeCell ref="B588:B591"/>
    <mergeCell ref="C588:C591"/>
    <mergeCell ref="D588:D591"/>
    <mergeCell ref="F588:F591"/>
    <mergeCell ref="A589:A591"/>
    <mergeCell ref="M406:M410"/>
    <mergeCell ref="C425:C428"/>
    <mergeCell ref="G576:G591"/>
    <mergeCell ref="H576:H583"/>
    <mergeCell ref="H584:H591"/>
    <mergeCell ref="M557:M558"/>
    <mergeCell ref="J557:J559"/>
    <mergeCell ref="I557:I559"/>
    <mergeCell ref="M554:M555"/>
    <mergeCell ref="F536:F538"/>
    <mergeCell ref="A369:A372"/>
    <mergeCell ref="A425:A428"/>
    <mergeCell ref="B425:B428"/>
    <mergeCell ref="I369:I372"/>
    <mergeCell ref="M402:M403"/>
    <mergeCell ref="A623:K623"/>
    <mergeCell ref="A624:K624"/>
    <mergeCell ref="A357:A360"/>
    <mergeCell ref="A353:A356"/>
    <mergeCell ref="D353:D356"/>
    <mergeCell ref="D357:D360"/>
    <mergeCell ref="B361:B364"/>
    <mergeCell ref="B369:B372"/>
    <mergeCell ref="B365:B368"/>
    <mergeCell ref="D402:D405"/>
    <mergeCell ref="I365:I368"/>
    <mergeCell ref="I394:I397"/>
    <mergeCell ref="B510:B514"/>
    <mergeCell ref="A510:A514"/>
    <mergeCell ref="I505:I509"/>
    <mergeCell ref="A474:A477"/>
    <mergeCell ref="A499:A502"/>
    <mergeCell ref="F402:F405"/>
    <mergeCell ref="G385:G388"/>
    <mergeCell ref="A365:A368"/>
    <mergeCell ref="A613:K613"/>
    <mergeCell ref="A622:K622"/>
    <mergeCell ref="B349:B352"/>
    <mergeCell ref="B429:B432"/>
    <mergeCell ref="A433:A436"/>
    <mergeCell ref="B433:B436"/>
    <mergeCell ref="B421:B424"/>
    <mergeCell ref="A429:A432"/>
    <mergeCell ref="A421:A424"/>
    <mergeCell ref="D433:D436"/>
    <mergeCell ref="J560:J563"/>
    <mergeCell ref="B568:B571"/>
    <mergeCell ref="C568:C571"/>
    <mergeCell ref="E536:E538"/>
    <mergeCell ref="B527:B529"/>
    <mergeCell ref="C515:C517"/>
    <mergeCell ref="G542:G544"/>
    <mergeCell ref="F542:F544"/>
    <mergeCell ref="F551:F553"/>
    <mergeCell ref="E545:E547"/>
    <mergeCell ref="A349:A352"/>
    <mergeCell ref="A493:A496"/>
    <mergeCell ref="B493:B496"/>
    <mergeCell ref="B518:B523"/>
    <mergeCell ref="A518:A523"/>
    <mergeCell ref="G545:G556"/>
    <mergeCell ref="G353:G356"/>
    <mergeCell ref="C353:C356"/>
    <mergeCell ref="C357:C360"/>
    <mergeCell ref="A361:A364"/>
  </mergeCells>
  <printOptions horizontalCentered="1" verticalCentered="1"/>
  <pageMargins left="0.23622047244094491" right="0.23622047244094491" top="0.43307086614173229" bottom="0.15748031496062992" header="0.19685039370078741" footer="0.15748031496062992"/>
  <pageSetup paperSize="9" scale="83" firstPageNumber="43" fitToHeight="0" orientation="landscape" useFirstPageNumber="1" r:id="rId1"/>
  <headerFooter scaleWithDoc="0"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6B958-2E98-48B9-BB35-8E33F7A5F52B}">
  <sheetPr>
    <pageSetUpPr fitToPage="1"/>
  </sheetPr>
  <dimension ref="A1:W240"/>
  <sheetViews>
    <sheetView zoomScale="80" zoomScaleNormal="80" zoomScaleSheetLayoutView="100" workbookViewId="0">
      <selection activeCell="S8" sqref="S8"/>
    </sheetView>
  </sheetViews>
  <sheetFormatPr defaultColWidth="9.140625" defaultRowHeight="14.25" x14ac:dyDescent="0.2"/>
  <cols>
    <col min="1" max="1" width="3.5703125" style="361" customWidth="1"/>
    <col min="2" max="2" width="4.7109375" style="361" customWidth="1"/>
    <col min="3" max="5" width="3.7109375" style="361" customWidth="1"/>
    <col min="6" max="6" width="47.42578125" style="4859" customWidth="1"/>
    <col min="7" max="7" width="6.28515625" style="361" customWidth="1"/>
    <col min="8" max="8" width="5.7109375" style="3140" customWidth="1"/>
    <col min="9" max="9" width="4.42578125" style="4860" customWidth="1"/>
    <col min="10" max="10" width="30.7109375" style="4859" customWidth="1"/>
    <col min="11" max="11" width="7.28515625" style="4859" customWidth="1"/>
    <col min="12" max="12" width="11.140625" style="4859" customWidth="1"/>
    <col min="13" max="13" width="57.28515625" style="362" customWidth="1"/>
    <col min="14" max="14" width="13" style="362" customWidth="1"/>
    <col min="15" max="15" width="28" style="362" customWidth="1"/>
    <col min="16" max="16" width="8.28515625" style="361" customWidth="1"/>
    <col min="17" max="17" width="10.42578125" style="361" customWidth="1"/>
    <col min="18" max="18" width="8.5703125" style="361" customWidth="1"/>
    <col min="19" max="19" width="10.7109375" style="361" customWidth="1"/>
    <col min="20" max="20" width="7" style="361" customWidth="1"/>
    <col min="21" max="16384" width="9.140625" style="361"/>
  </cols>
  <sheetData>
    <row r="1" spans="1:23" ht="65.25" customHeight="1" x14ac:dyDescent="0.2">
      <c r="M1" s="5336"/>
      <c r="N1" s="3412" t="s">
        <v>1338</v>
      </c>
      <c r="O1" s="3412"/>
      <c r="Q1" s="2563"/>
      <c r="R1" s="2563"/>
      <c r="S1" s="2563"/>
      <c r="T1" s="2563"/>
      <c r="U1" s="349"/>
      <c r="V1" s="349"/>
      <c r="W1" s="349"/>
    </row>
    <row r="2" spans="1:23" ht="17.25" customHeight="1" x14ac:dyDescent="0.2">
      <c r="A2" s="5335" t="s">
        <v>190</v>
      </c>
      <c r="B2" s="5335"/>
      <c r="C2" s="5335"/>
      <c r="D2" s="5335"/>
      <c r="E2" s="5335"/>
      <c r="F2" s="5335"/>
      <c r="G2" s="5335"/>
      <c r="H2" s="5335"/>
      <c r="I2" s="5335"/>
      <c r="J2" s="5335"/>
      <c r="K2" s="5335"/>
      <c r="L2" s="5335"/>
      <c r="M2" s="5335"/>
      <c r="N2" s="5335"/>
      <c r="O2" s="5335"/>
      <c r="Q2" s="2563"/>
      <c r="R2" s="2563"/>
      <c r="S2" s="2563"/>
      <c r="T2" s="2563"/>
      <c r="U2" s="349"/>
      <c r="V2" s="349"/>
      <c r="W2" s="349"/>
    </row>
    <row r="3" spans="1:23" ht="18" customHeight="1" x14ac:dyDescent="0.2">
      <c r="A3" s="5334" t="s">
        <v>1337</v>
      </c>
      <c r="B3" s="5334"/>
      <c r="C3" s="5334"/>
      <c r="D3" s="5334"/>
      <c r="E3" s="5334"/>
      <c r="F3" s="5334"/>
      <c r="G3" s="5334"/>
      <c r="H3" s="5334"/>
      <c r="I3" s="5334"/>
      <c r="J3" s="5334"/>
      <c r="K3" s="5334"/>
      <c r="L3" s="5334"/>
      <c r="M3" s="5334"/>
      <c r="N3" s="5334"/>
      <c r="O3" s="5334"/>
      <c r="Q3" s="2563"/>
      <c r="R3" s="2563"/>
      <c r="S3" s="2563"/>
      <c r="T3" s="2563"/>
      <c r="U3" s="349"/>
      <c r="V3" s="349"/>
      <c r="W3" s="349"/>
    </row>
    <row r="4" spans="1:23" x14ac:dyDescent="0.2">
      <c r="A4" s="2536" t="s">
        <v>188</v>
      </c>
      <c r="B4" s="2536"/>
      <c r="C4" s="2536"/>
      <c r="D4" s="2536"/>
      <c r="E4" s="2536"/>
      <c r="F4" s="2536"/>
      <c r="G4" s="2536"/>
      <c r="H4" s="2536"/>
      <c r="I4" s="2536"/>
      <c r="J4" s="2536"/>
      <c r="K4" s="2536"/>
      <c r="L4" s="2536"/>
      <c r="M4" s="2536"/>
      <c r="N4" s="2536"/>
      <c r="O4" s="2536"/>
    </row>
    <row r="5" spans="1:23" ht="16.5" thickBot="1" x14ac:dyDescent="0.3">
      <c r="A5" s="1391"/>
      <c r="B5" s="1391"/>
      <c r="C5" s="1391"/>
      <c r="D5" s="1391"/>
      <c r="E5" s="1391"/>
      <c r="F5" s="1391"/>
      <c r="G5" s="1391"/>
      <c r="H5" s="3409"/>
      <c r="I5" s="5333"/>
      <c r="J5" s="1391"/>
      <c r="K5" s="1391"/>
      <c r="L5" s="1391"/>
      <c r="M5" s="1390"/>
      <c r="N5" s="5332" t="s">
        <v>30</v>
      </c>
      <c r="O5" s="5332"/>
    </row>
    <row r="6" spans="1:23" ht="20.25" customHeight="1" thickBot="1" x14ac:dyDescent="0.25">
      <c r="A6" s="2245" t="s">
        <v>187</v>
      </c>
      <c r="B6" s="2248" t="s">
        <v>186</v>
      </c>
      <c r="C6" s="2251" t="s">
        <v>182</v>
      </c>
      <c r="D6" s="2555" t="s">
        <v>184</v>
      </c>
      <c r="E6" s="2265" t="s">
        <v>185</v>
      </c>
      <c r="F6" s="2254" t="s">
        <v>183</v>
      </c>
      <c r="G6" s="2558" t="s">
        <v>182</v>
      </c>
      <c r="H6" s="2257" t="s">
        <v>181</v>
      </c>
      <c r="I6" s="2268" t="s">
        <v>180</v>
      </c>
      <c r="J6" s="1990" t="s">
        <v>179</v>
      </c>
      <c r="K6" s="2257" t="s">
        <v>178</v>
      </c>
      <c r="L6" s="1990" t="s">
        <v>177</v>
      </c>
      <c r="M6" s="1992" t="s">
        <v>176</v>
      </c>
      <c r="N6" s="1993"/>
      <c r="O6" s="1994"/>
    </row>
    <row r="7" spans="1:23" ht="12.75" customHeight="1" x14ac:dyDescent="0.2">
      <c r="A7" s="2246"/>
      <c r="B7" s="2249"/>
      <c r="C7" s="2252"/>
      <c r="D7" s="2556"/>
      <c r="E7" s="2266"/>
      <c r="F7" s="2255"/>
      <c r="G7" s="2559"/>
      <c r="H7" s="2258"/>
      <c r="I7" s="2269"/>
      <c r="J7" s="1991"/>
      <c r="K7" s="2258"/>
      <c r="L7" s="1991"/>
      <c r="M7" s="2276" t="s">
        <v>175</v>
      </c>
      <c r="N7" s="2278" t="s">
        <v>174</v>
      </c>
      <c r="O7" s="5331" t="s">
        <v>173</v>
      </c>
    </row>
    <row r="8" spans="1:23" ht="172.15" customHeight="1" thickBot="1" x14ac:dyDescent="0.25">
      <c r="A8" s="2247"/>
      <c r="B8" s="2250"/>
      <c r="C8" s="2253"/>
      <c r="D8" s="2557"/>
      <c r="E8" s="2267"/>
      <c r="F8" s="2256"/>
      <c r="G8" s="2560"/>
      <c r="H8" s="2259"/>
      <c r="I8" s="2270"/>
      <c r="J8" s="1991"/>
      <c r="K8" s="2259"/>
      <c r="L8" s="3101"/>
      <c r="M8" s="2277"/>
      <c r="N8" s="2279"/>
      <c r="O8" s="5330"/>
    </row>
    <row r="9" spans="1:23" ht="15.75" thickBot="1" x14ac:dyDescent="0.25">
      <c r="A9" s="5329" t="s">
        <v>37</v>
      </c>
      <c r="B9" s="5328" t="s">
        <v>1336</v>
      </c>
      <c r="C9" s="894"/>
      <c r="D9" s="894"/>
      <c r="E9" s="1358"/>
      <c r="F9" s="5327"/>
      <c r="G9" s="1359"/>
      <c r="H9" s="5326"/>
      <c r="I9" s="5325"/>
      <c r="J9" s="5324"/>
      <c r="K9" s="5324"/>
      <c r="L9" s="5323"/>
      <c r="M9" s="893"/>
      <c r="N9" s="893"/>
      <c r="O9" s="1357"/>
    </row>
    <row r="10" spans="1:23" ht="21" customHeight="1" x14ac:dyDescent="0.2">
      <c r="A10" s="5317"/>
      <c r="B10" s="5322"/>
      <c r="C10" s="5321"/>
      <c r="D10" s="5321"/>
      <c r="E10" s="5321"/>
      <c r="F10" s="5321"/>
      <c r="G10" s="5321"/>
      <c r="H10" s="5321"/>
      <c r="I10" s="5321"/>
      <c r="J10" s="5321"/>
      <c r="K10" s="5321"/>
      <c r="L10" s="5320"/>
      <c r="M10" s="5319" t="s">
        <v>1335</v>
      </c>
      <c r="N10" s="5318" t="s">
        <v>79</v>
      </c>
      <c r="O10" s="689">
        <v>27.1</v>
      </c>
      <c r="Q10" s="394"/>
    </row>
    <row r="11" spans="1:23" ht="30" customHeight="1" x14ac:dyDescent="0.2">
      <c r="A11" s="5317"/>
      <c r="B11" s="5316"/>
      <c r="C11" s="5315"/>
      <c r="D11" s="5315"/>
      <c r="E11" s="5315"/>
      <c r="F11" s="5315"/>
      <c r="G11" s="5315"/>
      <c r="H11" s="5315"/>
      <c r="I11" s="5315"/>
      <c r="J11" s="5315"/>
      <c r="K11" s="5315"/>
      <c r="L11" s="5314"/>
      <c r="M11" s="5313" t="s">
        <v>1334</v>
      </c>
      <c r="N11" s="1378" t="s">
        <v>232</v>
      </c>
      <c r="O11" s="767">
        <v>390</v>
      </c>
      <c r="Q11" s="394"/>
    </row>
    <row r="12" spans="1:23" ht="22.5" customHeight="1" thickBot="1" x14ac:dyDescent="0.25">
      <c r="A12" s="5312"/>
      <c r="B12" s="5311"/>
      <c r="C12" s="5310"/>
      <c r="D12" s="5310"/>
      <c r="E12" s="5310"/>
      <c r="F12" s="5310"/>
      <c r="G12" s="5310"/>
      <c r="H12" s="5310"/>
      <c r="I12" s="5310"/>
      <c r="J12" s="5310"/>
      <c r="K12" s="5310"/>
      <c r="L12" s="5309"/>
      <c r="M12" s="5308" t="s">
        <v>1333</v>
      </c>
      <c r="N12" s="1378" t="s">
        <v>79</v>
      </c>
      <c r="O12" s="5307">
        <v>61</v>
      </c>
      <c r="Q12" s="394"/>
    </row>
    <row r="13" spans="1:23" ht="16.5" customHeight="1" thickBot="1" x14ac:dyDescent="0.25">
      <c r="A13" s="3323" t="s">
        <v>37</v>
      </c>
      <c r="B13" s="3178" t="s">
        <v>37</v>
      </c>
      <c r="C13" s="1686" t="s">
        <v>1332</v>
      </c>
      <c r="D13" s="1098"/>
      <c r="E13" s="5128"/>
      <c r="F13" s="5304"/>
      <c r="G13" s="5303"/>
      <c r="H13" s="5306"/>
      <c r="I13" s="5305"/>
      <c r="J13" s="5304"/>
      <c r="K13" s="5304"/>
      <c r="L13" s="5304"/>
      <c r="M13" s="5303"/>
      <c r="N13" s="5303"/>
      <c r="O13" s="5302"/>
    </row>
    <row r="14" spans="1:23" ht="24" customHeight="1" x14ac:dyDescent="0.2">
      <c r="A14" s="3337"/>
      <c r="B14" s="5286"/>
      <c r="C14" s="5301"/>
      <c r="D14" s="5300"/>
      <c r="E14" s="5299"/>
      <c r="F14" s="5295"/>
      <c r="G14" s="5298"/>
      <c r="H14" s="5297"/>
      <c r="I14" s="5296"/>
      <c r="J14" s="5295"/>
      <c r="K14" s="5295"/>
      <c r="L14" s="5294"/>
      <c r="M14" s="5293" t="s">
        <v>1331</v>
      </c>
      <c r="N14" s="3295" t="s">
        <v>79</v>
      </c>
      <c r="O14" s="5292">
        <v>97.9</v>
      </c>
    </row>
    <row r="15" spans="1:23" ht="29.25" customHeight="1" x14ac:dyDescent="0.2">
      <c r="A15" s="3332"/>
      <c r="B15" s="5286"/>
      <c r="C15" s="5285"/>
      <c r="D15" s="5284"/>
      <c r="E15" s="5283"/>
      <c r="F15" s="5280"/>
      <c r="G15" s="5282"/>
      <c r="H15" s="5281"/>
      <c r="I15" s="1219"/>
      <c r="J15" s="5280"/>
      <c r="K15" s="5280"/>
      <c r="L15" s="5290"/>
      <c r="M15" s="3347" t="s">
        <v>1330</v>
      </c>
      <c r="N15" s="4913" t="s">
        <v>79</v>
      </c>
      <c r="O15" s="5291" t="s">
        <v>1329</v>
      </c>
    </row>
    <row r="16" spans="1:23" ht="30.75" customHeight="1" x14ac:dyDescent="0.2">
      <c r="A16" s="3332"/>
      <c r="B16" s="5286"/>
      <c r="C16" s="5285"/>
      <c r="D16" s="5284"/>
      <c r="E16" s="5283"/>
      <c r="F16" s="5280"/>
      <c r="G16" s="5282"/>
      <c r="H16" s="5281"/>
      <c r="I16" s="1219"/>
      <c r="J16" s="5280"/>
      <c r="K16" s="5280"/>
      <c r="L16" s="5290"/>
      <c r="M16" s="4075" t="s">
        <v>1328</v>
      </c>
      <c r="N16" s="4290" t="s">
        <v>66</v>
      </c>
      <c r="O16" s="5289">
        <v>66.7</v>
      </c>
      <c r="P16" s="5288"/>
      <c r="Q16" s="394"/>
    </row>
    <row r="17" spans="1:20" ht="26.25" thickBot="1" x14ac:dyDescent="0.25">
      <c r="A17" s="3332"/>
      <c r="B17" s="5286"/>
      <c r="C17" s="5277"/>
      <c r="D17" s="5276"/>
      <c r="E17" s="5275"/>
      <c r="F17" s="5271"/>
      <c r="G17" s="5274"/>
      <c r="H17" s="5273"/>
      <c r="I17" s="5272"/>
      <c r="J17" s="5271"/>
      <c r="K17" s="5271"/>
      <c r="L17" s="5287"/>
      <c r="M17" s="5027" t="s">
        <v>1327</v>
      </c>
      <c r="N17" s="1691" t="s">
        <v>50</v>
      </c>
      <c r="O17" s="5269">
        <v>16</v>
      </c>
    </row>
    <row r="18" spans="1:20" ht="26.25" hidden="1" thickBot="1" x14ac:dyDescent="0.25">
      <c r="A18" s="3332"/>
      <c r="B18" s="5286"/>
      <c r="C18" s="5285"/>
      <c r="D18" s="5284"/>
      <c r="E18" s="5283"/>
      <c r="F18" s="5280"/>
      <c r="G18" s="5282"/>
      <c r="H18" s="5281"/>
      <c r="I18" s="1219"/>
      <c r="J18" s="5280"/>
      <c r="K18" s="5280"/>
      <c r="L18" s="5280"/>
      <c r="M18" s="5151" t="s">
        <v>1326</v>
      </c>
      <c r="N18" s="5179" t="s">
        <v>1325</v>
      </c>
      <c r="O18" s="5279">
        <v>35000</v>
      </c>
    </row>
    <row r="19" spans="1:20" ht="26.25" hidden="1" thickBot="1" x14ac:dyDescent="0.25">
      <c r="A19" s="3328"/>
      <c r="B19" s="5278"/>
      <c r="C19" s="5277"/>
      <c r="D19" s="5276"/>
      <c r="E19" s="5275"/>
      <c r="F19" s="5271"/>
      <c r="G19" s="5274"/>
      <c r="H19" s="5273"/>
      <c r="I19" s="5272"/>
      <c r="J19" s="5271"/>
      <c r="K19" s="5271"/>
      <c r="L19" s="5271"/>
      <c r="M19" s="5270" t="s">
        <v>1324</v>
      </c>
      <c r="N19" s="1691" t="s">
        <v>79</v>
      </c>
      <c r="O19" s="5269">
        <v>39</v>
      </c>
    </row>
    <row r="20" spans="1:20" ht="30" customHeight="1" thickBot="1" x14ac:dyDescent="0.25">
      <c r="A20" s="3337" t="s">
        <v>37</v>
      </c>
      <c r="B20" s="2377" t="s">
        <v>37</v>
      </c>
      <c r="C20" s="1634" t="s">
        <v>37</v>
      </c>
      <c r="D20" s="2316" t="s">
        <v>1316</v>
      </c>
      <c r="E20" s="2601"/>
      <c r="F20" s="2602"/>
      <c r="G20" s="3233" t="s">
        <v>163</v>
      </c>
      <c r="H20" s="4924" t="s">
        <v>44</v>
      </c>
      <c r="I20" s="4923" t="s">
        <v>278</v>
      </c>
      <c r="J20" s="5268" t="s">
        <v>42</v>
      </c>
      <c r="K20" s="5120" t="s">
        <v>124</v>
      </c>
      <c r="L20" s="5162">
        <f>L27</f>
        <v>0</v>
      </c>
      <c r="M20" s="1476" t="s">
        <v>1323</v>
      </c>
      <c r="N20" s="5005" t="s">
        <v>50</v>
      </c>
      <c r="O20" s="5267" t="s">
        <v>893</v>
      </c>
      <c r="Q20" s="5150"/>
      <c r="R20" s="5155"/>
    </row>
    <row r="21" spans="1:20" ht="22.5" customHeight="1" x14ac:dyDescent="0.2">
      <c r="A21" s="3332"/>
      <c r="B21" s="2378"/>
      <c r="C21" s="4912"/>
      <c r="D21" s="2319"/>
      <c r="E21" s="2603"/>
      <c r="F21" s="2604"/>
      <c r="G21" s="3228"/>
      <c r="H21" s="2201"/>
      <c r="I21" s="4909"/>
      <c r="J21" s="5249" t="s">
        <v>198</v>
      </c>
      <c r="K21" s="5117" t="s">
        <v>810</v>
      </c>
      <c r="L21" s="5162">
        <f>L28</f>
        <v>0</v>
      </c>
      <c r="M21" s="4943" t="s">
        <v>1322</v>
      </c>
      <c r="N21" s="5000" t="s">
        <v>232</v>
      </c>
      <c r="O21" s="5265" t="s">
        <v>1321</v>
      </c>
      <c r="Q21" s="1404"/>
      <c r="R21" s="5266"/>
    </row>
    <row r="22" spans="1:20" ht="26.25" customHeight="1" x14ac:dyDescent="0.2">
      <c r="A22" s="3332"/>
      <c r="B22" s="2378"/>
      <c r="C22" s="4912"/>
      <c r="D22" s="2319"/>
      <c r="E22" s="2603"/>
      <c r="F22" s="2604"/>
      <c r="G22" s="3228"/>
      <c r="H22" s="2201"/>
      <c r="I22" s="4909"/>
      <c r="J22" s="4908"/>
      <c r="K22" s="5117" t="s">
        <v>1289</v>
      </c>
      <c r="L22" s="5218">
        <f>L29</f>
        <v>0</v>
      </c>
      <c r="M22" s="4943" t="s">
        <v>1320</v>
      </c>
      <c r="N22" s="5000" t="s">
        <v>232</v>
      </c>
      <c r="O22" s="5265" t="s">
        <v>1319</v>
      </c>
      <c r="Q22" s="5264"/>
      <c r="R22" s="5263"/>
    </row>
    <row r="23" spans="1:20" ht="20.25" customHeight="1" x14ac:dyDescent="0.2">
      <c r="A23" s="3332"/>
      <c r="B23" s="2378"/>
      <c r="C23" s="4912"/>
      <c r="D23" s="2319"/>
      <c r="E23" s="2603"/>
      <c r="F23" s="2604"/>
      <c r="G23" s="3228"/>
      <c r="H23" s="2201"/>
      <c r="I23" s="4909"/>
      <c r="J23" s="4908"/>
      <c r="K23" s="5117" t="s">
        <v>141</v>
      </c>
      <c r="L23" s="5116">
        <f>L30</f>
        <v>0</v>
      </c>
      <c r="M23" s="1554" t="s">
        <v>1318</v>
      </c>
      <c r="N23" s="5138" t="s">
        <v>232</v>
      </c>
      <c r="O23" s="5210" t="s">
        <v>1317</v>
      </c>
      <c r="Q23" s="5150"/>
      <c r="R23" s="5155"/>
    </row>
    <row r="24" spans="1:20" ht="15.75" customHeight="1" x14ac:dyDescent="0.2">
      <c r="A24" s="3332"/>
      <c r="B24" s="2378"/>
      <c r="C24" s="4912"/>
      <c r="D24" s="2319"/>
      <c r="E24" s="2603"/>
      <c r="F24" s="2604"/>
      <c r="G24" s="3228"/>
      <c r="H24" s="2201"/>
      <c r="I24" s="4909"/>
      <c r="J24" s="4908"/>
      <c r="K24" s="5153" t="s">
        <v>140</v>
      </c>
      <c r="L24" s="5180">
        <f>L31</f>
        <v>0</v>
      </c>
      <c r="M24" s="4927"/>
      <c r="N24" s="5232"/>
      <c r="O24" s="5231"/>
      <c r="Q24" s="5150"/>
      <c r="R24" s="5155"/>
    </row>
    <row r="25" spans="1:20" ht="17.25" customHeight="1" x14ac:dyDescent="0.2">
      <c r="A25" s="3332"/>
      <c r="B25" s="2378"/>
      <c r="C25" s="4912"/>
      <c r="D25" s="2319"/>
      <c r="E25" s="2603"/>
      <c r="F25" s="2604"/>
      <c r="G25" s="3228"/>
      <c r="H25" s="2201"/>
      <c r="I25" s="4909"/>
      <c r="J25" s="4908"/>
      <c r="K25" s="5153" t="s">
        <v>40</v>
      </c>
      <c r="L25" s="5180"/>
      <c r="M25" s="4927"/>
      <c r="N25" s="5232"/>
      <c r="O25" s="5231"/>
      <c r="Q25" s="5150"/>
      <c r="R25" s="5155"/>
    </row>
    <row r="26" spans="1:20" ht="18.75" customHeight="1" thickBot="1" x14ac:dyDescent="0.25">
      <c r="A26" s="3328"/>
      <c r="B26" s="2379"/>
      <c r="C26" s="4902"/>
      <c r="D26" s="2605"/>
      <c r="E26" s="2606"/>
      <c r="F26" s="2607"/>
      <c r="G26" s="3223"/>
      <c r="H26" s="4899"/>
      <c r="I26" s="4898"/>
      <c r="J26" s="4897"/>
      <c r="K26" s="4937" t="s">
        <v>33</v>
      </c>
      <c r="L26" s="4936">
        <f>SUM(L20:L25)</f>
        <v>0</v>
      </c>
      <c r="M26" s="4995"/>
      <c r="N26" s="5226"/>
      <c r="O26" s="5225"/>
      <c r="Q26" s="5146"/>
      <c r="R26" s="5145"/>
    </row>
    <row r="27" spans="1:20" ht="19.5" customHeight="1" x14ac:dyDescent="0.2">
      <c r="A27" s="3337" t="s">
        <v>37</v>
      </c>
      <c r="B27" s="2377" t="s">
        <v>37</v>
      </c>
      <c r="C27" s="1634" t="s">
        <v>37</v>
      </c>
      <c r="D27" s="3229" t="s">
        <v>37</v>
      </c>
      <c r="E27" s="5036"/>
      <c r="F27" s="5200" t="s">
        <v>1316</v>
      </c>
      <c r="G27" s="3233" t="s">
        <v>163</v>
      </c>
      <c r="H27" s="2200" t="s">
        <v>44</v>
      </c>
      <c r="I27" s="4923" t="s">
        <v>278</v>
      </c>
      <c r="J27" s="4922" t="s">
        <v>198</v>
      </c>
      <c r="K27" s="5057" t="s">
        <v>124</v>
      </c>
      <c r="L27" s="5012"/>
      <c r="M27" s="5262"/>
      <c r="N27" s="5261"/>
      <c r="O27" s="5206"/>
    </row>
    <row r="28" spans="1:20" ht="14.25" customHeight="1" x14ac:dyDescent="0.2">
      <c r="A28" s="3332"/>
      <c r="B28" s="2378"/>
      <c r="C28" s="4912"/>
      <c r="D28" s="5193"/>
      <c r="E28" s="4932"/>
      <c r="F28" s="5195"/>
      <c r="G28" s="3228"/>
      <c r="H28" s="2201"/>
      <c r="I28" s="4909"/>
      <c r="J28" s="4908"/>
      <c r="K28" s="5075" t="s">
        <v>810</v>
      </c>
      <c r="L28" s="5191"/>
      <c r="M28" s="5256"/>
      <c r="N28" s="5245"/>
      <c r="O28" s="5255"/>
    </row>
    <row r="29" spans="1:20" ht="16.5" customHeight="1" x14ac:dyDescent="0.2">
      <c r="A29" s="3332"/>
      <c r="B29" s="2378"/>
      <c r="C29" s="4912"/>
      <c r="D29" s="5193"/>
      <c r="E29" s="4932"/>
      <c r="F29" s="5140"/>
      <c r="G29" s="3228"/>
      <c r="H29" s="2201"/>
      <c r="I29" s="4909"/>
      <c r="J29" s="5260"/>
      <c r="K29" s="5075" t="s">
        <v>1289</v>
      </c>
      <c r="L29" s="5205">
        <v>0</v>
      </c>
      <c r="M29" s="5259"/>
      <c r="N29" s="5258"/>
      <c r="O29" s="5255"/>
      <c r="Q29" s="394"/>
      <c r="R29" s="394"/>
    </row>
    <row r="30" spans="1:20" ht="17.25" customHeight="1" x14ac:dyDescent="0.2">
      <c r="A30" s="3332"/>
      <c r="B30" s="2378"/>
      <c r="C30" s="4912"/>
      <c r="D30" s="5193"/>
      <c r="E30" s="4932"/>
      <c r="F30" s="5140"/>
      <c r="G30" s="3228"/>
      <c r="H30" s="2201"/>
      <c r="I30" s="4909"/>
      <c r="J30" s="4908"/>
      <c r="K30" s="5097" t="s">
        <v>141</v>
      </c>
      <c r="L30" s="5191"/>
      <c r="M30" s="5256"/>
      <c r="N30" s="5245"/>
      <c r="O30" s="5255"/>
      <c r="T30" s="5257"/>
    </row>
    <row r="31" spans="1:20" ht="14.25" customHeight="1" thickBot="1" x14ac:dyDescent="0.25">
      <c r="A31" s="3332"/>
      <c r="B31" s="2378"/>
      <c r="C31" s="4912"/>
      <c r="D31" s="5193"/>
      <c r="E31" s="4932"/>
      <c r="F31" s="5140"/>
      <c r="G31" s="3228"/>
      <c r="H31" s="2201"/>
      <c r="I31" s="4909"/>
      <c r="J31" s="4908"/>
      <c r="K31" s="5169" t="s">
        <v>140</v>
      </c>
      <c r="L31" s="4931">
        <v>0</v>
      </c>
      <c r="M31" s="5256"/>
      <c r="N31" s="5245"/>
      <c r="O31" s="5255"/>
    </row>
    <row r="32" spans="1:20" ht="15.75" customHeight="1" thickBot="1" x14ac:dyDescent="0.25">
      <c r="A32" s="3328"/>
      <c r="B32" s="2379"/>
      <c r="C32" s="5165"/>
      <c r="D32" s="5254"/>
      <c r="E32" s="912"/>
      <c r="F32" s="5137"/>
      <c r="G32" s="3223"/>
      <c r="H32" s="2202"/>
      <c r="I32" s="4898"/>
      <c r="J32" s="4897"/>
      <c r="K32" s="4896" t="s">
        <v>33</v>
      </c>
      <c r="L32" s="5253">
        <f>SUM(L27:L31)</f>
        <v>0</v>
      </c>
      <c r="M32" s="5252"/>
      <c r="N32" s="5251"/>
      <c r="O32" s="5183"/>
    </row>
    <row r="33" spans="1:19" ht="25.5" customHeight="1" thickBot="1" x14ac:dyDescent="0.25">
      <c r="A33" s="3208" t="s">
        <v>37</v>
      </c>
      <c r="B33" s="3207" t="s">
        <v>37</v>
      </c>
      <c r="C33" s="2574" t="s">
        <v>39</v>
      </c>
      <c r="D33" s="2316" t="s">
        <v>1315</v>
      </c>
      <c r="E33" s="2601"/>
      <c r="F33" s="2602"/>
      <c r="G33" s="3233" t="s">
        <v>147</v>
      </c>
      <c r="H33" s="2200" t="s">
        <v>44</v>
      </c>
      <c r="I33" s="4923" t="s">
        <v>278</v>
      </c>
      <c r="J33" s="4922" t="s">
        <v>198</v>
      </c>
      <c r="K33" s="5250" t="s">
        <v>1289</v>
      </c>
      <c r="L33" s="4920">
        <f>L36+L39</f>
        <v>119</v>
      </c>
      <c r="M33" s="1476" t="s">
        <v>1314</v>
      </c>
      <c r="N33" s="5005" t="s">
        <v>50</v>
      </c>
      <c r="O33" s="5222" t="s">
        <v>1301</v>
      </c>
    </row>
    <row r="34" spans="1:19" ht="17.45" customHeight="1" thickBot="1" x14ac:dyDescent="0.25">
      <c r="A34" s="3198"/>
      <c r="B34" s="2378"/>
      <c r="C34" s="2575"/>
      <c r="D34" s="2319"/>
      <c r="E34" s="2603"/>
      <c r="F34" s="2604"/>
      <c r="G34" s="3228"/>
      <c r="H34" s="2201"/>
      <c r="I34" s="4909"/>
      <c r="J34" s="5249"/>
      <c r="K34" s="4918" t="s">
        <v>140</v>
      </c>
      <c r="L34" s="4920">
        <f>L37</f>
        <v>0</v>
      </c>
      <c r="M34" s="5248"/>
      <c r="N34" s="5019"/>
      <c r="O34" s="5247"/>
    </row>
    <row r="35" spans="1:19" ht="20.25" customHeight="1" thickBot="1" x14ac:dyDescent="0.25">
      <c r="A35" s="3189"/>
      <c r="B35" s="3188"/>
      <c r="C35" s="2576"/>
      <c r="D35" s="2605"/>
      <c r="E35" s="2606"/>
      <c r="F35" s="2607"/>
      <c r="G35" s="3228"/>
      <c r="H35" s="2201"/>
      <c r="I35" s="4909"/>
      <c r="J35" s="4908"/>
      <c r="K35" s="4921" t="s">
        <v>33</v>
      </c>
      <c r="L35" s="5246">
        <f>SUM(L33:L34)</f>
        <v>119</v>
      </c>
      <c r="M35" s="3252"/>
      <c r="N35" s="5245"/>
      <c r="O35" s="5189"/>
    </row>
    <row r="36" spans="1:19" ht="16.5" customHeight="1" x14ac:dyDescent="0.2">
      <c r="A36" s="3208" t="s">
        <v>37</v>
      </c>
      <c r="B36" s="3207" t="s">
        <v>37</v>
      </c>
      <c r="C36" s="2574" t="s">
        <v>39</v>
      </c>
      <c r="D36" s="5239" t="s">
        <v>37</v>
      </c>
      <c r="E36" s="5036"/>
      <c r="F36" s="5067" t="s">
        <v>1313</v>
      </c>
      <c r="G36" s="3228"/>
      <c r="H36" s="2201"/>
      <c r="I36" s="4909"/>
      <c r="J36" s="5244"/>
      <c r="K36" s="5057" t="s">
        <v>1289</v>
      </c>
      <c r="L36" s="5243">
        <v>119</v>
      </c>
      <c r="M36" s="5242"/>
      <c r="N36" s="5236"/>
      <c r="O36" s="5235"/>
      <c r="R36" s="394"/>
    </row>
    <row r="37" spans="1:19" ht="11.25" customHeight="1" thickBot="1" x14ac:dyDescent="0.25">
      <c r="A37" s="3198"/>
      <c r="B37" s="2378"/>
      <c r="C37" s="2575"/>
      <c r="D37" s="2451"/>
      <c r="E37" s="4932"/>
      <c r="F37" s="5076"/>
      <c r="G37" s="3228"/>
      <c r="H37" s="2201"/>
      <c r="I37" s="4909"/>
      <c r="J37" s="4908"/>
      <c r="K37" s="5169" t="s">
        <v>140</v>
      </c>
      <c r="L37" s="4906">
        <v>0</v>
      </c>
      <c r="M37" s="3252"/>
      <c r="N37" s="5232"/>
      <c r="O37" s="5231"/>
    </row>
    <row r="38" spans="1:19" ht="15.6" customHeight="1" thickBot="1" x14ac:dyDescent="0.25">
      <c r="A38" s="3189"/>
      <c r="B38" s="3188"/>
      <c r="C38" s="2576"/>
      <c r="D38" s="5230"/>
      <c r="E38" s="912"/>
      <c r="F38" s="5063"/>
      <c r="G38" s="3228"/>
      <c r="H38" s="2201"/>
      <c r="I38" s="4909"/>
      <c r="J38" s="4897"/>
      <c r="K38" s="5241" t="s">
        <v>33</v>
      </c>
      <c r="L38" s="5044">
        <f>SUM(L36:L37)</f>
        <v>119</v>
      </c>
      <c r="M38" s="5240"/>
      <c r="N38" s="5226"/>
      <c r="O38" s="5225"/>
    </row>
    <row r="39" spans="1:19" ht="16.5" hidden="1" customHeight="1" x14ac:dyDescent="0.2">
      <c r="A39" s="3208" t="s">
        <v>37</v>
      </c>
      <c r="B39" s="3207" t="s">
        <v>37</v>
      </c>
      <c r="C39" s="2574" t="s">
        <v>39</v>
      </c>
      <c r="D39" s="5239" t="s">
        <v>39</v>
      </c>
      <c r="E39" s="5036"/>
      <c r="F39" s="1998" t="s">
        <v>1312</v>
      </c>
      <c r="G39" s="3228"/>
      <c r="H39" s="2201"/>
      <c r="I39" s="4909"/>
      <c r="J39" s="5238"/>
      <c r="K39" s="5057" t="s">
        <v>1289</v>
      </c>
      <c r="L39" s="5012">
        <v>0</v>
      </c>
      <c r="M39" s="5237"/>
      <c r="N39" s="5236"/>
      <c r="O39" s="5235"/>
    </row>
    <row r="40" spans="1:19" ht="12" hidden="1" customHeight="1" thickBot="1" x14ac:dyDescent="0.25">
      <c r="A40" s="3198"/>
      <c r="B40" s="2378"/>
      <c r="C40" s="2575"/>
      <c r="D40" s="2451"/>
      <c r="E40" s="4932"/>
      <c r="F40" s="3769"/>
      <c r="G40" s="3228"/>
      <c r="H40" s="2201"/>
      <c r="I40" s="4909"/>
      <c r="J40" s="5234"/>
      <c r="K40" s="5169" t="s">
        <v>140</v>
      </c>
      <c r="L40" s="4931">
        <v>0</v>
      </c>
      <c r="M40" s="5233"/>
      <c r="N40" s="5232"/>
      <c r="O40" s="5231"/>
      <c r="Q40" s="394"/>
    </row>
    <row r="41" spans="1:19" ht="19.5" hidden="1" customHeight="1" thickBot="1" x14ac:dyDescent="0.25">
      <c r="A41" s="3189"/>
      <c r="B41" s="3188"/>
      <c r="C41" s="2576"/>
      <c r="D41" s="5230"/>
      <c r="E41" s="912"/>
      <c r="F41" s="5229"/>
      <c r="G41" s="3223"/>
      <c r="H41" s="2202"/>
      <c r="I41" s="4898"/>
      <c r="J41" s="5228"/>
      <c r="K41" s="4896" t="s">
        <v>33</v>
      </c>
      <c r="L41" s="4928">
        <f>SUM(L39:L40)</f>
        <v>0</v>
      </c>
      <c r="M41" s="5227"/>
      <c r="N41" s="5226"/>
      <c r="O41" s="5225"/>
    </row>
    <row r="42" spans="1:19" ht="27" customHeight="1" x14ac:dyDescent="0.2">
      <c r="A42" s="3337" t="s">
        <v>37</v>
      </c>
      <c r="B42" s="2377" t="s">
        <v>37</v>
      </c>
      <c r="C42" s="1681" t="s">
        <v>109</v>
      </c>
      <c r="D42" s="2316" t="s">
        <v>1297</v>
      </c>
      <c r="E42" s="2601"/>
      <c r="F42" s="2602"/>
      <c r="G42" s="3233" t="s">
        <v>689</v>
      </c>
      <c r="H42" s="4924" t="s">
        <v>44</v>
      </c>
      <c r="I42" s="4923" t="s">
        <v>278</v>
      </c>
      <c r="J42" s="5224" t="s">
        <v>198</v>
      </c>
      <c r="K42" s="5120" t="s">
        <v>124</v>
      </c>
      <c r="L42" s="5162"/>
      <c r="M42" s="5223" t="s">
        <v>1311</v>
      </c>
      <c r="N42" s="5005" t="s">
        <v>50</v>
      </c>
      <c r="O42" s="5222" t="s">
        <v>907</v>
      </c>
      <c r="R42" s="5150"/>
      <c r="S42" s="5155"/>
    </row>
    <row r="43" spans="1:19" ht="24" customHeight="1" x14ac:dyDescent="0.2">
      <c r="A43" s="3332"/>
      <c r="B43" s="2378"/>
      <c r="C43" s="1669"/>
      <c r="D43" s="2319"/>
      <c r="E43" s="2603"/>
      <c r="F43" s="2604"/>
      <c r="G43" s="3228"/>
      <c r="H43" s="2201"/>
      <c r="I43" s="4909"/>
      <c r="J43" s="4908"/>
      <c r="K43" s="5117" t="s">
        <v>141</v>
      </c>
      <c r="L43" s="5116"/>
      <c r="M43" s="1554" t="s">
        <v>1310</v>
      </c>
      <c r="N43" s="5221" t="s">
        <v>232</v>
      </c>
      <c r="O43" s="5220" t="s">
        <v>1309</v>
      </c>
      <c r="Q43" s="4870"/>
      <c r="R43" s="5219"/>
      <c r="S43" s="5155"/>
    </row>
    <row r="44" spans="1:19" ht="18.75" customHeight="1" x14ac:dyDescent="0.2">
      <c r="A44" s="3332"/>
      <c r="B44" s="2378"/>
      <c r="C44" s="1669"/>
      <c r="D44" s="2319"/>
      <c r="E44" s="2603"/>
      <c r="F44" s="2604"/>
      <c r="G44" s="3228"/>
      <c r="H44" s="2201"/>
      <c r="I44" s="4909"/>
      <c r="J44" s="4908"/>
      <c r="K44" s="5117" t="s">
        <v>810</v>
      </c>
      <c r="L44" s="5116"/>
      <c r="M44" s="1554" t="s">
        <v>1308</v>
      </c>
      <c r="N44" s="5217" t="s">
        <v>232</v>
      </c>
      <c r="O44" s="5210" t="s">
        <v>1307</v>
      </c>
      <c r="Q44" s="394"/>
      <c r="R44" s="4870"/>
      <c r="S44" s="5155"/>
    </row>
    <row r="45" spans="1:19" ht="29.25" customHeight="1" x14ac:dyDescent="0.2">
      <c r="A45" s="3332"/>
      <c r="B45" s="2378"/>
      <c r="C45" s="1669"/>
      <c r="D45" s="2319"/>
      <c r="E45" s="2603"/>
      <c r="F45" s="2604"/>
      <c r="G45" s="3228"/>
      <c r="H45" s="2201"/>
      <c r="I45" s="4909"/>
      <c r="J45" s="4908"/>
      <c r="K45" s="5117" t="s">
        <v>1289</v>
      </c>
      <c r="L45" s="5218">
        <f>L54</f>
        <v>0</v>
      </c>
      <c r="M45" s="1554" t="s">
        <v>1306</v>
      </c>
      <c r="N45" s="5217" t="s">
        <v>50</v>
      </c>
      <c r="O45" s="5210" t="s">
        <v>43</v>
      </c>
      <c r="Q45" s="394"/>
      <c r="R45" s="4870"/>
      <c r="S45" s="5155"/>
    </row>
    <row r="46" spans="1:19" ht="15" customHeight="1" thickBot="1" x14ac:dyDescent="0.25">
      <c r="A46" s="3332"/>
      <c r="B46" s="2378"/>
      <c r="C46" s="1669"/>
      <c r="D46" s="2319"/>
      <c r="E46" s="2603"/>
      <c r="F46" s="2604"/>
      <c r="G46" s="3228"/>
      <c r="H46" s="2201"/>
      <c r="I46" s="4909"/>
      <c r="J46" s="4908"/>
      <c r="K46" s="5117" t="s">
        <v>140</v>
      </c>
      <c r="L46" s="5116">
        <f>L55</f>
        <v>0</v>
      </c>
      <c r="M46" s="5209" t="s">
        <v>1305</v>
      </c>
      <c r="N46" s="1691" t="s">
        <v>79</v>
      </c>
      <c r="O46" s="5208" t="s">
        <v>1304</v>
      </c>
      <c r="Q46" s="4870"/>
      <c r="R46" s="4870"/>
      <c r="S46" s="5155"/>
    </row>
    <row r="47" spans="1:19" ht="22.5" customHeight="1" x14ac:dyDescent="0.2">
      <c r="A47" s="3332"/>
      <c r="B47" s="2378"/>
      <c r="C47" s="1669"/>
      <c r="D47" s="2319"/>
      <c r="E47" s="2603"/>
      <c r="F47" s="2604"/>
      <c r="G47" s="3228"/>
      <c r="H47" s="2201"/>
      <c r="I47" s="4909"/>
      <c r="J47" s="4908"/>
      <c r="K47" s="5117" t="s">
        <v>40</v>
      </c>
      <c r="L47" s="5116"/>
      <c r="M47" s="5216" t="s">
        <v>1303</v>
      </c>
      <c r="N47" s="5190" t="s">
        <v>50</v>
      </c>
      <c r="O47" s="5214" t="s">
        <v>43</v>
      </c>
      <c r="Q47" s="4870"/>
      <c r="R47" s="4870"/>
      <c r="S47" s="5155"/>
    </row>
    <row r="48" spans="1:19" ht="38.25" customHeight="1" x14ac:dyDescent="0.2">
      <c r="A48" s="3332"/>
      <c r="B48" s="2378"/>
      <c r="C48" s="1669"/>
      <c r="D48" s="2319"/>
      <c r="E48" s="2603"/>
      <c r="F48" s="2604"/>
      <c r="G48" s="3228"/>
      <c r="H48" s="2201"/>
      <c r="I48" s="4909"/>
      <c r="J48" s="4908"/>
      <c r="K48" s="5117" t="s">
        <v>1296</v>
      </c>
      <c r="L48" s="5116"/>
      <c r="M48" s="5215" t="s">
        <v>1302</v>
      </c>
      <c r="N48" s="5179" t="s">
        <v>50</v>
      </c>
      <c r="O48" s="5214" t="s">
        <v>1301</v>
      </c>
      <c r="Q48" s="394"/>
      <c r="R48" s="4870"/>
      <c r="S48" s="5155"/>
    </row>
    <row r="49" spans="1:21" ht="29.25" customHeight="1" x14ac:dyDescent="0.2">
      <c r="A49" s="3332"/>
      <c r="B49" s="2378"/>
      <c r="C49" s="1669"/>
      <c r="D49" s="2319"/>
      <c r="E49" s="2603"/>
      <c r="F49" s="2604"/>
      <c r="G49" s="3228"/>
      <c r="H49" s="2201"/>
      <c r="I49" s="4909"/>
      <c r="J49" s="4908"/>
      <c r="K49" s="5213"/>
      <c r="L49" s="5212"/>
      <c r="M49" s="5211" t="s">
        <v>1300</v>
      </c>
      <c r="N49" s="5179" t="s">
        <v>79</v>
      </c>
      <c r="O49" s="5210" t="s">
        <v>1299</v>
      </c>
      <c r="Q49" s="394"/>
      <c r="R49" s="4870"/>
      <c r="S49" s="5155"/>
    </row>
    <row r="50" spans="1:21" ht="26.25" customHeight="1" x14ac:dyDescent="0.2">
      <c r="A50" s="3332"/>
      <c r="B50" s="2378"/>
      <c r="C50" s="1669"/>
      <c r="D50" s="2319"/>
      <c r="E50" s="2603"/>
      <c r="F50" s="2604"/>
      <c r="G50" s="3228"/>
      <c r="H50" s="2201"/>
      <c r="I50" s="4909"/>
      <c r="J50" s="4908"/>
      <c r="K50" s="5153"/>
      <c r="L50" s="5180"/>
      <c r="M50" s="1417" t="s">
        <v>1298</v>
      </c>
      <c r="N50" s="1510" t="s">
        <v>79</v>
      </c>
      <c r="O50" s="5210" t="s">
        <v>918</v>
      </c>
      <c r="Q50" s="4870"/>
      <c r="R50" s="4870"/>
      <c r="S50" s="5155"/>
    </row>
    <row r="51" spans="1:21" ht="27" customHeight="1" thickBot="1" x14ac:dyDescent="0.25">
      <c r="A51" s="3328"/>
      <c r="B51" s="2379"/>
      <c r="C51" s="1663"/>
      <c r="D51" s="2605"/>
      <c r="E51" s="2606"/>
      <c r="F51" s="2607"/>
      <c r="G51" s="3223"/>
      <c r="H51" s="4899"/>
      <c r="I51" s="4898"/>
      <c r="J51" s="4897"/>
      <c r="K51" s="4937" t="s">
        <v>33</v>
      </c>
      <c r="L51" s="4936">
        <f>SUM(L42:L50)</f>
        <v>0</v>
      </c>
      <c r="M51" s="5209"/>
      <c r="N51" s="1691"/>
      <c r="O51" s="5208"/>
      <c r="R51" s="5146"/>
      <c r="S51" s="5145"/>
    </row>
    <row r="52" spans="1:21" ht="18.75" customHeight="1" x14ac:dyDescent="0.2">
      <c r="A52" s="1243" t="s">
        <v>37</v>
      </c>
      <c r="B52" s="5207" t="s">
        <v>37</v>
      </c>
      <c r="C52" s="1634" t="s">
        <v>109</v>
      </c>
      <c r="D52" s="1720" t="s">
        <v>37</v>
      </c>
      <c r="E52" s="4932"/>
      <c r="F52" s="5067" t="s">
        <v>1297</v>
      </c>
      <c r="G52" s="3233" t="s">
        <v>689</v>
      </c>
      <c r="H52" s="2200" t="s">
        <v>44</v>
      </c>
      <c r="I52" s="4923" t="s">
        <v>278</v>
      </c>
      <c r="J52" s="5197" t="s">
        <v>198</v>
      </c>
      <c r="K52" s="5097" t="s">
        <v>124</v>
      </c>
      <c r="L52" s="5191"/>
      <c r="M52" s="5199"/>
      <c r="N52" s="1516"/>
      <c r="O52" s="5206"/>
    </row>
    <row r="53" spans="1:21" ht="20.25" customHeight="1" x14ac:dyDescent="0.2">
      <c r="A53" s="5204"/>
      <c r="B53" s="1398"/>
      <c r="C53" s="5203"/>
      <c r="D53" s="3224"/>
      <c r="E53" s="4932"/>
      <c r="F53" s="5076"/>
      <c r="G53" s="3228"/>
      <c r="H53" s="2201"/>
      <c r="I53" s="4909"/>
      <c r="J53" s="4908"/>
      <c r="K53" s="5075" t="s">
        <v>810</v>
      </c>
      <c r="L53" s="5191"/>
      <c r="M53" s="5151"/>
      <c r="N53" s="5190"/>
      <c r="O53" s="5202"/>
    </row>
    <row r="54" spans="1:21" ht="14.25" customHeight="1" x14ac:dyDescent="0.2">
      <c r="A54" s="5204"/>
      <c r="B54" s="1398"/>
      <c r="C54" s="5203"/>
      <c r="D54" s="3224"/>
      <c r="E54" s="4932"/>
      <c r="F54" s="5076"/>
      <c r="G54" s="3228"/>
      <c r="H54" s="2201"/>
      <c r="I54" s="4909"/>
      <c r="J54" s="4908"/>
      <c r="K54" s="5075" t="s">
        <v>1289</v>
      </c>
      <c r="L54" s="5205">
        <v>0</v>
      </c>
      <c r="M54" s="5151"/>
      <c r="N54" s="5190"/>
      <c r="O54" s="5202"/>
      <c r="R54" s="394"/>
      <c r="U54" s="394"/>
    </row>
    <row r="55" spans="1:21" ht="20.25" customHeight="1" x14ac:dyDescent="0.2">
      <c r="A55" s="5204"/>
      <c r="B55" s="1398"/>
      <c r="C55" s="5203"/>
      <c r="D55" s="3224"/>
      <c r="E55" s="4932"/>
      <c r="F55" s="5076"/>
      <c r="G55" s="3228"/>
      <c r="H55" s="2201"/>
      <c r="I55" s="4909"/>
      <c r="J55" s="4908"/>
      <c r="K55" s="5075" t="s">
        <v>140</v>
      </c>
      <c r="L55" s="5191">
        <v>0</v>
      </c>
      <c r="M55" s="5151"/>
      <c r="N55" s="5190"/>
      <c r="O55" s="5202"/>
    </row>
    <row r="56" spans="1:21" ht="16.5" customHeight="1" x14ac:dyDescent="0.2">
      <c r="A56" s="5204"/>
      <c r="B56" s="1398"/>
      <c r="C56" s="5203"/>
      <c r="D56" s="3224"/>
      <c r="E56" s="4932"/>
      <c r="F56" s="5076"/>
      <c r="G56" s="3228"/>
      <c r="H56" s="2201"/>
      <c r="I56" s="4909"/>
      <c r="J56" s="4908"/>
      <c r="K56" s="5075" t="s">
        <v>40</v>
      </c>
      <c r="L56" s="5191"/>
      <c r="M56" s="5151"/>
      <c r="N56" s="5190"/>
      <c r="O56" s="5202"/>
    </row>
    <row r="57" spans="1:21" ht="18" customHeight="1" x14ac:dyDescent="0.2">
      <c r="A57" s="5204"/>
      <c r="B57" s="1398"/>
      <c r="C57" s="5203"/>
      <c r="D57" s="3224"/>
      <c r="E57" s="4932"/>
      <c r="F57" s="5076"/>
      <c r="G57" s="3228"/>
      <c r="H57" s="2201"/>
      <c r="I57" s="4909"/>
      <c r="J57" s="4908"/>
      <c r="K57" s="5075" t="s">
        <v>1296</v>
      </c>
      <c r="L57" s="5191"/>
      <c r="M57" s="5151"/>
      <c r="N57" s="5190"/>
      <c r="O57" s="5202"/>
    </row>
    <row r="58" spans="1:21" ht="14.25" customHeight="1" thickBot="1" x14ac:dyDescent="0.25">
      <c r="A58" s="1232"/>
      <c r="B58" s="1399"/>
      <c r="C58" s="1663"/>
      <c r="D58" s="1206"/>
      <c r="E58" s="912"/>
      <c r="F58" s="5063"/>
      <c r="G58" s="3223"/>
      <c r="H58" s="2202"/>
      <c r="I58" s="4898"/>
      <c r="J58" s="4897"/>
      <c r="K58" s="5201" t="s">
        <v>33</v>
      </c>
      <c r="L58" s="5186">
        <f>SUM(L52:L57)</f>
        <v>0</v>
      </c>
      <c r="M58" s="5185"/>
      <c r="N58" s="5184"/>
      <c r="O58" s="5183"/>
    </row>
    <row r="59" spans="1:21" ht="39.75" hidden="1" customHeight="1" x14ac:dyDescent="0.2">
      <c r="A59" s="3337" t="s">
        <v>37</v>
      </c>
      <c r="B59" s="2377" t="s">
        <v>37</v>
      </c>
      <c r="C59" s="1634" t="s">
        <v>109</v>
      </c>
      <c r="D59" s="3229" t="s">
        <v>39</v>
      </c>
      <c r="E59" s="5036"/>
      <c r="F59" s="5200"/>
      <c r="G59" s="3233" t="s">
        <v>689</v>
      </c>
      <c r="H59" s="2200" t="s">
        <v>44</v>
      </c>
      <c r="I59" s="4923" t="s">
        <v>278</v>
      </c>
      <c r="J59" s="5197" t="s">
        <v>198</v>
      </c>
      <c r="K59" s="5097" t="s">
        <v>124</v>
      </c>
      <c r="L59" s="5012"/>
      <c r="M59" s="5199"/>
      <c r="N59" s="1516"/>
      <c r="O59" s="5198"/>
    </row>
    <row r="60" spans="1:21" ht="50.25" hidden="1" customHeight="1" x14ac:dyDescent="0.2">
      <c r="A60" s="3332"/>
      <c r="B60" s="2378"/>
      <c r="C60" s="4912"/>
      <c r="D60" s="5193"/>
      <c r="E60" s="4932"/>
      <c r="F60" s="5195"/>
      <c r="G60" s="3228"/>
      <c r="H60" s="2201"/>
      <c r="I60" s="4909"/>
      <c r="J60" s="5197"/>
      <c r="K60" s="5097" t="s">
        <v>141</v>
      </c>
      <c r="L60" s="5191"/>
      <c r="M60" s="5196"/>
      <c r="N60" s="5190"/>
      <c r="O60" s="5189"/>
    </row>
    <row r="61" spans="1:21" ht="42" hidden="1" customHeight="1" x14ac:dyDescent="0.2">
      <c r="A61" s="3332"/>
      <c r="B61" s="2378"/>
      <c r="C61" s="4912"/>
      <c r="D61" s="5193"/>
      <c r="E61" s="4932"/>
      <c r="F61" s="5195"/>
      <c r="G61" s="3228"/>
      <c r="H61" s="2201"/>
      <c r="I61" s="4909"/>
      <c r="J61" s="4908"/>
      <c r="K61" s="5075" t="s">
        <v>810</v>
      </c>
      <c r="L61" s="5191"/>
      <c r="M61" s="5194"/>
      <c r="N61" s="5190"/>
      <c r="O61" s="5189"/>
    </row>
    <row r="62" spans="1:21" ht="46.5" hidden="1" customHeight="1" x14ac:dyDescent="0.2">
      <c r="A62" s="3332"/>
      <c r="B62" s="2378"/>
      <c r="C62" s="4912"/>
      <c r="D62" s="5193"/>
      <c r="E62" s="4932"/>
      <c r="F62" s="5192"/>
      <c r="G62" s="3228"/>
      <c r="H62" s="2201"/>
      <c r="I62" s="4909"/>
      <c r="J62" s="4908"/>
      <c r="K62" s="5075" t="s">
        <v>1289</v>
      </c>
      <c r="L62" s="5191"/>
      <c r="M62" s="5151"/>
      <c r="N62" s="5190"/>
      <c r="O62" s="5189"/>
    </row>
    <row r="63" spans="1:21" ht="44.25" hidden="1" customHeight="1" x14ac:dyDescent="0.2">
      <c r="A63" s="3332"/>
      <c r="B63" s="2378"/>
      <c r="C63" s="4912"/>
      <c r="D63" s="5193"/>
      <c r="E63" s="4932"/>
      <c r="F63" s="5192"/>
      <c r="G63" s="3228"/>
      <c r="H63" s="2201"/>
      <c r="I63" s="4909"/>
      <c r="J63" s="4908"/>
      <c r="K63" s="5075" t="s">
        <v>140</v>
      </c>
      <c r="L63" s="5191"/>
      <c r="M63" s="5151"/>
      <c r="N63" s="5190"/>
      <c r="O63" s="5189"/>
    </row>
    <row r="64" spans="1:21" ht="85.5" hidden="1" customHeight="1" x14ac:dyDescent="0.2">
      <c r="A64" s="3332"/>
      <c r="B64" s="2378"/>
      <c r="C64" s="4912"/>
      <c r="D64" s="5193"/>
      <c r="E64" s="4932"/>
      <c r="F64" s="5192"/>
      <c r="G64" s="3228"/>
      <c r="H64" s="2201"/>
      <c r="I64" s="4909"/>
      <c r="J64" s="4908"/>
      <c r="K64" s="5075" t="s">
        <v>40</v>
      </c>
      <c r="L64" s="5191"/>
      <c r="M64" s="5151"/>
      <c r="N64" s="5190"/>
      <c r="O64" s="5189"/>
    </row>
    <row r="65" spans="1:21" ht="41.25" hidden="1" customHeight="1" x14ac:dyDescent="0.2">
      <c r="A65" s="3332"/>
      <c r="B65" s="2378"/>
      <c r="C65" s="4912"/>
      <c r="D65" s="5193"/>
      <c r="E65" s="4932"/>
      <c r="F65" s="5192"/>
      <c r="G65" s="3228"/>
      <c r="H65" s="2201"/>
      <c r="I65" s="4909"/>
      <c r="J65" s="4908"/>
      <c r="K65" s="5075" t="s">
        <v>1296</v>
      </c>
      <c r="L65" s="5191"/>
      <c r="M65" s="5151"/>
      <c r="N65" s="5190"/>
      <c r="O65" s="5189"/>
    </row>
    <row r="66" spans="1:21" ht="60" hidden="1" customHeight="1" thickBot="1" x14ac:dyDescent="0.25">
      <c r="A66" s="3328"/>
      <c r="B66" s="2379"/>
      <c r="C66" s="1663"/>
      <c r="D66" s="4901"/>
      <c r="E66" s="912"/>
      <c r="F66" s="5188"/>
      <c r="G66" s="3223"/>
      <c r="H66" s="2202"/>
      <c r="I66" s="4898"/>
      <c r="J66" s="4897"/>
      <c r="K66" s="5187" t="s">
        <v>33</v>
      </c>
      <c r="L66" s="5186"/>
      <c r="M66" s="5185"/>
      <c r="N66" s="5184"/>
      <c r="O66" s="5183"/>
    </row>
    <row r="67" spans="1:21" ht="23.25" customHeight="1" x14ac:dyDescent="0.2">
      <c r="A67" s="3208" t="s">
        <v>37</v>
      </c>
      <c r="B67" s="3207" t="s">
        <v>37</v>
      </c>
      <c r="C67" s="1634" t="s">
        <v>107</v>
      </c>
      <c r="D67" s="2316" t="s">
        <v>1295</v>
      </c>
      <c r="E67" s="2601"/>
      <c r="F67" s="2602"/>
      <c r="G67" s="3233" t="s">
        <v>137</v>
      </c>
      <c r="H67" s="2200" t="s">
        <v>44</v>
      </c>
      <c r="I67" s="4923" t="s">
        <v>278</v>
      </c>
      <c r="J67" s="2005" t="s">
        <v>198</v>
      </c>
      <c r="K67" s="5120" t="s">
        <v>1289</v>
      </c>
      <c r="L67" s="5162">
        <f>L71</f>
        <v>3179.1</v>
      </c>
      <c r="M67" s="5182"/>
      <c r="N67" s="3295"/>
      <c r="O67" s="5181"/>
    </row>
    <row r="68" spans="1:21" ht="15" customHeight="1" x14ac:dyDescent="0.2">
      <c r="A68" s="3198"/>
      <c r="B68" s="2378"/>
      <c r="C68" s="4912"/>
      <c r="D68" s="2319"/>
      <c r="E68" s="2603"/>
      <c r="F68" s="2604"/>
      <c r="G68" s="3228"/>
      <c r="H68" s="2201"/>
      <c r="I68" s="4909"/>
      <c r="J68" s="2746"/>
      <c r="K68" s="5153" t="s">
        <v>124</v>
      </c>
      <c r="L68" s="5180"/>
      <c r="M68" s="5151"/>
      <c r="N68" s="5179"/>
      <c r="O68" s="5178"/>
    </row>
    <row r="69" spans="1:21" ht="21" customHeight="1" x14ac:dyDescent="0.2">
      <c r="A69" s="3198"/>
      <c r="B69" s="2378"/>
      <c r="C69" s="4912"/>
      <c r="D69" s="2319"/>
      <c r="E69" s="2603"/>
      <c r="F69" s="2604"/>
      <c r="G69" s="3228"/>
      <c r="H69" s="2201"/>
      <c r="I69" s="4909"/>
      <c r="J69" s="2746"/>
      <c r="K69" s="5117" t="s">
        <v>140</v>
      </c>
      <c r="L69" s="5116">
        <f>L72</f>
        <v>24.4</v>
      </c>
      <c r="M69" s="1511"/>
      <c r="N69" s="4913"/>
      <c r="O69" s="5177"/>
    </row>
    <row r="70" spans="1:21" ht="21.75" customHeight="1" thickBot="1" x14ac:dyDescent="0.25">
      <c r="A70" s="5176"/>
      <c r="B70" s="5175"/>
      <c r="C70" s="4912"/>
      <c r="D70" s="2605"/>
      <c r="E70" s="2606"/>
      <c r="F70" s="2607"/>
      <c r="G70" s="3228"/>
      <c r="H70" s="2201"/>
      <c r="I70" s="4909"/>
      <c r="J70" s="2746"/>
      <c r="K70" s="5148" t="s">
        <v>33</v>
      </c>
      <c r="L70" s="5109">
        <f>L67+L69+L68</f>
        <v>3203.5</v>
      </c>
      <c r="M70" s="1554"/>
      <c r="N70" s="5174"/>
      <c r="O70" s="1552"/>
    </row>
    <row r="71" spans="1:21" ht="18" customHeight="1" x14ac:dyDescent="0.2">
      <c r="A71" s="5173" t="s">
        <v>37</v>
      </c>
      <c r="B71" s="1397" t="s">
        <v>37</v>
      </c>
      <c r="C71" s="1634" t="s">
        <v>107</v>
      </c>
      <c r="D71" s="1720" t="s">
        <v>37</v>
      </c>
      <c r="E71" s="5170"/>
      <c r="F71" s="4910" t="s">
        <v>1295</v>
      </c>
      <c r="G71" s="3228"/>
      <c r="H71" s="2201"/>
      <c r="I71" s="4909"/>
      <c r="J71" s="2746"/>
      <c r="K71" s="5057" t="s">
        <v>1289</v>
      </c>
      <c r="L71" s="5012">
        <v>3179.1</v>
      </c>
      <c r="M71" s="4927"/>
      <c r="N71" s="5168"/>
      <c r="O71" s="5167"/>
      <c r="R71" s="394"/>
      <c r="U71" s="394"/>
    </row>
    <row r="72" spans="1:21" ht="19.5" customHeight="1" thickBot="1" x14ac:dyDescent="0.25">
      <c r="A72" s="5172"/>
      <c r="B72" s="1398"/>
      <c r="C72" s="4912"/>
      <c r="D72" s="5171"/>
      <c r="E72" s="5170"/>
      <c r="F72" s="4910"/>
      <c r="G72" s="3228"/>
      <c r="H72" s="2201"/>
      <c r="I72" s="4909"/>
      <c r="J72" s="2746"/>
      <c r="K72" s="5169" t="s">
        <v>140</v>
      </c>
      <c r="L72" s="4931">
        <v>24.4</v>
      </c>
      <c r="M72" s="4927"/>
      <c r="N72" s="5168"/>
      <c r="O72" s="5167"/>
    </row>
    <row r="73" spans="1:21" ht="15.75" customHeight="1" thickBot="1" x14ac:dyDescent="0.25">
      <c r="A73" s="5166"/>
      <c r="B73" s="1399"/>
      <c r="C73" s="5165"/>
      <c r="D73" s="5164"/>
      <c r="E73" s="5163"/>
      <c r="F73" s="4900"/>
      <c r="G73" s="3223"/>
      <c r="H73" s="2202"/>
      <c r="I73" s="4898"/>
      <c r="J73" s="2006"/>
      <c r="K73" s="4896" t="s">
        <v>33</v>
      </c>
      <c r="L73" s="4928">
        <f>SUM(L71:L72)</f>
        <v>3203.5</v>
      </c>
      <c r="M73" s="4995"/>
      <c r="N73" s="5108"/>
      <c r="O73" s="5107"/>
    </row>
    <row r="74" spans="1:21" ht="26.25" customHeight="1" x14ac:dyDescent="0.2">
      <c r="A74" s="3208" t="s">
        <v>37</v>
      </c>
      <c r="B74" s="3207" t="s">
        <v>37</v>
      </c>
      <c r="C74" s="2574" t="s">
        <v>102</v>
      </c>
      <c r="D74" s="2316" t="s">
        <v>1294</v>
      </c>
      <c r="E74" s="2601"/>
      <c r="F74" s="2602"/>
      <c r="G74" s="3233" t="s">
        <v>130</v>
      </c>
      <c r="H74" s="2200" t="s">
        <v>44</v>
      </c>
      <c r="I74" s="4923" t="s">
        <v>278</v>
      </c>
      <c r="J74" s="4922" t="s">
        <v>198</v>
      </c>
      <c r="K74" s="5120" t="s">
        <v>124</v>
      </c>
      <c r="L74" s="5162">
        <f>L79</f>
        <v>0</v>
      </c>
      <c r="M74" s="5161" t="s">
        <v>1293</v>
      </c>
      <c r="N74" s="5160" t="s">
        <v>79</v>
      </c>
      <c r="O74" s="5159">
        <v>23.5</v>
      </c>
      <c r="R74" s="5150"/>
      <c r="S74" s="5155"/>
    </row>
    <row r="75" spans="1:21" ht="22.5" customHeight="1" x14ac:dyDescent="0.2">
      <c r="A75" s="3198"/>
      <c r="B75" s="2378"/>
      <c r="C75" s="2575"/>
      <c r="D75" s="2319"/>
      <c r="E75" s="2603"/>
      <c r="F75" s="2604"/>
      <c r="G75" s="3228"/>
      <c r="H75" s="2201"/>
      <c r="I75" s="4909"/>
      <c r="J75" s="4908"/>
      <c r="K75" s="5117" t="s">
        <v>140</v>
      </c>
      <c r="L75" s="5116">
        <f>L80</f>
        <v>761.2</v>
      </c>
      <c r="M75" s="5158"/>
      <c r="N75" s="5157"/>
      <c r="O75" s="5156"/>
      <c r="R75" s="5150"/>
      <c r="S75" s="5155"/>
      <c r="T75" s="394"/>
    </row>
    <row r="76" spans="1:21" ht="15" customHeight="1" x14ac:dyDescent="0.2">
      <c r="A76" s="3198"/>
      <c r="B76" s="2378"/>
      <c r="C76" s="2575"/>
      <c r="D76" s="2319"/>
      <c r="E76" s="2603"/>
      <c r="F76" s="2604"/>
      <c r="G76" s="3228"/>
      <c r="H76" s="2201"/>
      <c r="I76" s="4909"/>
      <c r="J76" s="4908"/>
      <c r="K76" s="5117" t="s">
        <v>40</v>
      </c>
      <c r="L76" s="5154"/>
      <c r="M76" s="5141"/>
      <c r="N76" s="1510"/>
      <c r="O76" s="1560"/>
      <c r="R76" s="5150"/>
      <c r="S76" s="5149"/>
    </row>
    <row r="77" spans="1:21" ht="22.5" customHeight="1" x14ac:dyDescent="0.2">
      <c r="A77" s="3198"/>
      <c r="B77" s="2378"/>
      <c r="C77" s="2575"/>
      <c r="D77" s="2319"/>
      <c r="E77" s="2603"/>
      <c r="F77" s="2604"/>
      <c r="G77" s="3228"/>
      <c r="H77" s="2201"/>
      <c r="I77" s="4909"/>
      <c r="J77" s="4908"/>
      <c r="K77" s="5153" t="s">
        <v>1289</v>
      </c>
      <c r="L77" s="5152">
        <f>L82</f>
        <v>0</v>
      </c>
      <c r="M77" s="5151"/>
      <c r="N77" s="1510"/>
      <c r="O77" s="1765"/>
      <c r="R77" s="5150"/>
      <c r="S77" s="5149"/>
    </row>
    <row r="78" spans="1:21" ht="23.25" customHeight="1" thickBot="1" x14ac:dyDescent="0.25">
      <c r="A78" s="3189"/>
      <c r="B78" s="3188"/>
      <c r="C78" s="2576"/>
      <c r="D78" s="2605"/>
      <c r="E78" s="2606"/>
      <c r="F78" s="2607"/>
      <c r="G78" s="3223"/>
      <c r="H78" s="2202"/>
      <c r="I78" s="4898"/>
      <c r="J78" s="4897"/>
      <c r="K78" s="5148" t="s">
        <v>33</v>
      </c>
      <c r="L78" s="5109">
        <f>L74+L75+L76+L77</f>
        <v>761.2</v>
      </c>
      <c r="M78" s="5147"/>
      <c r="N78" s="5053"/>
      <c r="O78" s="5132"/>
      <c r="R78" s="5146"/>
      <c r="S78" s="5145"/>
    </row>
    <row r="79" spans="1:21" ht="26.25" customHeight="1" x14ac:dyDescent="0.2">
      <c r="A79" s="3337" t="s">
        <v>37</v>
      </c>
      <c r="B79" s="2377" t="s">
        <v>37</v>
      </c>
      <c r="C79" s="2574" t="s">
        <v>102</v>
      </c>
      <c r="D79" s="3205" t="s">
        <v>39</v>
      </c>
      <c r="E79" s="3335"/>
      <c r="F79" s="5144" t="s">
        <v>1292</v>
      </c>
      <c r="G79" s="3218" t="s">
        <v>130</v>
      </c>
      <c r="H79" s="2200" t="s">
        <v>44</v>
      </c>
      <c r="I79" s="5143" t="s">
        <v>278</v>
      </c>
      <c r="J79" s="4922" t="s">
        <v>198</v>
      </c>
      <c r="K79" s="5004" t="s">
        <v>124</v>
      </c>
      <c r="L79" s="5066">
        <v>0</v>
      </c>
      <c r="M79" s="1517" t="s">
        <v>1291</v>
      </c>
      <c r="N79" s="1516" t="s">
        <v>789</v>
      </c>
      <c r="O79" s="5142">
        <v>3650</v>
      </c>
      <c r="P79" s="394"/>
      <c r="Q79" s="394"/>
      <c r="R79" s="394"/>
      <c r="S79" s="394"/>
    </row>
    <row r="80" spans="1:21" ht="25.5" x14ac:dyDescent="0.2">
      <c r="A80" s="3332"/>
      <c r="B80" s="2378"/>
      <c r="C80" s="2575"/>
      <c r="D80" s="3196"/>
      <c r="E80" s="3266"/>
      <c r="F80" s="5140"/>
      <c r="G80" s="3193"/>
      <c r="H80" s="2201"/>
      <c r="I80" s="5136"/>
      <c r="J80" s="4908"/>
      <c r="K80" s="4999" t="s">
        <v>140</v>
      </c>
      <c r="L80" s="5074">
        <v>761.2</v>
      </c>
      <c r="M80" s="5141" t="s">
        <v>1290</v>
      </c>
      <c r="N80" s="1510" t="s">
        <v>50</v>
      </c>
      <c r="O80" s="1507">
        <v>135</v>
      </c>
      <c r="Q80" s="394"/>
      <c r="R80" s="394"/>
      <c r="S80" s="394"/>
    </row>
    <row r="81" spans="1:21" ht="12.75" x14ac:dyDescent="0.2">
      <c r="A81" s="3332"/>
      <c r="B81" s="2378"/>
      <c r="C81" s="2575"/>
      <c r="D81" s="3196"/>
      <c r="E81" s="3266"/>
      <c r="F81" s="5140"/>
      <c r="G81" s="3193"/>
      <c r="H81" s="2201"/>
      <c r="I81" s="5136"/>
      <c r="J81" s="4908"/>
      <c r="K81" s="4999" t="s">
        <v>40</v>
      </c>
      <c r="L81" s="5074"/>
      <c r="M81" s="5139"/>
      <c r="N81" s="5138"/>
      <c r="O81" s="1560"/>
    </row>
    <row r="82" spans="1:21" ht="12.75" x14ac:dyDescent="0.2">
      <c r="A82" s="3332"/>
      <c r="B82" s="2378"/>
      <c r="C82" s="2575"/>
      <c r="D82" s="3196"/>
      <c r="E82" s="3266"/>
      <c r="F82" s="5140"/>
      <c r="G82" s="3193"/>
      <c r="H82" s="2201"/>
      <c r="I82" s="5136"/>
      <c r="J82" s="4908"/>
      <c r="K82" s="5010" t="s">
        <v>1289</v>
      </c>
      <c r="L82" s="5074"/>
      <c r="M82" s="5139"/>
      <c r="N82" s="5138"/>
      <c r="O82" s="1560"/>
    </row>
    <row r="83" spans="1:21" ht="24" customHeight="1" thickBot="1" x14ac:dyDescent="0.25">
      <c r="A83" s="3328"/>
      <c r="B83" s="2379"/>
      <c r="C83" s="5064"/>
      <c r="D83" s="3186"/>
      <c r="E83" s="3265"/>
      <c r="F83" s="5137"/>
      <c r="G83" s="3183"/>
      <c r="H83" s="2202"/>
      <c r="I83" s="5136"/>
      <c r="J83" s="4897"/>
      <c r="K83" s="5135" t="s">
        <v>33</v>
      </c>
      <c r="L83" s="5134">
        <f>SUM(L79:L82)</f>
        <v>761.2</v>
      </c>
      <c r="M83" s="5133"/>
      <c r="N83" s="5053"/>
      <c r="O83" s="5132"/>
    </row>
    <row r="84" spans="1:21" ht="19.5" customHeight="1" thickBot="1" x14ac:dyDescent="0.25">
      <c r="A84" s="3323" t="s">
        <v>37</v>
      </c>
      <c r="B84" s="4992" t="s">
        <v>37</v>
      </c>
      <c r="C84" s="2631" t="s">
        <v>38</v>
      </c>
      <c r="D84" s="2632"/>
      <c r="E84" s="2632"/>
      <c r="F84" s="2632"/>
      <c r="G84" s="2632"/>
      <c r="H84" s="2632"/>
      <c r="I84" s="2632"/>
      <c r="J84" s="2397"/>
      <c r="K84" s="4891" t="s">
        <v>33</v>
      </c>
      <c r="L84" s="4890">
        <f>L26+L35+L51+L70+L78</f>
        <v>4083.7</v>
      </c>
      <c r="M84" s="5131"/>
      <c r="N84" s="5130"/>
      <c r="O84" s="5129"/>
    </row>
    <row r="85" spans="1:21" ht="17.25" customHeight="1" thickBot="1" x14ac:dyDescent="0.25">
      <c r="A85" s="3337" t="s">
        <v>37</v>
      </c>
      <c r="B85" s="2377" t="s">
        <v>39</v>
      </c>
      <c r="C85" s="1686" t="s">
        <v>1288</v>
      </c>
      <c r="D85" s="1098"/>
      <c r="E85" s="5128"/>
      <c r="F85" s="5125"/>
      <c r="G85" s="5124"/>
      <c r="H85" s="5127"/>
      <c r="I85" s="5126"/>
      <c r="J85" s="5125"/>
      <c r="K85" s="5125"/>
      <c r="L85" s="5125"/>
      <c r="M85" s="5124"/>
      <c r="N85" s="5124"/>
      <c r="O85" s="5123"/>
    </row>
    <row r="86" spans="1:21" ht="31.5" customHeight="1" thickBot="1" x14ac:dyDescent="0.25">
      <c r="A86" s="3332"/>
      <c r="B86" s="2378"/>
      <c r="C86" s="4957"/>
      <c r="D86" s="4956"/>
      <c r="E86" s="4956"/>
      <c r="F86" s="4956"/>
      <c r="G86" s="4956"/>
      <c r="H86" s="4956"/>
      <c r="I86" s="4956"/>
      <c r="J86" s="4956"/>
      <c r="K86" s="4956"/>
      <c r="L86" s="4955"/>
      <c r="M86" s="5122" t="s">
        <v>1287</v>
      </c>
      <c r="N86" s="1516" t="s">
        <v>1286</v>
      </c>
      <c r="O86" s="5121">
        <v>4</v>
      </c>
      <c r="Q86" s="879"/>
    </row>
    <row r="87" spans="1:21" ht="20.25" customHeight="1" x14ac:dyDescent="0.2">
      <c r="A87" s="3337" t="s">
        <v>37</v>
      </c>
      <c r="B87" s="2377" t="s">
        <v>39</v>
      </c>
      <c r="C87" s="1634" t="s">
        <v>37</v>
      </c>
      <c r="D87" s="4952" t="s">
        <v>1285</v>
      </c>
      <c r="E87" s="4951"/>
      <c r="F87" s="4950"/>
      <c r="G87" s="3233" t="s">
        <v>791</v>
      </c>
      <c r="H87" s="4924" t="s">
        <v>44</v>
      </c>
      <c r="I87" s="4923" t="s">
        <v>65</v>
      </c>
      <c r="J87" s="4922" t="s">
        <v>198</v>
      </c>
      <c r="K87" s="5120" t="s">
        <v>124</v>
      </c>
      <c r="L87" s="5119">
        <f>L92+L95+L98+L102+L106+L109+L111+L115+L118+L122+L124+L126+L128+L131+L134+L137+L139+L141+L143+L145+L147+L149+L152+L154+L156+L159+L161+L164</f>
        <v>381.40000000000003</v>
      </c>
      <c r="M87" s="5102"/>
      <c r="N87" s="3295"/>
      <c r="O87" s="5118"/>
    </row>
    <row r="88" spans="1:21" ht="15" customHeight="1" x14ac:dyDescent="0.2">
      <c r="A88" s="3332"/>
      <c r="B88" s="2378"/>
      <c r="C88" s="4912"/>
      <c r="D88" s="4946"/>
      <c r="E88" s="4945"/>
      <c r="F88" s="4944"/>
      <c r="G88" s="3228"/>
      <c r="H88" s="2201"/>
      <c r="I88" s="4909"/>
      <c r="J88" s="4908"/>
      <c r="K88" s="5117" t="s">
        <v>140</v>
      </c>
      <c r="L88" s="5116">
        <f>L158</f>
        <v>316.7</v>
      </c>
      <c r="M88" s="5115"/>
      <c r="N88" s="5114"/>
      <c r="O88" s="1588"/>
      <c r="Q88" s="394"/>
      <c r="R88" s="394"/>
    </row>
    <row r="89" spans="1:21" ht="19.5" customHeight="1" x14ac:dyDescent="0.2">
      <c r="A89" s="3332"/>
      <c r="B89" s="2378"/>
      <c r="C89" s="4912"/>
      <c r="D89" s="4946"/>
      <c r="E89" s="4945"/>
      <c r="F89" s="4944"/>
      <c r="G89" s="3228"/>
      <c r="H89" s="2201"/>
      <c r="I89" s="4909"/>
      <c r="J89" s="4908"/>
      <c r="K89" s="5117" t="s">
        <v>161</v>
      </c>
      <c r="L89" s="5116">
        <f>L150+L162+L165</f>
        <v>284</v>
      </c>
      <c r="M89" s="5115"/>
      <c r="N89" s="5114"/>
      <c r="O89" s="1588"/>
      <c r="U89" s="394"/>
    </row>
    <row r="90" spans="1:21" ht="22.5" customHeight="1" x14ac:dyDescent="0.2">
      <c r="A90" s="3332"/>
      <c r="B90" s="2378"/>
      <c r="C90" s="4912"/>
      <c r="D90" s="4946"/>
      <c r="E90" s="4945"/>
      <c r="F90" s="4944"/>
      <c r="G90" s="3228"/>
      <c r="H90" s="2201"/>
      <c r="I90" s="4909"/>
      <c r="J90" s="4908"/>
      <c r="K90" s="5113" t="s">
        <v>480</v>
      </c>
      <c r="L90" s="5112">
        <f>L100+L120</f>
        <v>0</v>
      </c>
      <c r="M90" s="1674"/>
      <c r="N90" s="4913"/>
      <c r="O90" s="5111"/>
    </row>
    <row r="91" spans="1:21" ht="18.75" customHeight="1" thickBot="1" x14ac:dyDescent="0.25">
      <c r="A91" s="3328"/>
      <c r="B91" s="2379"/>
      <c r="C91" s="4902"/>
      <c r="D91" s="4940"/>
      <c r="E91" s="4939"/>
      <c r="F91" s="4938"/>
      <c r="G91" s="3223"/>
      <c r="H91" s="4899"/>
      <c r="I91" s="4898"/>
      <c r="J91" s="4897"/>
      <c r="K91" s="5110" t="s">
        <v>33</v>
      </c>
      <c r="L91" s="5109">
        <f>L87+L88+L89+L90</f>
        <v>982.1</v>
      </c>
      <c r="M91" s="4995"/>
      <c r="N91" s="5108"/>
      <c r="O91" s="5107"/>
    </row>
    <row r="92" spans="1:21" ht="33" customHeight="1" x14ac:dyDescent="0.2">
      <c r="A92" s="3337" t="s">
        <v>37</v>
      </c>
      <c r="B92" s="2377" t="s">
        <v>39</v>
      </c>
      <c r="C92" s="2574" t="s">
        <v>37</v>
      </c>
      <c r="D92" s="3205" t="s">
        <v>37</v>
      </c>
      <c r="E92" s="3335"/>
      <c r="F92" s="5067" t="s">
        <v>1284</v>
      </c>
      <c r="G92" s="3233" t="s">
        <v>791</v>
      </c>
      <c r="H92" s="2200" t="s">
        <v>44</v>
      </c>
      <c r="I92" s="5106" t="s">
        <v>65</v>
      </c>
      <c r="J92" s="2005" t="s">
        <v>1238</v>
      </c>
      <c r="K92" s="5057" t="s">
        <v>124</v>
      </c>
      <c r="L92" s="5066">
        <v>7.4</v>
      </c>
      <c r="M92" s="5102" t="s">
        <v>1283</v>
      </c>
      <c r="N92" s="3295" t="s">
        <v>50</v>
      </c>
      <c r="O92" s="5070">
        <v>3100</v>
      </c>
    </row>
    <row r="93" spans="1:21" ht="18.75" customHeight="1" thickBot="1" x14ac:dyDescent="0.25">
      <c r="A93" s="3332"/>
      <c r="B93" s="2378"/>
      <c r="C93" s="2575"/>
      <c r="D93" s="3196"/>
      <c r="E93" s="3266"/>
      <c r="F93" s="5076"/>
      <c r="G93" s="3228"/>
      <c r="H93" s="2201"/>
      <c r="I93" s="926"/>
      <c r="J93" s="2746"/>
      <c r="K93" s="5100" t="s">
        <v>140</v>
      </c>
      <c r="L93" s="5091"/>
      <c r="M93" s="1554"/>
      <c r="N93" s="1561"/>
      <c r="O93" s="1552"/>
    </row>
    <row r="94" spans="1:21" ht="32.25" customHeight="1" thickBot="1" x14ac:dyDescent="0.25">
      <c r="A94" s="3328"/>
      <c r="B94" s="2379"/>
      <c r="C94" s="5064"/>
      <c r="D94" s="3186"/>
      <c r="E94" s="3265"/>
      <c r="F94" s="5063"/>
      <c r="G94" s="3223"/>
      <c r="H94" s="2201"/>
      <c r="I94" s="5105"/>
      <c r="J94" s="2006"/>
      <c r="K94" s="5104" t="s">
        <v>33</v>
      </c>
      <c r="L94" s="5082">
        <f>SUM(L92:L93)</f>
        <v>7.4</v>
      </c>
      <c r="M94" s="1559"/>
      <c r="N94" s="5081"/>
      <c r="O94" s="1557"/>
    </row>
    <row r="95" spans="1:21" ht="25.5" x14ac:dyDescent="0.2">
      <c r="A95" s="3337" t="s">
        <v>37</v>
      </c>
      <c r="B95" s="2377" t="s">
        <v>39</v>
      </c>
      <c r="C95" s="2574" t="s">
        <v>37</v>
      </c>
      <c r="D95" s="3205" t="s">
        <v>39</v>
      </c>
      <c r="E95" s="3335"/>
      <c r="F95" s="5067" t="s">
        <v>1282</v>
      </c>
      <c r="G95" s="3233" t="s">
        <v>791</v>
      </c>
      <c r="H95" s="2201"/>
      <c r="I95" s="4923" t="s">
        <v>65</v>
      </c>
      <c r="J95" s="2005" t="s">
        <v>1281</v>
      </c>
      <c r="K95" s="5057" t="s">
        <v>124</v>
      </c>
      <c r="L95" s="5066">
        <v>27.3</v>
      </c>
      <c r="M95" s="5102" t="s">
        <v>1280</v>
      </c>
      <c r="N95" s="5005" t="s">
        <v>50</v>
      </c>
      <c r="O95" s="5070">
        <v>5720</v>
      </c>
      <c r="R95" s="394"/>
    </row>
    <row r="96" spans="1:21" ht="12.75" x14ac:dyDescent="0.2">
      <c r="A96" s="3332"/>
      <c r="B96" s="2378"/>
      <c r="C96" s="2575"/>
      <c r="D96" s="3196"/>
      <c r="E96" s="3266"/>
      <c r="F96" s="5076"/>
      <c r="G96" s="3228"/>
      <c r="H96" s="2201"/>
      <c r="I96" s="4909"/>
      <c r="J96" s="2746"/>
      <c r="K96" s="5075" t="s">
        <v>140</v>
      </c>
      <c r="L96" s="5074"/>
      <c r="M96" s="1554"/>
      <c r="N96" s="5072"/>
      <c r="O96" s="5071"/>
    </row>
    <row r="97" spans="1:21" ht="13.5" thickBot="1" x14ac:dyDescent="0.25">
      <c r="A97" s="3328"/>
      <c r="B97" s="2379"/>
      <c r="C97" s="5064"/>
      <c r="D97" s="3186"/>
      <c r="E97" s="3265"/>
      <c r="F97" s="5063"/>
      <c r="G97" s="3223"/>
      <c r="H97" s="2202"/>
      <c r="I97" s="4898"/>
      <c r="J97" s="2006"/>
      <c r="K97" s="5078" t="s">
        <v>33</v>
      </c>
      <c r="L97" s="5061">
        <f>SUM(L95:L96)</f>
        <v>27.3</v>
      </c>
      <c r="M97" s="1559"/>
      <c r="N97" s="5068"/>
      <c r="O97" s="5059"/>
    </row>
    <row r="98" spans="1:21" ht="26.25" customHeight="1" x14ac:dyDescent="0.2">
      <c r="A98" s="3337" t="s">
        <v>37</v>
      </c>
      <c r="B98" s="2377" t="s">
        <v>39</v>
      </c>
      <c r="C98" s="2574" t="s">
        <v>37</v>
      </c>
      <c r="D98" s="3205" t="s">
        <v>109</v>
      </c>
      <c r="E98" s="3335"/>
      <c r="F98" s="5067" t="s">
        <v>1279</v>
      </c>
      <c r="G98" s="3233" t="s">
        <v>791</v>
      </c>
      <c r="H98" s="2200" t="s">
        <v>44</v>
      </c>
      <c r="I98" s="4923" t="s">
        <v>65</v>
      </c>
      <c r="J98" s="2005" t="s">
        <v>1216</v>
      </c>
      <c r="K98" s="5057" t="s">
        <v>124</v>
      </c>
      <c r="L98" s="5103">
        <v>0</v>
      </c>
      <c r="M98" s="5102" t="s">
        <v>1278</v>
      </c>
      <c r="N98" s="3295" t="s">
        <v>232</v>
      </c>
      <c r="O98" s="5070">
        <v>0</v>
      </c>
    </row>
    <row r="99" spans="1:21" ht="12.75" x14ac:dyDescent="0.2">
      <c r="A99" s="3332"/>
      <c r="B99" s="2378"/>
      <c r="C99" s="2575"/>
      <c r="D99" s="3196"/>
      <c r="E99" s="3266"/>
      <c r="F99" s="5076"/>
      <c r="G99" s="3228"/>
      <c r="H99" s="2201"/>
      <c r="I99" s="4909"/>
      <c r="J99" s="2746"/>
      <c r="K99" s="5075" t="s">
        <v>140</v>
      </c>
      <c r="L99" s="5101">
        <v>0</v>
      </c>
      <c r="M99" s="1554"/>
      <c r="N99" s="5072"/>
      <c r="O99" s="5071"/>
    </row>
    <row r="100" spans="1:21" ht="12.75" x14ac:dyDescent="0.2">
      <c r="A100" s="3332"/>
      <c r="B100" s="2378"/>
      <c r="C100" s="2575"/>
      <c r="D100" s="3196"/>
      <c r="E100" s="3266"/>
      <c r="F100" s="5076"/>
      <c r="G100" s="3228"/>
      <c r="H100" s="2201"/>
      <c r="I100" s="4909"/>
      <c r="J100" s="2746"/>
      <c r="K100" s="5100" t="s">
        <v>480</v>
      </c>
      <c r="L100" s="5099">
        <v>0</v>
      </c>
      <c r="M100" s="1569"/>
      <c r="N100" s="5089"/>
      <c r="O100" s="5088"/>
    </row>
    <row r="101" spans="1:21" ht="13.5" thickBot="1" x14ac:dyDescent="0.25">
      <c r="A101" s="3328"/>
      <c r="B101" s="2379"/>
      <c r="C101" s="5064"/>
      <c r="D101" s="3186"/>
      <c r="E101" s="3265"/>
      <c r="F101" s="5063"/>
      <c r="G101" s="3223"/>
      <c r="H101" s="2201"/>
      <c r="I101" s="4898"/>
      <c r="J101" s="2006"/>
      <c r="K101" s="4929" t="s">
        <v>33</v>
      </c>
      <c r="L101" s="5098">
        <f>SUM(L98:L100)</f>
        <v>0</v>
      </c>
      <c r="M101" s="1559"/>
      <c r="N101" s="5068"/>
      <c r="O101" s="5059"/>
    </row>
    <row r="102" spans="1:21" ht="25.5" x14ac:dyDescent="0.2">
      <c r="A102" s="3337" t="s">
        <v>37</v>
      </c>
      <c r="B102" s="2377" t="s">
        <v>39</v>
      </c>
      <c r="C102" s="2574" t="s">
        <v>37</v>
      </c>
      <c r="D102" s="3205" t="s">
        <v>107</v>
      </c>
      <c r="E102" s="3335"/>
      <c r="F102" s="5067" t="s">
        <v>1277</v>
      </c>
      <c r="G102" s="3233" t="s">
        <v>791</v>
      </c>
      <c r="H102" s="2201"/>
      <c r="I102" s="4923" t="s">
        <v>65</v>
      </c>
      <c r="J102" s="2005" t="s">
        <v>1246</v>
      </c>
      <c r="K102" s="5057" t="s">
        <v>124</v>
      </c>
      <c r="L102" s="5066">
        <v>20.8</v>
      </c>
      <c r="M102" s="1476" t="s">
        <v>1276</v>
      </c>
      <c r="N102" s="3295" t="s">
        <v>232</v>
      </c>
      <c r="O102" s="5070">
        <v>2150</v>
      </c>
      <c r="R102" s="394"/>
    </row>
    <row r="103" spans="1:21" ht="12.75" x14ac:dyDescent="0.2">
      <c r="A103" s="3332"/>
      <c r="B103" s="2378"/>
      <c r="C103" s="2575"/>
      <c r="D103" s="3196"/>
      <c r="E103" s="3266"/>
      <c r="F103" s="5076"/>
      <c r="G103" s="3228"/>
      <c r="H103" s="2201"/>
      <c r="I103" s="4909"/>
      <c r="J103" s="2746"/>
      <c r="K103" s="5097" t="s">
        <v>161</v>
      </c>
      <c r="L103" s="5074"/>
      <c r="M103" s="1554"/>
      <c r="N103" s="5072"/>
      <c r="O103" s="5096"/>
    </row>
    <row r="104" spans="1:21" ht="12.75" x14ac:dyDescent="0.2">
      <c r="A104" s="3332"/>
      <c r="B104" s="2378"/>
      <c r="C104" s="2575"/>
      <c r="D104" s="3196"/>
      <c r="E104" s="3266"/>
      <c r="F104" s="5076"/>
      <c r="G104" s="3228"/>
      <c r="H104" s="2201"/>
      <c r="I104" s="4909"/>
      <c r="J104" s="2746"/>
      <c r="K104" s="5075" t="s">
        <v>140</v>
      </c>
      <c r="L104" s="5074"/>
      <c r="M104" s="1554"/>
      <c r="N104" s="5072"/>
      <c r="O104" s="5096"/>
    </row>
    <row r="105" spans="1:21" ht="13.5" customHeight="1" thickBot="1" x14ac:dyDescent="0.25">
      <c r="A105" s="3328"/>
      <c r="B105" s="2379"/>
      <c r="C105" s="5064"/>
      <c r="D105" s="3186"/>
      <c r="E105" s="3265"/>
      <c r="F105" s="5063"/>
      <c r="G105" s="3223"/>
      <c r="H105" s="2202"/>
      <c r="I105" s="4898"/>
      <c r="J105" s="2006"/>
      <c r="K105" s="5078" t="s">
        <v>33</v>
      </c>
      <c r="L105" s="5061">
        <f>SUM(L102:L104)</f>
        <v>20.8</v>
      </c>
      <c r="M105" s="1559"/>
      <c r="N105" s="5068"/>
      <c r="O105" s="5095"/>
    </row>
    <row r="106" spans="1:21" ht="44.45" customHeight="1" x14ac:dyDescent="0.2">
      <c r="A106" s="3337" t="s">
        <v>37</v>
      </c>
      <c r="B106" s="2377" t="s">
        <v>39</v>
      </c>
      <c r="C106" s="2574" t="s">
        <v>37</v>
      </c>
      <c r="D106" s="3205" t="s">
        <v>102</v>
      </c>
      <c r="E106" s="3335"/>
      <c r="F106" s="5067" t="s">
        <v>1275</v>
      </c>
      <c r="G106" s="3233" t="s">
        <v>791</v>
      </c>
      <c r="H106" s="2200" t="s">
        <v>44</v>
      </c>
      <c r="I106" s="4923" t="s">
        <v>65</v>
      </c>
      <c r="J106" s="2005" t="s">
        <v>1252</v>
      </c>
      <c r="K106" s="5057" t="s">
        <v>124</v>
      </c>
      <c r="L106" s="5066">
        <v>8</v>
      </c>
      <c r="M106" s="3296" t="s">
        <v>1274</v>
      </c>
      <c r="N106" s="3295" t="s">
        <v>232</v>
      </c>
      <c r="O106" s="5093">
        <v>550</v>
      </c>
      <c r="Q106" s="376"/>
      <c r="R106" s="394"/>
    </row>
    <row r="107" spans="1:21" ht="12.75" customHeight="1" x14ac:dyDescent="0.2">
      <c r="A107" s="3332"/>
      <c r="B107" s="2378"/>
      <c r="C107" s="2575"/>
      <c r="D107" s="3196"/>
      <c r="E107" s="3266"/>
      <c r="F107" s="5076"/>
      <c r="G107" s="3228"/>
      <c r="H107" s="2201"/>
      <c r="I107" s="4909"/>
      <c r="J107" s="2746"/>
      <c r="K107" s="5075" t="s">
        <v>140</v>
      </c>
      <c r="L107" s="5074"/>
      <c r="M107" s="1546"/>
      <c r="N107" s="5072"/>
      <c r="O107" s="5096"/>
    </row>
    <row r="108" spans="1:21" ht="19.5" customHeight="1" thickBot="1" x14ac:dyDescent="0.25">
      <c r="A108" s="3328"/>
      <c r="B108" s="2379"/>
      <c r="C108" s="5064"/>
      <c r="D108" s="3186"/>
      <c r="E108" s="3265"/>
      <c r="F108" s="5063"/>
      <c r="G108" s="3223"/>
      <c r="H108" s="2201"/>
      <c r="I108" s="4898"/>
      <c r="J108" s="2006"/>
      <c r="K108" s="5078" t="s">
        <v>33</v>
      </c>
      <c r="L108" s="5061">
        <f>SUM(L106:L107)</f>
        <v>8</v>
      </c>
      <c r="M108" s="1543"/>
      <c r="N108" s="5068"/>
      <c r="O108" s="5059"/>
    </row>
    <row r="109" spans="1:21" ht="25.5" x14ac:dyDescent="0.2">
      <c r="A109" s="3337" t="s">
        <v>37</v>
      </c>
      <c r="B109" s="2377" t="s">
        <v>39</v>
      </c>
      <c r="C109" s="2574" t="s">
        <v>37</v>
      </c>
      <c r="D109" s="3205" t="s">
        <v>96</v>
      </c>
      <c r="E109" s="3335"/>
      <c r="F109" s="5067" t="s">
        <v>1273</v>
      </c>
      <c r="G109" s="3233" t="s">
        <v>791</v>
      </c>
      <c r="H109" s="2201"/>
      <c r="I109" s="4923" t="s">
        <v>65</v>
      </c>
      <c r="J109" s="2005" t="s">
        <v>1257</v>
      </c>
      <c r="K109" s="5057" t="s">
        <v>124</v>
      </c>
      <c r="L109" s="5066">
        <v>5.7</v>
      </c>
      <c r="M109" s="3296" t="s">
        <v>1272</v>
      </c>
      <c r="N109" s="3295" t="s">
        <v>50</v>
      </c>
      <c r="O109" s="5070">
        <v>1</v>
      </c>
      <c r="R109" s="394"/>
    </row>
    <row r="110" spans="1:21" ht="16.5" customHeight="1" thickBot="1" x14ac:dyDescent="0.25">
      <c r="A110" s="3328"/>
      <c r="B110" s="2379"/>
      <c r="C110" s="5064"/>
      <c r="D110" s="3186"/>
      <c r="E110" s="3265"/>
      <c r="F110" s="5063"/>
      <c r="G110" s="3223"/>
      <c r="H110" s="2202"/>
      <c r="I110" s="4898"/>
      <c r="J110" s="2006"/>
      <c r="K110" s="5078" t="s">
        <v>33</v>
      </c>
      <c r="L110" s="5061">
        <f>SUM(L109:L109)</f>
        <v>5.7</v>
      </c>
      <c r="M110" s="1543"/>
      <c r="N110" s="5068"/>
      <c r="O110" s="5059"/>
    </row>
    <row r="111" spans="1:21" ht="30" customHeight="1" x14ac:dyDescent="0.2">
      <c r="A111" s="3337" t="s">
        <v>37</v>
      </c>
      <c r="B111" s="2377" t="s">
        <v>39</v>
      </c>
      <c r="C111" s="2574" t="s">
        <v>37</v>
      </c>
      <c r="D111" s="3205" t="s">
        <v>92</v>
      </c>
      <c r="E111" s="3335"/>
      <c r="F111" s="5067" t="s">
        <v>1271</v>
      </c>
      <c r="G111" s="3233" t="s">
        <v>791</v>
      </c>
      <c r="H111" s="2200" t="s">
        <v>44</v>
      </c>
      <c r="I111" s="4923" t="s">
        <v>65</v>
      </c>
      <c r="J111" s="2005" t="s">
        <v>1270</v>
      </c>
      <c r="K111" s="5057" t="s">
        <v>124</v>
      </c>
      <c r="L111" s="5066">
        <v>7.6</v>
      </c>
      <c r="M111" s="3296" t="s">
        <v>1269</v>
      </c>
      <c r="N111" s="3295" t="s">
        <v>50</v>
      </c>
      <c r="O111" s="5070">
        <v>5</v>
      </c>
      <c r="U111" s="394"/>
    </row>
    <row r="112" spans="1:21" ht="12.75" x14ac:dyDescent="0.2">
      <c r="A112" s="3332"/>
      <c r="B112" s="2378"/>
      <c r="C112" s="2575"/>
      <c r="D112" s="3196"/>
      <c r="E112" s="3266"/>
      <c r="F112" s="5076"/>
      <c r="G112" s="3228"/>
      <c r="H112" s="2201"/>
      <c r="I112" s="4909"/>
      <c r="J112" s="2746"/>
      <c r="K112" s="5097" t="s">
        <v>161</v>
      </c>
      <c r="L112" s="5074"/>
      <c r="M112" s="5073"/>
      <c r="N112" s="5072"/>
      <c r="O112" s="5096"/>
    </row>
    <row r="113" spans="1:21" ht="12.75" x14ac:dyDescent="0.2">
      <c r="A113" s="3332"/>
      <c r="B113" s="2378"/>
      <c r="C113" s="2575"/>
      <c r="D113" s="3196"/>
      <c r="E113" s="3266"/>
      <c r="F113" s="5076"/>
      <c r="G113" s="3228"/>
      <c r="H113" s="2201"/>
      <c r="I113" s="4909"/>
      <c r="J113" s="2746"/>
      <c r="K113" s="5075" t="s">
        <v>140</v>
      </c>
      <c r="L113" s="5074"/>
      <c r="M113" s="1546"/>
      <c r="N113" s="5072"/>
      <c r="O113" s="5096"/>
    </row>
    <row r="114" spans="1:21" ht="13.5" thickBot="1" x14ac:dyDescent="0.25">
      <c r="A114" s="3328"/>
      <c r="B114" s="2379"/>
      <c r="C114" s="5064"/>
      <c r="D114" s="3186"/>
      <c r="E114" s="3265"/>
      <c r="F114" s="5063"/>
      <c r="G114" s="3223"/>
      <c r="H114" s="2201"/>
      <c r="I114" s="4898"/>
      <c r="J114" s="2006"/>
      <c r="K114" s="5078" t="s">
        <v>33</v>
      </c>
      <c r="L114" s="5061">
        <f>SUM(L111:L113)</f>
        <v>7.6</v>
      </c>
      <c r="M114" s="1543"/>
      <c r="N114" s="5068"/>
      <c r="O114" s="5095"/>
    </row>
    <row r="115" spans="1:21" ht="25.5" x14ac:dyDescent="0.2">
      <c r="A115" s="3337" t="s">
        <v>37</v>
      </c>
      <c r="B115" s="2377" t="s">
        <v>39</v>
      </c>
      <c r="C115" s="2574" t="s">
        <v>37</v>
      </c>
      <c r="D115" s="3205" t="s">
        <v>87</v>
      </c>
      <c r="E115" s="3335"/>
      <c r="F115" s="5067" t="s">
        <v>1268</v>
      </c>
      <c r="G115" s="3233" t="s">
        <v>791</v>
      </c>
      <c r="H115" s="2201"/>
      <c r="I115" s="4923" t="s">
        <v>65</v>
      </c>
      <c r="J115" s="2005" t="s">
        <v>198</v>
      </c>
      <c r="K115" s="5057" t="s">
        <v>124</v>
      </c>
      <c r="L115" s="5085">
        <v>25.7</v>
      </c>
      <c r="M115" s="3296" t="s">
        <v>1267</v>
      </c>
      <c r="N115" s="3295" t="s">
        <v>50</v>
      </c>
      <c r="O115" s="5070">
        <v>52</v>
      </c>
      <c r="P115" s="394"/>
      <c r="R115" s="394"/>
    </row>
    <row r="116" spans="1:21" ht="12.75" x14ac:dyDescent="0.2">
      <c r="A116" s="3332"/>
      <c r="B116" s="2378"/>
      <c r="C116" s="2575"/>
      <c r="D116" s="3196"/>
      <c r="E116" s="3266"/>
      <c r="F116" s="5076"/>
      <c r="G116" s="3228"/>
      <c r="H116" s="2201"/>
      <c r="I116" s="4909"/>
      <c r="J116" s="2746"/>
      <c r="K116" s="5075" t="s">
        <v>140</v>
      </c>
      <c r="L116" s="5074"/>
      <c r="M116" s="1546"/>
      <c r="N116" s="5072"/>
      <c r="O116" s="5071"/>
      <c r="R116" s="394"/>
    </row>
    <row r="117" spans="1:21" ht="13.5" thickBot="1" x14ac:dyDescent="0.25">
      <c r="A117" s="3328"/>
      <c r="B117" s="2379"/>
      <c r="C117" s="5064"/>
      <c r="D117" s="3186"/>
      <c r="E117" s="3265"/>
      <c r="F117" s="5063"/>
      <c r="G117" s="3223"/>
      <c r="H117" s="2202"/>
      <c r="I117" s="4898"/>
      <c r="J117" s="2006"/>
      <c r="K117" s="5078" t="s">
        <v>33</v>
      </c>
      <c r="L117" s="5061">
        <f>SUM(L115:L116)</f>
        <v>25.7</v>
      </c>
      <c r="M117" s="1543"/>
      <c r="N117" s="5068"/>
      <c r="O117" s="5059"/>
      <c r="R117" s="394"/>
    </row>
    <row r="118" spans="1:21" ht="25.5" x14ac:dyDescent="0.2">
      <c r="A118" s="3337" t="s">
        <v>37</v>
      </c>
      <c r="B118" s="2377" t="s">
        <v>39</v>
      </c>
      <c r="C118" s="2574" t="s">
        <v>37</v>
      </c>
      <c r="D118" s="3205" t="s">
        <v>84</v>
      </c>
      <c r="E118" s="3335"/>
      <c r="F118" s="5067" t="s">
        <v>1266</v>
      </c>
      <c r="G118" s="3233" t="s">
        <v>791</v>
      </c>
      <c r="H118" s="2200" t="s">
        <v>44</v>
      </c>
      <c r="I118" s="4923" t="s">
        <v>65</v>
      </c>
      <c r="J118" s="2005" t="s">
        <v>1216</v>
      </c>
      <c r="K118" s="5057" t="s">
        <v>124</v>
      </c>
      <c r="L118" s="5094">
        <v>9</v>
      </c>
      <c r="M118" s="1610" t="s">
        <v>1265</v>
      </c>
      <c r="N118" s="3295" t="s">
        <v>50</v>
      </c>
      <c r="O118" s="5093">
        <v>48</v>
      </c>
      <c r="R118" s="394"/>
      <c r="U118" s="394"/>
    </row>
    <row r="119" spans="1:21" ht="12.75" x14ac:dyDescent="0.2">
      <c r="A119" s="3332"/>
      <c r="B119" s="2378"/>
      <c r="C119" s="2575"/>
      <c r="D119" s="3196"/>
      <c r="E119" s="3266"/>
      <c r="F119" s="5076"/>
      <c r="G119" s="3228"/>
      <c r="H119" s="2201"/>
      <c r="I119" s="4909"/>
      <c r="J119" s="2746"/>
      <c r="K119" s="5075" t="s">
        <v>140</v>
      </c>
      <c r="L119" s="5074"/>
      <c r="M119" s="3231"/>
      <c r="N119" s="5072"/>
      <c r="O119" s="5071"/>
      <c r="R119" s="394"/>
    </row>
    <row r="120" spans="1:21" ht="12.75" x14ac:dyDescent="0.2">
      <c r="A120" s="3332"/>
      <c r="B120" s="2378"/>
      <c r="C120" s="2575"/>
      <c r="D120" s="3196"/>
      <c r="E120" s="3266"/>
      <c r="F120" s="5076"/>
      <c r="G120" s="3228"/>
      <c r="H120" s="2201"/>
      <c r="I120" s="4909"/>
      <c r="J120" s="2746"/>
      <c r="K120" s="5092" t="s">
        <v>480</v>
      </c>
      <c r="L120" s="5091">
        <v>0</v>
      </c>
      <c r="M120" s="5090"/>
      <c r="N120" s="5089"/>
      <c r="O120" s="5088"/>
      <c r="R120" s="394"/>
    </row>
    <row r="121" spans="1:21" ht="13.5" thickBot="1" x14ac:dyDescent="0.25">
      <c r="A121" s="3328"/>
      <c r="B121" s="2379"/>
      <c r="C121" s="5064"/>
      <c r="D121" s="3186"/>
      <c r="E121" s="3265"/>
      <c r="F121" s="5063"/>
      <c r="G121" s="3223"/>
      <c r="H121" s="2201"/>
      <c r="I121" s="4898"/>
      <c r="J121" s="2006"/>
      <c r="K121" s="5078" t="s">
        <v>33</v>
      </c>
      <c r="L121" s="5061">
        <f>SUM(L118:L120)</f>
        <v>9</v>
      </c>
      <c r="M121" s="3281"/>
      <c r="N121" s="5068"/>
      <c r="O121" s="5059"/>
      <c r="R121" s="394"/>
    </row>
    <row r="122" spans="1:21" ht="24.75" customHeight="1" x14ac:dyDescent="0.2">
      <c r="A122" s="3337" t="s">
        <v>37</v>
      </c>
      <c r="B122" s="2377" t="s">
        <v>39</v>
      </c>
      <c r="C122" s="2574" t="s">
        <v>37</v>
      </c>
      <c r="D122" s="3205" t="s">
        <v>78</v>
      </c>
      <c r="E122" s="3335"/>
      <c r="F122" s="5067" t="s">
        <v>1264</v>
      </c>
      <c r="G122" s="3233" t="s">
        <v>791</v>
      </c>
      <c r="H122" s="2201"/>
      <c r="I122" s="4923" t="s">
        <v>65</v>
      </c>
      <c r="J122" s="2005" t="s">
        <v>1252</v>
      </c>
      <c r="K122" s="5057" t="s">
        <v>124</v>
      </c>
      <c r="L122" s="5066">
        <v>0</v>
      </c>
      <c r="M122" s="1610" t="s">
        <v>1263</v>
      </c>
      <c r="N122" s="3295" t="s">
        <v>50</v>
      </c>
      <c r="O122" s="5070">
        <v>3</v>
      </c>
      <c r="R122" s="394"/>
    </row>
    <row r="123" spans="1:21" ht="13.5" thickBot="1" x14ac:dyDescent="0.25">
      <c r="A123" s="3328"/>
      <c r="B123" s="2379"/>
      <c r="C123" s="5064"/>
      <c r="D123" s="3186"/>
      <c r="E123" s="3265"/>
      <c r="F123" s="5063"/>
      <c r="G123" s="3223"/>
      <c r="H123" s="2201"/>
      <c r="I123" s="4898"/>
      <c r="J123" s="2006"/>
      <c r="K123" s="5078" t="s">
        <v>33</v>
      </c>
      <c r="L123" s="5061">
        <f>SUM(L122)</f>
        <v>0</v>
      </c>
      <c r="M123" s="1543"/>
      <c r="N123" s="5068"/>
      <c r="O123" s="5059"/>
      <c r="R123" s="394"/>
    </row>
    <row r="124" spans="1:21" ht="30" customHeight="1" x14ac:dyDescent="0.2">
      <c r="A124" s="3337" t="s">
        <v>37</v>
      </c>
      <c r="B124" s="2377" t="s">
        <v>39</v>
      </c>
      <c r="C124" s="2574" t="s">
        <v>37</v>
      </c>
      <c r="D124" s="3205" t="s">
        <v>72</v>
      </c>
      <c r="E124" s="3335"/>
      <c r="F124" s="5067" t="s">
        <v>1262</v>
      </c>
      <c r="G124" s="3233" t="s">
        <v>791</v>
      </c>
      <c r="H124" s="2201"/>
      <c r="I124" s="4923" t="s">
        <v>65</v>
      </c>
      <c r="J124" s="2005" t="s">
        <v>1257</v>
      </c>
      <c r="K124" s="5057" t="s">
        <v>124</v>
      </c>
      <c r="L124" s="5066">
        <v>4</v>
      </c>
      <c r="M124" s="1610" t="s">
        <v>1261</v>
      </c>
      <c r="N124" s="3295" t="s">
        <v>50</v>
      </c>
      <c r="O124" s="5070">
        <v>4</v>
      </c>
      <c r="R124" s="394"/>
    </row>
    <row r="125" spans="1:21" ht="13.5" thickBot="1" x14ac:dyDescent="0.25">
      <c r="A125" s="3328"/>
      <c r="B125" s="2379"/>
      <c r="C125" s="5064"/>
      <c r="D125" s="3186"/>
      <c r="E125" s="3265"/>
      <c r="F125" s="5063"/>
      <c r="G125" s="3228"/>
      <c r="H125" s="2202"/>
      <c r="I125" s="4898"/>
      <c r="J125" s="2006"/>
      <c r="K125" s="5078" t="s">
        <v>33</v>
      </c>
      <c r="L125" s="5061">
        <f>SUM(L124)</f>
        <v>4</v>
      </c>
      <c r="M125" s="1559"/>
      <c r="N125" s="5068"/>
      <c r="O125" s="5059"/>
      <c r="R125" s="394"/>
    </row>
    <row r="126" spans="1:21" ht="30.75" customHeight="1" thickBot="1" x14ac:dyDescent="0.25">
      <c r="A126" s="3337" t="s">
        <v>37</v>
      </c>
      <c r="B126" s="2377" t="s">
        <v>39</v>
      </c>
      <c r="C126" s="2574" t="s">
        <v>37</v>
      </c>
      <c r="D126" s="3205" t="s">
        <v>65</v>
      </c>
      <c r="E126" s="5087"/>
      <c r="F126" s="5067" t="s">
        <v>1260</v>
      </c>
      <c r="G126" s="3233" t="s">
        <v>791</v>
      </c>
      <c r="H126" s="2200" t="s">
        <v>44</v>
      </c>
      <c r="I126" s="4923" t="s">
        <v>65</v>
      </c>
      <c r="J126" s="5006" t="s">
        <v>1257</v>
      </c>
      <c r="K126" s="5086" t="s">
        <v>124</v>
      </c>
      <c r="L126" s="5085">
        <v>7.9</v>
      </c>
      <c r="M126" s="1610" t="s">
        <v>1259</v>
      </c>
      <c r="N126" s="3295" t="s">
        <v>50</v>
      </c>
      <c r="O126" s="5070">
        <v>1</v>
      </c>
      <c r="R126" s="394"/>
    </row>
    <row r="127" spans="1:21" ht="17.25" customHeight="1" thickBot="1" x14ac:dyDescent="0.25">
      <c r="A127" s="3328"/>
      <c r="B127" s="2379"/>
      <c r="C127" s="5064"/>
      <c r="D127" s="3186"/>
      <c r="E127" s="5084"/>
      <c r="F127" s="5063"/>
      <c r="G127" s="3228"/>
      <c r="H127" s="2201"/>
      <c r="I127" s="4898"/>
      <c r="J127" s="4997"/>
      <c r="K127" s="5083" t="s">
        <v>33</v>
      </c>
      <c r="L127" s="5082">
        <f>SUM(L126)</f>
        <v>7.9</v>
      </c>
      <c r="M127" s="1543"/>
      <c r="N127" s="5081"/>
      <c r="O127" s="1557"/>
    </row>
    <row r="128" spans="1:21" ht="24.75" customHeight="1" x14ac:dyDescent="0.2">
      <c r="A128" s="3337" t="s">
        <v>37</v>
      </c>
      <c r="B128" s="2377" t="s">
        <v>39</v>
      </c>
      <c r="C128" s="2574" t="s">
        <v>37</v>
      </c>
      <c r="D128" s="3205" t="s">
        <v>60</v>
      </c>
      <c r="E128" s="3335"/>
      <c r="F128" s="5067" t="s">
        <v>1258</v>
      </c>
      <c r="G128" s="3233" t="s">
        <v>791</v>
      </c>
      <c r="H128" s="2201"/>
      <c r="I128" s="4923" t="s">
        <v>65</v>
      </c>
      <c r="J128" s="5006" t="s">
        <v>1257</v>
      </c>
      <c r="K128" s="5057" t="s">
        <v>124</v>
      </c>
      <c r="L128" s="5066">
        <v>25.2</v>
      </c>
      <c r="M128" s="3261" t="s">
        <v>1256</v>
      </c>
      <c r="N128" s="3295" t="s">
        <v>232</v>
      </c>
      <c r="O128" s="5070">
        <v>15</v>
      </c>
      <c r="P128" s="5080"/>
      <c r="R128" s="394"/>
      <c r="T128" s="394"/>
    </row>
    <row r="129" spans="1:23" ht="14.45" customHeight="1" x14ac:dyDescent="0.2">
      <c r="A129" s="3332"/>
      <c r="B129" s="2378"/>
      <c r="C129" s="2575"/>
      <c r="D129" s="3196"/>
      <c r="E129" s="3266"/>
      <c r="F129" s="5076"/>
      <c r="G129" s="3228"/>
      <c r="H129" s="2201"/>
      <c r="I129" s="4909"/>
      <c r="J129" s="5002"/>
      <c r="K129" s="5075" t="s">
        <v>140</v>
      </c>
      <c r="L129" s="5074"/>
      <c r="M129" s="3258"/>
      <c r="N129" s="5072"/>
      <c r="O129" s="5071"/>
    </row>
    <row r="130" spans="1:23" ht="15" customHeight="1" thickBot="1" x14ac:dyDescent="0.25">
      <c r="A130" s="3328"/>
      <c r="B130" s="2379"/>
      <c r="C130" s="5064"/>
      <c r="D130" s="3186"/>
      <c r="E130" s="3265"/>
      <c r="F130" s="5063"/>
      <c r="G130" s="3223"/>
      <c r="H130" s="2201"/>
      <c r="I130" s="4898"/>
      <c r="J130" s="4997"/>
      <c r="K130" s="5062" t="s">
        <v>33</v>
      </c>
      <c r="L130" s="5061">
        <f>SUM(L128:L129)</f>
        <v>25.2</v>
      </c>
      <c r="M130" s="3271"/>
      <c r="N130" s="5068"/>
      <c r="O130" s="5059"/>
    </row>
    <row r="131" spans="1:23" ht="39" hidden="1" customHeight="1" x14ac:dyDescent="0.2">
      <c r="A131" s="3337" t="s">
        <v>37</v>
      </c>
      <c r="B131" s="2377" t="s">
        <v>39</v>
      </c>
      <c r="C131" s="2574" t="s">
        <v>37</v>
      </c>
      <c r="D131" s="3205" t="s">
        <v>56</v>
      </c>
      <c r="E131" s="3335"/>
      <c r="F131" s="5067" t="s">
        <v>1255</v>
      </c>
      <c r="G131" s="3233" t="s">
        <v>791</v>
      </c>
      <c r="H131" s="2201"/>
      <c r="I131" s="4923" t="s">
        <v>65</v>
      </c>
      <c r="J131" s="5042" t="s">
        <v>1238</v>
      </c>
      <c r="K131" s="5057" t="s">
        <v>124</v>
      </c>
      <c r="L131" s="5066">
        <v>0</v>
      </c>
      <c r="M131" s="1610" t="s">
        <v>1254</v>
      </c>
      <c r="N131" s="3295" t="s">
        <v>232</v>
      </c>
      <c r="O131" s="5070">
        <v>0</v>
      </c>
    </row>
    <row r="132" spans="1:23" ht="12.75" hidden="1" customHeight="1" x14ac:dyDescent="0.2">
      <c r="A132" s="3332"/>
      <c r="B132" s="2378"/>
      <c r="C132" s="2575"/>
      <c r="D132" s="3196"/>
      <c r="E132" s="3266"/>
      <c r="F132" s="5076"/>
      <c r="G132" s="3228"/>
      <c r="H132" s="2201"/>
      <c r="I132" s="4909"/>
      <c r="J132" s="5040"/>
      <c r="K132" s="5075" t="s">
        <v>140</v>
      </c>
      <c r="L132" s="5074"/>
      <c r="M132" s="1546"/>
      <c r="N132" s="5072"/>
      <c r="O132" s="5071"/>
    </row>
    <row r="133" spans="1:23" ht="13.5" hidden="1" customHeight="1" thickBot="1" x14ac:dyDescent="0.25">
      <c r="A133" s="3328"/>
      <c r="B133" s="2379"/>
      <c r="C133" s="5064"/>
      <c r="D133" s="3186"/>
      <c r="E133" s="3265"/>
      <c r="F133" s="5063"/>
      <c r="G133" s="3223"/>
      <c r="H133" s="2201"/>
      <c r="I133" s="4898"/>
      <c r="J133" s="5079"/>
      <c r="K133" s="5078" t="s">
        <v>33</v>
      </c>
      <c r="L133" s="5077">
        <f>SUM(L131:L132)</f>
        <v>0</v>
      </c>
      <c r="M133" s="1543"/>
      <c r="N133" s="5068"/>
      <c r="O133" s="5059"/>
    </row>
    <row r="134" spans="1:23" ht="68.45" customHeight="1" x14ac:dyDescent="0.2">
      <c r="A134" s="3337" t="s">
        <v>37</v>
      </c>
      <c r="B134" s="2377" t="s">
        <v>39</v>
      </c>
      <c r="C134" s="2574" t="s">
        <v>37</v>
      </c>
      <c r="D134" s="3205" t="s">
        <v>48</v>
      </c>
      <c r="E134" s="3335"/>
      <c r="F134" s="5067" t="s">
        <v>1253</v>
      </c>
      <c r="G134" s="3233" t="s">
        <v>791</v>
      </c>
      <c r="H134" s="2201"/>
      <c r="I134" s="4923" t="s">
        <v>65</v>
      </c>
      <c r="J134" s="5006" t="s">
        <v>1252</v>
      </c>
      <c r="K134" s="5057" t="s">
        <v>124</v>
      </c>
      <c r="L134" s="5066">
        <v>13</v>
      </c>
      <c r="M134" s="3296" t="s">
        <v>1251</v>
      </c>
      <c r="N134" s="3295" t="s">
        <v>232</v>
      </c>
      <c r="O134" s="5070" t="s">
        <v>1250</v>
      </c>
    </row>
    <row r="135" spans="1:23" ht="15" customHeight="1" x14ac:dyDescent="0.2">
      <c r="A135" s="3332"/>
      <c r="B135" s="2378"/>
      <c r="C135" s="2575"/>
      <c r="D135" s="3196"/>
      <c r="E135" s="3266"/>
      <c r="F135" s="5076"/>
      <c r="G135" s="3228"/>
      <c r="H135" s="2201"/>
      <c r="I135" s="4909"/>
      <c r="J135" s="5002"/>
      <c r="K135" s="5075" t="s">
        <v>140</v>
      </c>
      <c r="L135" s="5074">
        <v>0</v>
      </c>
      <c r="M135" s="5073"/>
      <c r="N135" s="5072"/>
      <c r="O135" s="5071"/>
    </row>
    <row r="136" spans="1:23" ht="15.75" customHeight="1" thickBot="1" x14ac:dyDescent="0.25">
      <c r="A136" s="3328"/>
      <c r="B136" s="2379"/>
      <c r="C136" s="5064"/>
      <c r="D136" s="3186"/>
      <c r="E136" s="3265"/>
      <c r="F136" s="5063"/>
      <c r="G136" s="3223"/>
      <c r="H136" s="2202"/>
      <c r="I136" s="4898"/>
      <c r="J136" s="4997"/>
      <c r="K136" s="5062" t="s">
        <v>33</v>
      </c>
      <c r="L136" s="5061">
        <f>SUM(L134:L135)</f>
        <v>13</v>
      </c>
      <c r="M136" s="1543"/>
      <c r="N136" s="5068"/>
      <c r="O136" s="5059"/>
    </row>
    <row r="137" spans="1:23" ht="26.25" customHeight="1" x14ac:dyDescent="0.2">
      <c r="A137" s="3337" t="s">
        <v>37</v>
      </c>
      <c r="B137" s="2377" t="s">
        <v>39</v>
      </c>
      <c r="C137" s="2574" t="s">
        <v>37</v>
      </c>
      <c r="D137" s="3205" t="s">
        <v>46</v>
      </c>
      <c r="E137" s="3335"/>
      <c r="F137" s="5067" t="s">
        <v>1249</v>
      </c>
      <c r="G137" s="3233" t="s">
        <v>791</v>
      </c>
      <c r="H137" s="2200" t="s">
        <v>44</v>
      </c>
      <c r="I137" s="4923" t="s">
        <v>65</v>
      </c>
      <c r="J137" s="5006" t="s">
        <v>1216</v>
      </c>
      <c r="K137" s="5057" t="s">
        <v>124</v>
      </c>
      <c r="L137" s="5066">
        <v>0</v>
      </c>
      <c r="M137" s="1610" t="s">
        <v>1248</v>
      </c>
      <c r="N137" s="3295" t="s">
        <v>50</v>
      </c>
      <c r="O137" s="5070">
        <v>0</v>
      </c>
    </row>
    <row r="138" spans="1:23" ht="13.5" thickBot="1" x14ac:dyDescent="0.25">
      <c r="A138" s="3328"/>
      <c r="B138" s="2379"/>
      <c r="C138" s="5064"/>
      <c r="D138" s="3186"/>
      <c r="E138" s="3265"/>
      <c r="F138" s="5063"/>
      <c r="G138" s="3228"/>
      <c r="H138" s="2201"/>
      <c r="I138" s="4898"/>
      <c r="J138" s="4997"/>
      <c r="K138" s="5062" t="s">
        <v>33</v>
      </c>
      <c r="L138" s="5061">
        <f>SUM(L137)</f>
        <v>0</v>
      </c>
      <c r="M138" s="1543"/>
      <c r="N138" s="5068"/>
      <c r="O138" s="5059"/>
    </row>
    <row r="139" spans="1:23" ht="51.6" customHeight="1" x14ac:dyDescent="0.2">
      <c r="A139" s="3337" t="s">
        <v>37</v>
      </c>
      <c r="B139" s="2377" t="s">
        <v>39</v>
      </c>
      <c r="C139" s="2574" t="s">
        <v>37</v>
      </c>
      <c r="D139" s="3205" t="s">
        <v>916</v>
      </c>
      <c r="E139" s="3335"/>
      <c r="F139" s="5067" t="s">
        <v>1247</v>
      </c>
      <c r="G139" s="3233" t="s">
        <v>791</v>
      </c>
      <c r="H139" s="2201"/>
      <c r="I139" s="4923" t="s">
        <v>65</v>
      </c>
      <c r="J139" s="5006" t="s">
        <v>1246</v>
      </c>
      <c r="K139" s="5057" t="s">
        <v>124</v>
      </c>
      <c r="L139" s="5066">
        <v>75.5</v>
      </c>
      <c r="M139" s="1610" t="s">
        <v>1245</v>
      </c>
      <c r="N139" s="3295" t="s">
        <v>50</v>
      </c>
      <c r="O139" s="5069" t="s">
        <v>1244</v>
      </c>
      <c r="Q139" s="394"/>
      <c r="R139" s="394"/>
      <c r="U139" s="394"/>
      <c r="V139" s="394"/>
    </row>
    <row r="140" spans="1:23" ht="16.5" customHeight="1" thickBot="1" x14ac:dyDescent="0.25">
      <c r="A140" s="3328"/>
      <c r="B140" s="2379"/>
      <c r="C140" s="5064"/>
      <c r="D140" s="3186"/>
      <c r="E140" s="3265"/>
      <c r="F140" s="5063"/>
      <c r="G140" s="3228"/>
      <c r="H140" s="2201"/>
      <c r="I140" s="4898"/>
      <c r="J140" s="4997"/>
      <c r="K140" s="5062" t="s">
        <v>33</v>
      </c>
      <c r="L140" s="5061">
        <f>SUM(L139)</f>
        <v>75.5</v>
      </c>
      <c r="M140" s="1543"/>
      <c r="N140" s="5068"/>
      <c r="O140" s="5059"/>
    </row>
    <row r="141" spans="1:23" ht="30.75" customHeight="1" x14ac:dyDescent="0.2">
      <c r="A141" s="3337" t="s">
        <v>37</v>
      </c>
      <c r="B141" s="2377" t="s">
        <v>39</v>
      </c>
      <c r="C141" s="2574" t="s">
        <v>37</v>
      </c>
      <c r="D141" s="3205" t="s">
        <v>914</v>
      </c>
      <c r="E141" s="3335"/>
      <c r="F141" s="5067" t="s">
        <v>1243</v>
      </c>
      <c r="G141" s="3233" t="s">
        <v>791</v>
      </c>
      <c r="H141" s="2201"/>
      <c r="I141" s="4923" t="s">
        <v>65</v>
      </c>
      <c r="J141" s="5006" t="s">
        <v>1216</v>
      </c>
      <c r="K141" s="5057" t="s">
        <v>124</v>
      </c>
      <c r="L141" s="5066">
        <v>7</v>
      </c>
      <c r="M141" s="1549" t="s">
        <v>1242</v>
      </c>
      <c r="N141" s="5005" t="s">
        <v>50</v>
      </c>
      <c r="O141" s="5065">
        <v>900</v>
      </c>
      <c r="P141" s="394"/>
      <c r="W141" s="394"/>
    </row>
    <row r="142" spans="1:23" ht="17.25" customHeight="1" thickBot="1" x14ac:dyDescent="0.25">
      <c r="A142" s="3328"/>
      <c r="B142" s="2379"/>
      <c r="C142" s="5064"/>
      <c r="D142" s="3186"/>
      <c r="E142" s="3265"/>
      <c r="F142" s="5063"/>
      <c r="G142" s="3228"/>
      <c r="H142" s="2201"/>
      <c r="I142" s="4898"/>
      <c r="J142" s="4997"/>
      <c r="K142" s="5062" t="s">
        <v>33</v>
      </c>
      <c r="L142" s="5061">
        <f>SUM(L141)</f>
        <v>7</v>
      </c>
      <c r="M142" s="1543"/>
      <c r="N142" s="5060"/>
      <c r="O142" s="5059"/>
    </row>
    <row r="143" spans="1:23" ht="26.25" customHeight="1" thickBot="1" x14ac:dyDescent="0.25">
      <c r="A143" s="3337" t="s">
        <v>37</v>
      </c>
      <c r="B143" s="2377" t="s">
        <v>39</v>
      </c>
      <c r="C143" s="5008" t="s">
        <v>37</v>
      </c>
      <c r="D143" s="3229" t="s">
        <v>886</v>
      </c>
      <c r="E143" s="3335"/>
      <c r="F143" s="5058" t="s">
        <v>1241</v>
      </c>
      <c r="G143" s="3233" t="s">
        <v>791</v>
      </c>
      <c r="H143" s="2201"/>
      <c r="I143" s="4923" t="s">
        <v>65</v>
      </c>
      <c r="J143" s="5018" t="s">
        <v>1238</v>
      </c>
      <c r="K143" s="5057" t="s">
        <v>124</v>
      </c>
      <c r="L143" s="5033">
        <v>2</v>
      </c>
      <c r="M143" s="5051" t="s">
        <v>1240</v>
      </c>
      <c r="N143" s="5005" t="s">
        <v>50</v>
      </c>
      <c r="O143" s="5031">
        <v>14</v>
      </c>
      <c r="P143" s="376"/>
      <c r="Q143" s="376"/>
      <c r="R143" s="376"/>
      <c r="S143" s="376"/>
      <c r="T143" s="376"/>
    </row>
    <row r="144" spans="1:23" ht="18" customHeight="1" thickBot="1" x14ac:dyDescent="0.25">
      <c r="A144" s="3328"/>
      <c r="B144" s="2379"/>
      <c r="C144" s="1230"/>
      <c r="D144" s="1206"/>
      <c r="E144" s="3265"/>
      <c r="F144" s="5056"/>
      <c r="G144" s="3228"/>
      <c r="H144" s="2201"/>
      <c r="I144" s="4898"/>
      <c r="J144" s="5055"/>
      <c r="K144" s="5050" t="s">
        <v>33</v>
      </c>
      <c r="L144" s="5044">
        <f>SUM(L143)</f>
        <v>2</v>
      </c>
      <c r="M144" s="5054"/>
      <c r="N144" s="5053"/>
      <c r="O144" s="5052"/>
      <c r="P144" s="394"/>
      <c r="Q144" s="394"/>
      <c r="R144" s="394"/>
      <c r="S144" s="394"/>
      <c r="T144" s="394"/>
    </row>
    <row r="145" spans="1:21" ht="30.6" customHeight="1" thickBot="1" x14ac:dyDescent="0.25">
      <c r="A145" s="3337" t="s">
        <v>37</v>
      </c>
      <c r="B145" s="2377" t="s">
        <v>39</v>
      </c>
      <c r="C145" s="5008" t="s">
        <v>37</v>
      </c>
      <c r="D145" s="3229" t="s">
        <v>907</v>
      </c>
      <c r="E145" s="5036"/>
      <c r="F145" s="3298" t="s">
        <v>1239</v>
      </c>
      <c r="G145" s="3233" t="s">
        <v>791</v>
      </c>
      <c r="H145" s="5045"/>
      <c r="I145" s="4923" t="s">
        <v>65</v>
      </c>
      <c r="J145" s="5018" t="s">
        <v>1238</v>
      </c>
      <c r="K145" s="4907" t="s">
        <v>124</v>
      </c>
      <c r="L145" s="5039">
        <v>1</v>
      </c>
      <c r="M145" s="5051" t="s">
        <v>1237</v>
      </c>
      <c r="N145" s="5005" t="s">
        <v>50</v>
      </c>
      <c r="O145" s="5031">
        <v>1</v>
      </c>
    </row>
    <row r="146" spans="1:21" ht="18" customHeight="1" thickBot="1" x14ac:dyDescent="0.25">
      <c r="A146" s="3328"/>
      <c r="B146" s="2379"/>
      <c r="C146" s="1230"/>
      <c r="D146" s="1206"/>
      <c r="E146" s="912"/>
      <c r="F146" s="3289"/>
      <c r="G146" s="3228"/>
      <c r="H146" s="5045"/>
      <c r="I146" s="4898"/>
      <c r="J146" s="4897"/>
      <c r="K146" s="5050" t="s">
        <v>33</v>
      </c>
      <c r="L146" s="5044">
        <f>SUM(L145)</f>
        <v>1</v>
      </c>
      <c r="M146" s="5027"/>
      <c r="N146" s="4994"/>
      <c r="O146" s="5021"/>
    </row>
    <row r="147" spans="1:21" ht="40.15" customHeight="1" thickBot="1" x14ac:dyDescent="0.25">
      <c r="A147" s="3337" t="s">
        <v>37</v>
      </c>
      <c r="B147" s="2377" t="s">
        <v>39</v>
      </c>
      <c r="C147" s="5008" t="s">
        <v>37</v>
      </c>
      <c r="D147" s="3229" t="s">
        <v>814</v>
      </c>
      <c r="E147" s="5036"/>
      <c r="F147" s="5049" t="s">
        <v>1236</v>
      </c>
      <c r="G147" s="3228"/>
      <c r="H147" s="5045"/>
      <c r="I147" s="4923" t="s">
        <v>65</v>
      </c>
      <c r="J147" s="5048" t="s">
        <v>1221</v>
      </c>
      <c r="K147" s="5017" t="s">
        <v>124</v>
      </c>
      <c r="L147" s="4933">
        <v>10</v>
      </c>
      <c r="M147" s="5047" t="s">
        <v>1235</v>
      </c>
      <c r="N147" s="5005" t="s">
        <v>50</v>
      </c>
      <c r="O147" s="5031">
        <v>10</v>
      </c>
      <c r="Q147" s="376"/>
    </row>
    <row r="148" spans="1:21" ht="24.75" customHeight="1" thickBot="1" x14ac:dyDescent="0.25">
      <c r="A148" s="3328"/>
      <c r="B148" s="2379"/>
      <c r="C148" s="1230"/>
      <c r="D148" s="1206"/>
      <c r="E148" s="912"/>
      <c r="F148" s="5046"/>
      <c r="G148" s="3223"/>
      <c r="H148" s="5045"/>
      <c r="I148" s="4898"/>
      <c r="J148" s="5028"/>
      <c r="K148" s="4929" t="s">
        <v>33</v>
      </c>
      <c r="L148" s="5044">
        <f>SUM(L147)</f>
        <v>10</v>
      </c>
      <c r="M148" s="5027"/>
      <c r="N148" s="4994"/>
      <c r="O148" s="5021"/>
    </row>
    <row r="149" spans="1:21" ht="24.75" hidden="1" customHeight="1" thickBot="1" x14ac:dyDescent="0.25">
      <c r="A149" s="3337" t="s">
        <v>37</v>
      </c>
      <c r="B149" s="2377" t="s">
        <v>39</v>
      </c>
      <c r="C149" s="5008" t="s">
        <v>37</v>
      </c>
      <c r="D149" s="3229" t="s">
        <v>999</v>
      </c>
      <c r="E149" s="5036"/>
      <c r="F149" s="5043" t="s">
        <v>1234</v>
      </c>
      <c r="G149" s="3233" t="s">
        <v>791</v>
      </c>
      <c r="H149" s="2200" t="s">
        <v>44</v>
      </c>
      <c r="I149" s="5007" t="s">
        <v>65</v>
      </c>
      <c r="J149" s="5042" t="s">
        <v>1221</v>
      </c>
      <c r="K149" s="5017" t="s">
        <v>124</v>
      </c>
      <c r="L149" s="4933">
        <v>0</v>
      </c>
      <c r="M149" s="5032" t="s">
        <v>1233</v>
      </c>
      <c r="N149" s="5005" t="s">
        <v>50</v>
      </c>
      <c r="O149" s="5031">
        <v>0</v>
      </c>
    </row>
    <row r="150" spans="1:21" ht="24.75" hidden="1" customHeight="1" thickBot="1" x14ac:dyDescent="0.25">
      <c r="A150" s="3332"/>
      <c r="B150" s="2378"/>
      <c r="C150" s="1236"/>
      <c r="D150" s="3243"/>
      <c r="E150" s="4932"/>
      <c r="F150" s="5041"/>
      <c r="G150" s="3228"/>
      <c r="H150" s="2201"/>
      <c r="I150" s="5003"/>
      <c r="J150" s="5040"/>
      <c r="K150" s="4907" t="s">
        <v>161</v>
      </c>
      <c r="L150" s="5039">
        <v>0</v>
      </c>
      <c r="M150" s="3347"/>
      <c r="N150" s="5000"/>
      <c r="O150" s="5038"/>
    </row>
    <row r="151" spans="1:21" ht="18.75" hidden="1" customHeight="1" thickBot="1" x14ac:dyDescent="0.25">
      <c r="A151" s="3328"/>
      <c r="B151" s="2379"/>
      <c r="C151" s="1230"/>
      <c r="D151" s="1206"/>
      <c r="E151" s="912"/>
      <c r="F151" s="1450"/>
      <c r="G151" s="3228"/>
      <c r="H151" s="2201"/>
      <c r="I151" s="4998"/>
      <c r="J151" s="5028"/>
      <c r="K151" s="4929" t="s">
        <v>33</v>
      </c>
      <c r="L151" s="4933">
        <f>SUM(L149:L150)</f>
        <v>0</v>
      </c>
      <c r="M151" s="5027"/>
      <c r="N151" s="4994"/>
      <c r="O151" s="5021"/>
    </row>
    <row r="152" spans="1:21" ht="30" hidden="1" customHeight="1" thickBot="1" x14ac:dyDescent="0.25">
      <c r="A152" s="3337" t="s">
        <v>37</v>
      </c>
      <c r="B152" s="2377" t="s">
        <v>39</v>
      </c>
      <c r="C152" s="5008" t="s">
        <v>37</v>
      </c>
      <c r="D152" s="5037" t="s">
        <v>909</v>
      </c>
      <c r="E152" s="5036"/>
      <c r="F152" s="5035" t="s">
        <v>1232</v>
      </c>
      <c r="G152" s="3228"/>
      <c r="H152" s="2201"/>
      <c r="I152" s="5007" t="s">
        <v>65</v>
      </c>
      <c r="J152" s="5034" t="s">
        <v>1231</v>
      </c>
      <c r="K152" s="5017" t="s">
        <v>124</v>
      </c>
      <c r="L152" s="5033">
        <v>0</v>
      </c>
      <c r="M152" s="5032"/>
      <c r="N152" s="5005"/>
      <c r="O152" s="5031"/>
    </row>
    <row r="153" spans="1:21" ht="24.75" hidden="1" customHeight="1" thickBot="1" x14ac:dyDescent="0.25">
      <c r="A153" s="3328"/>
      <c r="B153" s="2379"/>
      <c r="C153" s="1230"/>
      <c r="D153" s="5030"/>
      <c r="E153" s="912"/>
      <c r="F153" s="5029"/>
      <c r="G153" s="3223"/>
      <c r="H153" s="2201"/>
      <c r="I153" s="4998"/>
      <c r="J153" s="5028"/>
      <c r="K153" s="4929" t="s">
        <v>33</v>
      </c>
      <c r="L153" s="4933">
        <f>SUM(L152)</f>
        <v>0</v>
      </c>
      <c r="M153" s="5027"/>
      <c r="N153" s="4994"/>
      <c r="O153" s="5021"/>
    </row>
    <row r="154" spans="1:21" ht="24.75" hidden="1" customHeight="1" thickBot="1" x14ac:dyDescent="0.25">
      <c r="A154" s="3337" t="s">
        <v>37</v>
      </c>
      <c r="B154" s="2377" t="s">
        <v>39</v>
      </c>
      <c r="C154" s="5008" t="s">
        <v>37</v>
      </c>
      <c r="D154" s="3229" t="s">
        <v>905</v>
      </c>
      <c r="E154" s="3335"/>
      <c r="F154" s="1631" t="s">
        <v>1230</v>
      </c>
      <c r="G154" s="3233" t="s">
        <v>791</v>
      </c>
      <c r="H154" s="2201"/>
      <c r="I154" s="5007" t="s">
        <v>65</v>
      </c>
      <c r="J154" s="5022" t="s">
        <v>1229</v>
      </c>
      <c r="K154" s="4907" t="s">
        <v>124</v>
      </c>
      <c r="L154" s="4933">
        <v>0</v>
      </c>
      <c r="M154" s="5026" t="s">
        <v>1228</v>
      </c>
      <c r="N154" s="5025" t="s">
        <v>50</v>
      </c>
      <c r="O154" s="5024">
        <v>0</v>
      </c>
    </row>
    <row r="155" spans="1:21" ht="24.75" hidden="1" customHeight="1" thickBot="1" x14ac:dyDescent="0.25">
      <c r="A155" s="3328"/>
      <c r="B155" s="2379"/>
      <c r="C155" s="3345"/>
      <c r="D155" s="1206"/>
      <c r="E155" s="3265"/>
      <c r="F155" s="5023"/>
      <c r="G155" s="3228"/>
      <c r="H155" s="2201"/>
      <c r="I155" s="4998"/>
      <c r="J155" s="5022"/>
      <c r="K155" s="4929" t="s">
        <v>33</v>
      </c>
      <c r="L155" s="4933">
        <f>SUM(L154)</f>
        <v>0</v>
      </c>
      <c r="M155" s="4927"/>
      <c r="N155" s="5014"/>
      <c r="O155" s="5021"/>
    </row>
    <row r="156" spans="1:21" ht="27" customHeight="1" thickBot="1" x14ac:dyDescent="0.25">
      <c r="A156" s="3337" t="s">
        <v>37</v>
      </c>
      <c r="B156" s="2377" t="s">
        <v>39</v>
      </c>
      <c r="C156" s="5008" t="s">
        <v>37</v>
      </c>
      <c r="D156" s="3229" t="s">
        <v>903</v>
      </c>
      <c r="E156" s="3335"/>
      <c r="F156" s="1998" t="s">
        <v>1227</v>
      </c>
      <c r="G156" s="3233" t="s">
        <v>791</v>
      </c>
      <c r="H156" s="2201"/>
      <c r="I156" s="5007" t="s">
        <v>65</v>
      </c>
      <c r="J156" s="2005" t="s">
        <v>1226</v>
      </c>
      <c r="K156" s="4907" t="s">
        <v>124</v>
      </c>
      <c r="L156" s="5001">
        <v>101</v>
      </c>
      <c r="M156" s="4236" t="s">
        <v>1225</v>
      </c>
      <c r="N156" s="4980" t="s">
        <v>50</v>
      </c>
      <c r="O156" s="4954" t="s">
        <v>1224</v>
      </c>
      <c r="P156" s="394"/>
      <c r="Q156" s="394"/>
    </row>
    <row r="157" spans="1:21" ht="24.75" customHeight="1" thickBot="1" x14ac:dyDescent="0.25">
      <c r="A157" s="3328"/>
      <c r="B157" s="2379"/>
      <c r="C157" s="3345"/>
      <c r="D157" s="1206"/>
      <c r="E157" s="3265"/>
      <c r="F157" s="1966"/>
      <c r="G157" s="3228"/>
      <c r="H157" s="2201"/>
      <c r="I157" s="4998"/>
      <c r="J157" s="2006"/>
      <c r="K157" s="4929" t="s">
        <v>33</v>
      </c>
      <c r="L157" s="5020">
        <f>SUM(L156)</f>
        <v>101</v>
      </c>
      <c r="M157" s="1559" t="s">
        <v>1223</v>
      </c>
      <c r="N157" s="5019" t="s">
        <v>50</v>
      </c>
      <c r="O157" s="4993">
        <v>29</v>
      </c>
    </row>
    <row r="158" spans="1:21" ht="24.75" customHeight="1" thickBot="1" x14ac:dyDescent="0.25">
      <c r="A158" s="3337" t="s">
        <v>37</v>
      </c>
      <c r="B158" s="2377" t="s">
        <v>39</v>
      </c>
      <c r="C158" s="5008" t="s">
        <v>37</v>
      </c>
      <c r="D158" s="3229" t="s">
        <v>901</v>
      </c>
      <c r="E158" s="3335"/>
      <c r="F158" s="1904" t="s">
        <v>1222</v>
      </c>
      <c r="G158" s="3233" t="s">
        <v>791</v>
      </c>
      <c r="H158" s="2201"/>
      <c r="I158" s="5007" t="s">
        <v>65</v>
      </c>
      <c r="J158" s="5018" t="s">
        <v>1221</v>
      </c>
      <c r="K158" s="5017" t="s">
        <v>140</v>
      </c>
      <c r="L158" s="5001">
        <v>316.7</v>
      </c>
      <c r="M158" s="1563" t="s">
        <v>1220</v>
      </c>
      <c r="N158" s="4980" t="s">
        <v>50</v>
      </c>
      <c r="O158" s="5004">
        <v>16</v>
      </c>
      <c r="Q158" s="394"/>
      <c r="T158" s="394"/>
      <c r="U158" s="394"/>
    </row>
    <row r="159" spans="1:21" ht="26.25" customHeight="1" thickBot="1" x14ac:dyDescent="0.25">
      <c r="A159" s="3332"/>
      <c r="B159" s="2378"/>
      <c r="C159" s="1236"/>
      <c r="D159" s="3243"/>
      <c r="E159" s="3266"/>
      <c r="F159" s="1905"/>
      <c r="G159" s="3228"/>
      <c r="H159" s="2201"/>
      <c r="I159" s="5003"/>
      <c r="J159" s="5016"/>
      <c r="K159" s="4907" t="s">
        <v>124</v>
      </c>
      <c r="L159" s="5001">
        <v>23.3</v>
      </c>
      <c r="M159" s="4927" t="s">
        <v>1219</v>
      </c>
      <c r="N159" s="4980" t="s">
        <v>50</v>
      </c>
      <c r="O159" s="4999">
        <v>80</v>
      </c>
      <c r="Q159" s="394"/>
      <c r="S159" s="394"/>
      <c r="T159" s="394"/>
      <c r="U159" s="394"/>
    </row>
    <row r="160" spans="1:21" ht="24.75" customHeight="1" thickBot="1" x14ac:dyDescent="0.25">
      <c r="A160" s="3328"/>
      <c r="B160" s="2379"/>
      <c r="C160" s="3345"/>
      <c r="D160" s="1206"/>
      <c r="E160" s="3265"/>
      <c r="F160" s="1906"/>
      <c r="G160" s="3228"/>
      <c r="H160" s="2201"/>
      <c r="I160" s="4998"/>
      <c r="J160" s="5015"/>
      <c r="K160" s="4929" t="s">
        <v>33</v>
      </c>
      <c r="L160" s="4996">
        <f>SUM(L158:L159)</f>
        <v>340</v>
      </c>
      <c r="M160" s="1559" t="s">
        <v>1218</v>
      </c>
      <c r="N160" s="5014" t="s">
        <v>50</v>
      </c>
      <c r="O160" s="4993">
        <v>9</v>
      </c>
    </row>
    <row r="161" spans="1:18" ht="22.5" customHeight="1" x14ac:dyDescent="0.2">
      <c r="A161" s="3337" t="s">
        <v>37</v>
      </c>
      <c r="B161" s="2377" t="s">
        <v>39</v>
      </c>
      <c r="C161" s="5008" t="s">
        <v>37</v>
      </c>
      <c r="D161" s="3229" t="s">
        <v>899</v>
      </c>
      <c r="E161" s="3335"/>
      <c r="F161" s="1998" t="s">
        <v>1217</v>
      </c>
      <c r="G161" s="3233" t="s">
        <v>791</v>
      </c>
      <c r="H161" s="2201"/>
      <c r="I161" s="5007" t="s">
        <v>65</v>
      </c>
      <c r="J161" s="5006" t="s">
        <v>1216</v>
      </c>
      <c r="K161" s="5013" t="s">
        <v>124</v>
      </c>
      <c r="L161" s="5012">
        <v>0</v>
      </c>
      <c r="M161" s="1672" t="s">
        <v>1215</v>
      </c>
      <c r="N161" s="5011" t="s">
        <v>232</v>
      </c>
      <c r="O161" s="5010">
        <v>93</v>
      </c>
    </row>
    <row r="162" spans="1:18" ht="24.75" customHeight="1" thickBot="1" x14ac:dyDescent="0.25">
      <c r="A162" s="3332"/>
      <c r="B162" s="2378"/>
      <c r="C162" s="1236"/>
      <c r="D162" s="3243"/>
      <c r="E162" s="3266"/>
      <c r="F162" s="3769"/>
      <c r="G162" s="3228"/>
      <c r="H162" s="2201"/>
      <c r="I162" s="5003"/>
      <c r="J162" s="5002"/>
      <c r="K162" s="4907" t="s">
        <v>161</v>
      </c>
      <c r="L162" s="5009">
        <v>284</v>
      </c>
      <c r="M162" s="1554"/>
      <c r="N162" s="5000"/>
      <c r="O162" s="4999"/>
    </row>
    <row r="163" spans="1:18" ht="24.75" customHeight="1" thickBot="1" x14ac:dyDescent="0.25">
      <c r="A163" s="3328"/>
      <c r="B163" s="2379"/>
      <c r="C163" s="3345"/>
      <c r="D163" s="1206"/>
      <c r="E163" s="3265"/>
      <c r="F163" s="1966"/>
      <c r="G163" s="3228"/>
      <c r="H163" s="2201"/>
      <c r="I163" s="4998"/>
      <c r="J163" s="4997"/>
      <c r="K163" s="4929" t="s">
        <v>33</v>
      </c>
      <c r="L163" s="4996">
        <f>SUM(L161:L162)</f>
        <v>284</v>
      </c>
      <c r="M163" s="4995"/>
      <c r="N163" s="4994"/>
      <c r="O163" s="4993"/>
    </row>
    <row r="164" spans="1:18" ht="33" customHeight="1" thickBot="1" x14ac:dyDescent="0.25">
      <c r="A164" s="3337" t="s">
        <v>37</v>
      </c>
      <c r="B164" s="2377" t="s">
        <v>39</v>
      </c>
      <c r="C164" s="5008" t="s">
        <v>37</v>
      </c>
      <c r="D164" s="3229" t="s">
        <v>896</v>
      </c>
      <c r="E164" s="3335"/>
      <c r="F164" s="1998" t="s">
        <v>1214</v>
      </c>
      <c r="G164" s="3233" t="s">
        <v>791</v>
      </c>
      <c r="H164" s="2201"/>
      <c r="I164" s="5007" t="s">
        <v>65</v>
      </c>
      <c r="J164" s="5006" t="s">
        <v>1213</v>
      </c>
      <c r="K164" s="4907" t="s">
        <v>124</v>
      </c>
      <c r="L164" s="5001">
        <v>0</v>
      </c>
      <c r="M164" s="1563" t="s">
        <v>1212</v>
      </c>
      <c r="N164" s="5005" t="s">
        <v>50</v>
      </c>
      <c r="O164" s="5004">
        <v>5</v>
      </c>
      <c r="Q164" s="376"/>
      <c r="R164" s="394"/>
    </row>
    <row r="165" spans="1:18" ht="24.75" customHeight="1" thickBot="1" x14ac:dyDescent="0.25">
      <c r="A165" s="3332"/>
      <c r="B165" s="2378"/>
      <c r="C165" s="1236"/>
      <c r="D165" s="3243"/>
      <c r="E165" s="3266"/>
      <c r="F165" s="3769"/>
      <c r="G165" s="3228"/>
      <c r="H165" s="2201"/>
      <c r="I165" s="5003"/>
      <c r="J165" s="5002"/>
      <c r="K165" s="4907" t="s">
        <v>161</v>
      </c>
      <c r="L165" s="5001">
        <v>0</v>
      </c>
      <c r="M165" s="1554"/>
      <c r="N165" s="5000"/>
      <c r="O165" s="4999"/>
    </row>
    <row r="166" spans="1:18" ht="24.75" customHeight="1" thickBot="1" x14ac:dyDescent="0.25">
      <c r="A166" s="3328"/>
      <c r="B166" s="2379"/>
      <c r="C166" s="3345"/>
      <c r="D166" s="1206"/>
      <c r="E166" s="3265"/>
      <c r="F166" s="1966"/>
      <c r="G166" s="3228"/>
      <c r="H166" s="2202"/>
      <c r="I166" s="4998"/>
      <c r="J166" s="4997"/>
      <c r="K166" s="4929" t="s">
        <v>33</v>
      </c>
      <c r="L166" s="4996">
        <f>SUM(L164:L165)</f>
        <v>0</v>
      </c>
      <c r="M166" s="4995"/>
      <c r="N166" s="4994"/>
      <c r="O166" s="4993"/>
    </row>
    <row r="167" spans="1:18" ht="24" customHeight="1" thickBot="1" x14ac:dyDescent="0.25">
      <c r="A167" s="3323" t="s">
        <v>37</v>
      </c>
      <c r="B167" s="4992" t="s">
        <v>39</v>
      </c>
      <c r="C167" s="2631" t="s">
        <v>38</v>
      </c>
      <c r="D167" s="2632"/>
      <c r="E167" s="2632"/>
      <c r="F167" s="2632"/>
      <c r="G167" s="2632"/>
      <c r="H167" s="2632"/>
      <c r="I167" s="2632"/>
      <c r="J167" s="2633"/>
      <c r="K167" s="4991" t="s">
        <v>33</v>
      </c>
      <c r="L167" s="4990">
        <f>L91</f>
        <v>982.1</v>
      </c>
      <c r="M167" s="4989"/>
      <c r="N167" s="4988"/>
      <c r="O167" s="4987"/>
    </row>
    <row r="168" spans="1:18" ht="24" customHeight="1" thickBot="1" x14ac:dyDescent="0.25">
      <c r="A168" s="4986" t="s">
        <v>37</v>
      </c>
      <c r="B168" s="4885" t="s">
        <v>881</v>
      </c>
      <c r="C168" s="4884"/>
      <c r="D168" s="4884"/>
      <c r="E168" s="4884"/>
      <c r="F168" s="4884"/>
      <c r="G168" s="4884"/>
      <c r="H168" s="4884"/>
      <c r="I168" s="4884"/>
      <c r="J168" s="4884"/>
      <c r="K168" s="4884"/>
      <c r="L168" s="4882">
        <f>L84+L167</f>
        <v>5065.8</v>
      </c>
      <c r="M168" s="4881"/>
      <c r="N168" s="4880"/>
      <c r="O168" s="4879"/>
    </row>
    <row r="169" spans="1:18" ht="24.75" customHeight="1" thickBot="1" x14ac:dyDescent="0.25">
      <c r="A169" s="4985" t="s">
        <v>39</v>
      </c>
      <c r="B169" s="1697" t="s">
        <v>1211</v>
      </c>
      <c r="C169" s="4984"/>
      <c r="D169" s="4984"/>
      <c r="E169" s="4984"/>
      <c r="F169" s="4981"/>
      <c r="G169" s="1696"/>
      <c r="H169" s="4983"/>
      <c r="I169" s="4982"/>
      <c r="J169" s="4981"/>
      <c r="K169" s="4981"/>
      <c r="L169" s="4981"/>
      <c r="M169" s="1696"/>
      <c r="N169" s="1696"/>
      <c r="O169" s="1695"/>
    </row>
    <row r="170" spans="1:18" ht="27.75" customHeight="1" x14ac:dyDescent="0.2">
      <c r="A170" s="4978"/>
      <c r="B170" s="4957"/>
      <c r="C170" s="4956"/>
      <c r="D170" s="4956"/>
      <c r="E170" s="4956"/>
      <c r="F170" s="4956"/>
      <c r="G170" s="4956"/>
      <c r="H170" s="4956"/>
      <c r="I170" s="4956"/>
      <c r="J170" s="4956"/>
      <c r="K170" s="4956"/>
      <c r="L170" s="4956"/>
      <c r="M170" s="1476" t="s">
        <v>1210</v>
      </c>
      <c r="N170" s="4980" t="s">
        <v>79</v>
      </c>
      <c r="O170" s="4979">
        <v>39.799999999999997</v>
      </c>
    </row>
    <row r="171" spans="1:18" ht="27.75" customHeight="1" x14ac:dyDescent="0.2">
      <c r="A171" s="4978"/>
      <c r="B171" s="4977"/>
      <c r="C171" s="4976"/>
      <c r="D171" s="4976"/>
      <c r="E171" s="4976"/>
      <c r="F171" s="4976"/>
      <c r="G171" s="4976"/>
      <c r="H171" s="4976"/>
      <c r="I171" s="4976"/>
      <c r="J171" s="4976"/>
      <c r="K171" s="4976"/>
      <c r="L171" s="4976"/>
      <c r="M171" s="4975" t="s">
        <v>1209</v>
      </c>
      <c r="N171" s="4974" t="s">
        <v>80</v>
      </c>
      <c r="O171" s="4973">
        <v>14.95</v>
      </c>
      <c r="P171" s="4966"/>
      <c r="Q171" s="394"/>
    </row>
    <row r="172" spans="1:18" ht="27.75" customHeight="1" thickBot="1" x14ac:dyDescent="0.25">
      <c r="A172" s="4972"/>
      <c r="B172" s="4971"/>
      <c r="C172" s="4970"/>
      <c r="D172" s="4970"/>
      <c r="E172" s="4970"/>
      <c r="F172" s="4970"/>
      <c r="G172" s="4970"/>
      <c r="H172" s="4970"/>
      <c r="I172" s="4970"/>
      <c r="J172" s="4970"/>
      <c r="K172" s="4970"/>
      <c r="L172" s="4970"/>
      <c r="M172" s="4969" t="s">
        <v>1208</v>
      </c>
      <c r="N172" s="4968" t="s">
        <v>80</v>
      </c>
      <c r="O172" s="4967">
        <v>14.4</v>
      </c>
      <c r="P172" s="4966"/>
      <c r="Q172" s="394"/>
    </row>
    <row r="173" spans="1:18" ht="24" customHeight="1" thickBot="1" x14ac:dyDescent="0.25">
      <c r="A173" s="3337" t="s">
        <v>39</v>
      </c>
      <c r="B173" s="4965" t="s">
        <v>37</v>
      </c>
      <c r="C173" s="1686" t="s">
        <v>1207</v>
      </c>
      <c r="D173" s="1098"/>
      <c r="E173" s="4964"/>
      <c r="F173" s="4961"/>
      <c r="G173" s="4964"/>
      <c r="H173" s="4963"/>
      <c r="I173" s="4962"/>
      <c r="J173" s="4961"/>
      <c r="K173" s="4961"/>
      <c r="L173" s="4961"/>
      <c r="M173" s="4888"/>
      <c r="N173" s="4960"/>
      <c r="O173" s="4959"/>
    </row>
    <row r="174" spans="1:18" ht="42.75" customHeight="1" thickBot="1" x14ac:dyDescent="0.25">
      <c r="A174" s="3332"/>
      <c r="B174" s="4958"/>
      <c r="C174" s="4957"/>
      <c r="D174" s="4956"/>
      <c r="E174" s="4956"/>
      <c r="F174" s="4956"/>
      <c r="G174" s="4956"/>
      <c r="H174" s="4956"/>
      <c r="I174" s="4956"/>
      <c r="J174" s="4956"/>
      <c r="K174" s="4956"/>
      <c r="L174" s="4955"/>
      <c r="M174" s="1476" t="s">
        <v>797</v>
      </c>
      <c r="N174" s="3295" t="s">
        <v>1206</v>
      </c>
      <c r="O174" s="4954">
        <v>72</v>
      </c>
      <c r="Q174" s="4953"/>
    </row>
    <row r="175" spans="1:18" ht="20.25" customHeight="1" thickBot="1" x14ac:dyDescent="0.25">
      <c r="A175" s="3337" t="s">
        <v>39</v>
      </c>
      <c r="B175" s="2377" t="s">
        <v>37</v>
      </c>
      <c r="C175" s="1634" t="s">
        <v>37</v>
      </c>
      <c r="D175" s="4952" t="s">
        <v>1203</v>
      </c>
      <c r="E175" s="4951"/>
      <c r="F175" s="4950"/>
      <c r="G175" s="3233" t="s">
        <v>539</v>
      </c>
      <c r="H175" s="2200" t="s">
        <v>44</v>
      </c>
      <c r="I175" s="4923" t="s">
        <v>278</v>
      </c>
      <c r="J175" s="2005" t="s">
        <v>198</v>
      </c>
      <c r="K175" s="4949" t="s">
        <v>124</v>
      </c>
      <c r="L175" s="4920">
        <v>0</v>
      </c>
      <c r="M175" s="1476" t="s">
        <v>1205</v>
      </c>
      <c r="N175" s="4948" t="s">
        <v>50</v>
      </c>
      <c r="O175" s="4947">
        <v>12.5</v>
      </c>
    </row>
    <row r="176" spans="1:18" ht="15.75" customHeight="1" thickBot="1" x14ac:dyDescent="0.25">
      <c r="A176" s="3332"/>
      <c r="B176" s="2378"/>
      <c r="C176" s="4912"/>
      <c r="D176" s="4946"/>
      <c r="E176" s="4945"/>
      <c r="F176" s="4944"/>
      <c r="G176" s="3228"/>
      <c r="H176" s="2201"/>
      <c r="I176" s="4909"/>
      <c r="J176" s="2746"/>
      <c r="K176" s="4915" t="s">
        <v>161</v>
      </c>
      <c r="L176" s="4914">
        <f>L179</f>
        <v>0</v>
      </c>
      <c r="M176" s="4943" t="s">
        <v>1204</v>
      </c>
      <c r="N176" s="4942" t="s">
        <v>50</v>
      </c>
      <c r="O176" s="4941">
        <v>4</v>
      </c>
    </row>
    <row r="177" spans="1:15" ht="36" customHeight="1" thickBot="1" x14ac:dyDescent="0.25">
      <c r="A177" s="3328"/>
      <c r="B177" s="2379"/>
      <c r="C177" s="4902"/>
      <c r="D177" s="4940"/>
      <c r="E177" s="4939"/>
      <c r="F177" s="4938"/>
      <c r="G177" s="3228"/>
      <c r="H177" s="2201"/>
      <c r="I177" s="4909"/>
      <c r="J177" s="2746"/>
      <c r="K177" s="4937" t="s">
        <v>33</v>
      </c>
      <c r="L177" s="4936">
        <f>SUM(L175:L176)</f>
        <v>0</v>
      </c>
      <c r="M177" s="1559"/>
      <c r="N177" s="4935"/>
      <c r="O177" s="4892"/>
    </row>
    <row r="178" spans="1:15" ht="18" customHeight="1" thickBot="1" x14ac:dyDescent="0.25">
      <c r="A178" s="3337" t="s">
        <v>39</v>
      </c>
      <c r="B178" s="2377" t="s">
        <v>37</v>
      </c>
      <c r="C178" s="1634" t="s">
        <v>37</v>
      </c>
      <c r="D178" s="4911" t="s">
        <v>37</v>
      </c>
      <c r="E178" s="4932"/>
      <c r="F178" s="4934" t="s">
        <v>1203</v>
      </c>
      <c r="G178" s="3228"/>
      <c r="H178" s="2201"/>
      <c r="I178" s="4909"/>
      <c r="J178" s="2746"/>
      <c r="K178" s="4907" t="s">
        <v>124</v>
      </c>
      <c r="L178" s="4933">
        <v>0</v>
      </c>
      <c r="M178" s="4927"/>
      <c r="N178" s="4926"/>
      <c r="O178" s="4925"/>
    </row>
    <row r="179" spans="1:15" ht="18" customHeight="1" thickBot="1" x14ac:dyDescent="0.25">
      <c r="A179" s="3332"/>
      <c r="B179" s="2378"/>
      <c r="C179" s="4912"/>
      <c r="D179" s="4911"/>
      <c r="E179" s="4932"/>
      <c r="F179" s="4910"/>
      <c r="G179" s="3228"/>
      <c r="H179" s="2201"/>
      <c r="I179" s="4909"/>
      <c r="J179" s="2746"/>
      <c r="K179" s="4907" t="s">
        <v>161</v>
      </c>
      <c r="L179" s="4931">
        <v>0</v>
      </c>
      <c r="M179" s="4927"/>
      <c r="N179" s="4926"/>
      <c r="O179" s="4925"/>
    </row>
    <row r="180" spans="1:15" ht="20.25" customHeight="1" thickBot="1" x14ac:dyDescent="0.25">
      <c r="A180" s="3328"/>
      <c r="B180" s="2379"/>
      <c r="C180" s="1663"/>
      <c r="D180" s="4930"/>
      <c r="E180" s="912"/>
      <c r="F180" s="4900"/>
      <c r="G180" s="3223"/>
      <c r="H180" s="2202"/>
      <c r="I180" s="4898"/>
      <c r="J180" s="2006"/>
      <c r="K180" s="4929" t="s">
        <v>33</v>
      </c>
      <c r="L180" s="4928">
        <f>SUM(L178:L179)</f>
        <v>0</v>
      </c>
      <c r="M180" s="4927"/>
      <c r="N180" s="4926"/>
      <c r="O180" s="4925"/>
    </row>
    <row r="181" spans="1:15" ht="24.75" customHeight="1" thickBot="1" x14ac:dyDescent="0.25">
      <c r="A181" s="3337" t="s">
        <v>39</v>
      </c>
      <c r="B181" s="2377" t="s">
        <v>37</v>
      </c>
      <c r="C181" s="1634" t="s">
        <v>39</v>
      </c>
      <c r="D181" s="2316" t="s">
        <v>1202</v>
      </c>
      <c r="E181" s="2601"/>
      <c r="F181" s="2602"/>
      <c r="G181" s="3233" t="s">
        <v>522</v>
      </c>
      <c r="H181" s="4924" t="s">
        <v>44</v>
      </c>
      <c r="I181" s="4923" t="s">
        <v>278</v>
      </c>
      <c r="J181" s="4922" t="s">
        <v>198</v>
      </c>
      <c r="K181" s="4921" t="s">
        <v>124</v>
      </c>
      <c r="L181" s="4920">
        <v>0</v>
      </c>
      <c r="M181" s="1476" t="s">
        <v>1201</v>
      </c>
      <c r="N181" s="1516" t="s">
        <v>50</v>
      </c>
      <c r="O181" s="4919"/>
    </row>
    <row r="182" spans="1:15" ht="60.75" customHeight="1" thickBot="1" x14ac:dyDescent="0.25">
      <c r="A182" s="3328"/>
      <c r="B182" s="2379"/>
      <c r="C182" s="4912"/>
      <c r="D182" s="2605"/>
      <c r="E182" s="2606"/>
      <c r="F182" s="2607"/>
      <c r="G182" s="3228"/>
      <c r="H182" s="2201"/>
      <c r="I182" s="4909"/>
      <c r="J182" s="4908"/>
      <c r="K182" s="4918"/>
      <c r="L182" s="4914"/>
      <c r="M182" s="4917" t="s">
        <v>1200</v>
      </c>
      <c r="N182" s="4913" t="s">
        <v>79</v>
      </c>
      <c r="O182" s="4916">
        <v>50</v>
      </c>
    </row>
    <row r="183" spans="1:15" ht="13.5" customHeight="1" thickBot="1" x14ac:dyDescent="0.25">
      <c r="A183" s="3337" t="s">
        <v>39</v>
      </c>
      <c r="B183" s="2377" t="s">
        <v>37</v>
      </c>
      <c r="C183" s="1634" t="s">
        <v>39</v>
      </c>
      <c r="D183" s="4911" t="s">
        <v>37</v>
      </c>
      <c r="E183" s="920"/>
      <c r="F183" s="4910" t="s">
        <v>1199</v>
      </c>
      <c r="G183" s="3228"/>
      <c r="H183" s="2201"/>
      <c r="I183" s="4909"/>
      <c r="J183" s="4908"/>
      <c r="K183" s="4915" t="s">
        <v>33</v>
      </c>
      <c r="L183" s="4914">
        <f>SUM(L181:L182)</f>
        <v>0</v>
      </c>
      <c r="M183" s="3339"/>
      <c r="N183" s="4913" t="s">
        <v>232</v>
      </c>
      <c r="O183" s="1574">
        <v>263</v>
      </c>
    </row>
    <row r="184" spans="1:15" ht="22.9" customHeight="1" thickBot="1" x14ac:dyDescent="0.25">
      <c r="A184" s="3332"/>
      <c r="B184" s="2378"/>
      <c r="C184" s="4912"/>
      <c r="D184" s="4911"/>
      <c r="E184" s="920"/>
      <c r="F184" s="4910"/>
      <c r="G184" s="3228"/>
      <c r="H184" s="2201"/>
      <c r="I184" s="4909"/>
      <c r="J184" s="4908"/>
      <c r="K184" s="4907" t="s">
        <v>124</v>
      </c>
      <c r="L184" s="4906">
        <v>0</v>
      </c>
      <c r="M184" s="4905"/>
      <c r="N184" s="4904"/>
      <c r="O184" s="4903"/>
    </row>
    <row r="185" spans="1:15" ht="13.5" customHeight="1" thickBot="1" x14ac:dyDescent="0.25">
      <c r="A185" s="3328"/>
      <c r="B185" s="2379"/>
      <c r="C185" s="4902"/>
      <c r="D185" s="4901"/>
      <c r="E185" s="912"/>
      <c r="F185" s="4900"/>
      <c r="G185" s="3223"/>
      <c r="H185" s="4899"/>
      <c r="I185" s="4898"/>
      <c r="J185" s="4897"/>
      <c r="K185" s="4896" t="s">
        <v>33</v>
      </c>
      <c r="L185" s="4895">
        <f>SUM(L184)</f>
        <v>0</v>
      </c>
      <c r="M185" s="4894"/>
      <c r="N185" s="4893"/>
      <c r="O185" s="4892"/>
    </row>
    <row r="186" spans="1:15" ht="27" customHeight="1" thickBot="1" x14ac:dyDescent="0.25">
      <c r="A186" s="1232" t="s">
        <v>39</v>
      </c>
      <c r="B186" s="3166" t="s">
        <v>37</v>
      </c>
      <c r="C186" s="2631" t="s">
        <v>38</v>
      </c>
      <c r="D186" s="2632"/>
      <c r="E186" s="2632"/>
      <c r="F186" s="2632"/>
      <c r="G186" s="2632"/>
      <c r="H186" s="2632"/>
      <c r="I186" s="2632"/>
      <c r="J186" s="2633"/>
      <c r="K186" s="4891" t="s">
        <v>33</v>
      </c>
      <c r="L186" s="4890">
        <f>L177+L185</f>
        <v>0</v>
      </c>
      <c r="M186" s="4889"/>
      <c r="N186" s="4888"/>
      <c r="O186" s="4887"/>
    </row>
    <row r="187" spans="1:15" ht="25.9" customHeight="1" thickBot="1" x14ac:dyDescent="0.25">
      <c r="A187" s="4886" t="s">
        <v>39</v>
      </c>
      <c r="B187" s="4885" t="s">
        <v>881</v>
      </c>
      <c r="C187" s="4884"/>
      <c r="D187" s="4884"/>
      <c r="E187" s="4884"/>
      <c r="F187" s="4884"/>
      <c r="G187" s="4884"/>
      <c r="H187" s="4884"/>
      <c r="I187" s="4884"/>
      <c r="J187" s="4884"/>
      <c r="K187" s="4883"/>
      <c r="L187" s="4882">
        <f>L177+L185</f>
        <v>0</v>
      </c>
      <c r="M187" s="4881"/>
      <c r="N187" s="4880"/>
      <c r="O187" s="4879"/>
    </row>
    <row r="188" spans="1:15" ht="21.75" customHeight="1" thickBot="1" x14ac:dyDescent="0.25">
      <c r="A188" s="2591" t="s">
        <v>34</v>
      </c>
      <c r="B188" s="2592"/>
      <c r="C188" s="2592"/>
      <c r="D188" s="2592"/>
      <c r="E188" s="2592"/>
      <c r="F188" s="2592"/>
      <c r="G188" s="2592"/>
      <c r="H188" s="2592"/>
      <c r="I188" s="2592"/>
      <c r="J188" s="2592"/>
      <c r="K188" s="2593"/>
      <c r="L188" s="4878">
        <f>L168+L187</f>
        <v>5065.8</v>
      </c>
      <c r="M188" s="4877"/>
      <c r="N188" s="4876"/>
      <c r="O188" s="4875"/>
    </row>
    <row r="189" spans="1:15" ht="12.75" x14ac:dyDescent="0.2">
      <c r="A189" s="33" t="s">
        <v>32</v>
      </c>
      <c r="B189" s="33"/>
      <c r="C189" s="33"/>
      <c r="D189" s="33"/>
      <c r="E189" s="33"/>
      <c r="F189" s="33"/>
      <c r="G189" s="33"/>
      <c r="H189" s="3704"/>
      <c r="I189" s="33"/>
      <c r="J189" s="33"/>
      <c r="K189" s="33"/>
      <c r="L189" s="33"/>
      <c r="M189" s="33"/>
      <c r="N189" s="3703"/>
      <c r="O189" s="4874"/>
    </row>
    <row r="190" spans="1:15" ht="409.5" customHeight="1" x14ac:dyDescent="0.2">
      <c r="A190" s="1419"/>
      <c r="B190" s="1419"/>
      <c r="C190" s="1419"/>
      <c r="D190" s="1419"/>
      <c r="E190" s="1419"/>
      <c r="F190" s="4871"/>
      <c r="G190" s="1419"/>
      <c r="H190" s="4873"/>
      <c r="I190" s="4872"/>
      <c r="J190" s="4871"/>
      <c r="K190" s="4871"/>
      <c r="L190" s="4871"/>
      <c r="M190" s="1419"/>
      <c r="N190" s="1419"/>
      <c r="O190" s="4870"/>
    </row>
    <row r="191" spans="1:15" ht="14.25" customHeight="1" x14ac:dyDescent="0.2">
      <c r="A191" s="4869" t="s">
        <v>31</v>
      </c>
      <c r="B191" s="4869"/>
      <c r="C191" s="4869"/>
      <c r="D191" s="4869"/>
      <c r="E191" s="4869"/>
      <c r="F191" s="4869"/>
      <c r="G191" s="4869"/>
      <c r="H191" s="4869"/>
      <c r="I191" s="4869"/>
      <c r="J191" s="4869"/>
      <c r="K191" s="4869"/>
      <c r="L191" s="4869"/>
      <c r="M191" s="1421"/>
      <c r="N191" s="1421"/>
      <c r="O191" s="1420"/>
    </row>
    <row r="192" spans="1:15" ht="15.75" thickBot="1" x14ac:dyDescent="0.25">
      <c r="A192" s="27"/>
      <c r="B192" s="25"/>
      <c r="C192" s="25"/>
      <c r="D192" s="25"/>
      <c r="E192" s="25"/>
      <c r="F192" s="25"/>
      <c r="G192" s="26"/>
      <c r="H192" s="25"/>
      <c r="I192" s="25"/>
      <c r="J192" s="25"/>
      <c r="K192" s="17"/>
      <c r="L192" s="23" t="s">
        <v>30</v>
      </c>
      <c r="M192" s="1421"/>
      <c r="N192" s="1421"/>
      <c r="O192" s="1420"/>
    </row>
    <row r="193" spans="1:19" ht="43.5" customHeight="1" thickBot="1" x14ac:dyDescent="0.25">
      <c r="A193" s="22"/>
      <c r="B193" s="21"/>
      <c r="C193" s="2053" t="s">
        <v>29</v>
      </c>
      <c r="D193" s="2053"/>
      <c r="E193" s="2053"/>
      <c r="F193" s="2053"/>
      <c r="G193" s="2053"/>
      <c r="H193" s="2053"/>
      <c r="I193" s="2053"/>
      <c r="J193" s="2053"/>
      <c r="K193" s="2053"/>
      <c r="L193" s="20" t="s">
        <v>28</v>
      </c>
      <c r="M193" s="1421"/>
      <c r="N193" s="1421"/>
      <c r="O193" s="1420"/>
    </row>
    <row r="194" spans="1:19" ht="15" x14ac:dyDescent="0.2">
      <c r="A194" s="2507" t="s">
        <v>27</v>
      </c>
      <c r="B194" s="2508"/>
      <c r="C194" s="2508"/>
      <c r="D194" s="2508"/>
      <c r="E194" s="2508"/>
      <c r="F194" s="2508"/>
      <c r="G194" s="2508"/>
      <c r="H194" s="2508"/>
      <c r="I194" s="2508"/>
      <c r="J194" s="2508"/>
      <c r="K194" s="2509"/>
      <c r="L194" s="1418">
        <f>L195+L199+L208</f>
        <v>5065.7999999999993</v>
      </c>
      <c r="M194" s="4867"/>
      <c r="N194" s="1356"/>
      <c r="O194" s="1420"/>
      <c r="Q194" s="4868"/>
      <c r="R194" s="394"/>
    </row>
    <row r="195" spans="1:19" ht="15" customHeight="1" x14ac:dyDescent="0.2">
      <c r="A195" s="2486" t="s">
        <v>615</v>
      </c>
      <c r="B195" s="2487"/>
      <c r="C195" s="2487"/>
      <c r="D195" s="2487"/>
      <c r="E195" s="2487"/>
      <c r="F195" s="2487"/>
      <c r="G195" s="2487"/>
      <c r="H195" s="2487"/>
      <c r="I195" s="2487"/>
      <c r="J195" s="2487"/>
      <c r="K195" s="2510"/>
      <c r="L195" s="11">
        <f>L196</f>
        <v>381.40000000000003</v>
      </c>
      <c r="M195" s="4867"/>
      <c r="N195" s="1421"/>
      <c r="O195" s="1420"/>
    </row>
    <row r="196" spans="1:19" ht="15" customHeight="1" x14ac:dyDescent="0.2">
      <c r="A196" s="3692" t="s">
        <v>614</v>
      </c>
      <c r="B196" s="3691"/>
      <c r="C196" s="3691"/>
      <c r="D196" s="3691"/>
      <c r="E196" s="3691"/>
      <c r="F196" s="3691"/>
      <c r="G196" s="3691"/>
      <c r="H196" s="3691"/>
      <c r="I196" s="3691"/>
      <c r="J196" s="3691"/>
      <c r="K196" s="3690"/>
      <c r="L196" s="11">
        <f>L20+L42+L68+L74+L87+L175+L181</f>
        <v>381.40000000000003</v>
      </c>
      <c r="M196" s="1421"/>
      <c r="N196" s="1421"/>
      <c r="O196" s="1420"/>
      <c r="S196" s="394"/>
    </row>
    <row r="197" spans="1:19" ht="15" customHeight="1" x14ac:dyDescent="0.2">
      <c r="A197" s="2486" t="s">
        <v>613</v>
      </c>
      <c r="B197" s="2487"/>
      <c r="C197" s="2487"/>
      <c r="D197" s="2487"/>
      <c r="E197" s="2488"/>
      <c r="F197" s="2488"/>
      <c r="G197" s="2488"/>
      <c r="H197" s="2488"/>
      <c r="I197" s="2488"/>
      <c r="J197" s="2488"/>
      <c r="K197" s="2489"/>
      <c r="L197" s="11"/>
      <c r="M197" s="1421"/>
      <c r="N197" s="1421"/>
      <c r="O197" s="1420"/>
    </row>
    <row r="198" spans="1:19" ht="30" customHeight="1" x14ac:dyDescent="0.2">
      <c r="A198" s="2486" t="s">
        <v>612</v>
      </c>
      <c r="B198" s="2487"/>
      <c r="C198" s="2487"/>
      <c r="D198" s="2487"/>
      <c r="E198" s="2487"/>
      <c r="F198" s="2487"/>
      <c r="G198" s="2487"/>
      <c r="H198" s="2487"/>
      <c r="I198" s="2487"/>
      <c r="J198" s="2487"/>
      <c r="K198" s="2510"/>
      <c r="L198" s="11">
        <v>0</v>
      </c>
      <c r="M198" s="1421"/>
      <c r="N198" s="1421"/>
      <c r="O198" s="1420"/>
    </row>
    <row r="199" spans="1:19" ht="15" customHeight="1" x14ac:dyDescent="0.2">
      <c r="A199" s="3692" t="s">
        <v>22</v>
      </c>
      <c r="B199" s="3691"/>
      <c r="C199" s="3691"/>
      <c r="D199" s="3691"/>
      <c r="E199" s="3691"/>
      <c r="F199" s="3691"/>
      <c r="G199" s="3691"/>
      <c r="H199" s="3691"/>
      <c r="I199" s="3691"/>
      <c r="J199" s="3691"/>
      <c r="K199" s="3690"/>
      <c r="L199" s="13">
        <f>L200+L203</f>
        <v>4400.3999999999996</v>
      </c>
      <c r="M199" s="1421"/>
      <c r="N199" s="1421"/>
      <c r="O199" s="1420"/>
      <c r="S199" s="394"/>
    </row>
    <row r="200" spans="1:19" ht="15" customHeight="1" x14ac:dyDescent="0.2">
      <c r="A200" s="2486" t="s">
        <v>611</v>
      </c>
      <c r="B200" s="2487"/>
      <c r="C200" s="2487"/>
      <c r="D200" s="2487"/>
      <c r="E200" s="2488"/>
      <c r="F200" s="2488"/>
      <c r="G200" s="2488"/>
      <c r="H200" s="2488"/>
      <c r="I200" s="2488"/>
      <c r="J200" s="2488"/>
      <c r="K200" s="2489"/>
      <c r="L200" s="11">
        <f>L24+L34+L46+L69+L75+L88</f>
        <v>1102.3</v>
      </c>
      <c r="M200" s="1421"/>
      <c r="N200" s="1421"/>
      <c r="O200" s="1420"/>
    </row>
    <row r="201" spans="1:19" ht="15" customHeight="1" x14ac:dyDescent="0.2">
      <c r="A201" s="2486" t="s">
        <v>610</v>
      </c>
      <c r="B201" s="2487"/>
      <c r="C201" s="2487"/>
      <c r="D201" s="2487"/>
      <c r="E201" s="2488"/>
      <c r="F201" s="2488"/>
      <c r="G201" s="2488"/>
      <c r="H201" s="2488"/>
      <c r="I201" s="2488"/>
      <c r="J201" s="2488"/>
      <c r="K201" s="2489"/>
      <c r="L201" s="11"/>
      <c r="M201" s="1421"/>
      <c r="N201" s="1421"/>
      <c r="O201" s="1420"/>
    </row>
    <row r="202" spans="1:19" ht="15" customHeight="1" x14ac:dyDescent="0.2">
      <c r="A202" s="2486" t="s">
        <v>609</v>
      </c>
      <c r="B202" s="2487"/>
      <c r="C202" s="2487"/>
      <c r="D202" s="2487"/>
      <c r="E202" s="2488"/>
      <c r="F202" s="2488"/>
      <c r="G202" s="2488"/>
      <c r="H202" s="2488"/>
      <c r="I202" s="2488"/>
      <c r="J202" s="2488"/>
      <c r="K202" s="2489"/>
      <c r="L202" s="11"/>
      <c r="M202" s="1421"/>
      <c r="N202" s="1421"/>
      <c r="O202" s="1420"/>
    </row>
    <row r="203" spans="1:19" ht="15" customHeight="1" x14ac:dyDescent="0.2">
      <c r="A203" s="2486" t="s">
        <v>608</v>
      </c>
      <c r="B203" s="2488"/>
      <c r="C203" s="2488"/>
      <c r="D203" s="2488"/>
      <c r="E203" s="2488"/>
      <c r="F203" s="2488"/>
      <c r="G203" s="2488"/>
      <c r="H203" s="2488"/>
      <c r="I203" s="2488"/>
      <c r="J203" s="2488"/>
      <c r="K203" s="2489"/>
      <c r="L203" s="13">
        <f>L22+L33+L45+L67+L77</f>
        <v>3298.1</v>
      </c>
      <c r="O203" s="1420"/>
      <c r="S203" s="394"/>
    </row>
    <row r="204" spans="1:19" ht="15" customHeight="1" x14ac:dyDescent="0.2">
      <c r="A204" s="2486" t="s">
        <v>607</v>
      </c>
      <c r="B204" s="2487"/>
      <c r="C204" s="2487"/>
      <c r="D204" s="2487"/>
      <c r="E204" s="2488"/>
      <c r="F204" s="2488"/>
      <c r="G204" s="2488"/>
      <c r="H204" s="2488"/>
      <c r="I204" s="2488"/>
      <c r="J204" s="2488"/>
      <c r="K204" s="2489"/>
      <c r="L204" s="11"/>
      <c r="M204" s="1421"/>
      <c r="N204" s="1421"/>
      <c r="O204" s="1420"/>
    </row>
    <row r="205" spans="1:19" ht="15" customHeight="1" x14ac:dyDescent="0.2">
      <c r="A205" s="2490" t="s">
        <v>606</v>
      </c>
      <c r="B205" s="2491"/>
      <c r="C205" s="2491"/>
      <c r="D205" s="2491"/>
      <c r="E205" s="2488"/>
      <c r="F205" s="2488"/>
      <c r="G205" s="2488"/>
      <c r="H205" s="2488"/>
      <c r="I205" s="2488"/>
      <c r="J205" s="2488"/>
      <c r="K205" s="2489"/>
      <c r="L205" s="11"/>
      <c r="M205" s="1421"/>
      <c r="N205" s="1421"/>
      <c r="O205" s="1420"/>
    </row>
    <row r="206" spans="1:19" ht="15" customHeight="1" x14ac:dyDescent="0.2">
      <c r="A206" s="2486" t="s">
        <v>15</v>
      </c>
      <c r="B206" s="2488"/>
      <c r="C206" s="2488"/>
      <c r="D206" s="2488"/>
      <c r="E206" s="2488"/>
      <c r="F206" s="2488"/>
      <c r="G206" s="2488"/>
      <c r="H206" s="2488"/>
      <c r="I206" s="2488"/>
      <c r="J206" s="2488"/>
      <c r="K206" s="2489"/>
      <c r="L206" s="11"/>
      <c r="M206" s="1421"/>
      <c r="N206" s="1421"/>
      <c r="O206" s="1420"/>
    </row>
    <row r="207" spans="1:19" ht="15" customHeight="1" x14ac:dyDescent="0.2">
      <c r="A207" s="2486" t="s">
        <v>605</v>
      </c>
      <c r="B207" s="2487"/>
      <c r="C207" s="2487"/>
      <c r="D207" s="2487"/>
      <c r="E207" s="2487"/>
      <c r="F207" s="2487"/>
      <c r="G207" s="2487"/>
      <c r="H207" s="2487"/>
      <c r="I207" s="2487"/>
      <c r="J207" s="2487"/>
      <c r="K207" s="2510"/>
      <c r="L207" s="11"/>
      <c r="M207" s="1421"/>
      <c r="N207" s="1421"/>
      <c r="O207" s="1420"/>
    </row>
    <row r="208" spans="1:19" ht="15" customHeight="1" x14ac:dyDescent="0.2">
      <c r="A208" s="3695" t="s">
        <v>604</v>
      </c>
      <c r="B208" s="3694"/>
      <c r="C208" s="3694"/>
      <c r="D208" s="3694"/>
      <c r="E208" s="3694"/>
      <c r="F208" s="3694"/>
      <c r="G208" s="3694"/>
      <c r="H208" s="3694"/>
      <c r="I208" s="3694"/>
      <c r="J208" s="3694"/>
      <c r="K208" s="3693"/>
      <c r="L208" s="11">
        <f>L89+L176</f>
        <v>284</v>
      </c>
      <c r="M208" s="1421"/>
      <c r="N208" s="1421"/>
      <c r="O208" s="1420"/>
    </row>
    <row r="209" spans="1:15" ht="15" customHeight="1" x14ac:dyDescent="0.2">
      <c r="A209" s="3692" t="s">
        <v>603</v>
      </c>
      <c r="B209" s="3691"/>
      <c r="C209" s="3691"/>
      <c r="D209" s="3691"/>
      <c r="E209" s="3691"/>
      <c r="F209" s="3691"/>
      <c r="G209" s="3691"/>
      <c r="H209" s="3691"/>
      <c r="I209" s="3691"/>
      <c r="J209" s="3691"/>
      <c r="K209" s="3690"/>
      <c r="L209" s="11"/>
      <c r="M209" s="1421"/>
      <c r="N209" s="1421"/>
      <c r="O209" s="1420"/>
    </row>
    <row r="210" spans="1:15" ht="15" customHeight="1" x14ac:dyDescent="0.2">
      <c r="A210" s="2486" t="s">
        <v>11</v>
      </c>
      <c r="B210" s="2487"/>
      <c r="C210" s="2487"/>
      <c r="D210" s="2487"/>
      <c r="E210" s="2488"/>
      <c r="F210" s="2488"/>
      <c r="G210" s="2488"/>
      <c r="H210" s="2488"/>
      <c r="I210" s="2488"/>
      <c r="J210" s="2488"/>
      <c r="K210" s="2489"/>
      <c r="L210" s="11"/>
      <c r="M210" s="1421"/>
      <c r="N210" s="1421"/>
      <c r="O210" s="1420"/>
    </row>
    <row r="211" spans="1:15" ht="15" customHeight="1" x14ac:dyDescent="0.2">
      <c r="A211" s="2486" t="s">
        <v>1198</v>
      </c>
      <c r="B211" s="2487"/>
      <c r="C211" s="2487"/>
      <c r="D211" s="2487"/>
      <c r="E211" s="2488"/>
      <c r="F211" s="2488"/>
      <c r="G211" s="2488"/>
      <c r="H211" s="2488"/>
      <c r="I211" s="2488"/>
      <c r="J211" s="2488"/>
      <c r="K211" s="2489"/>
      <c r="L211" s="11"/>
      <c r="M211" s="1421"/>
      <c r="N211" s="1421"/>
      <c r="O211" s="1420"/>
    </row>
    <row r="212" spans="1:15" ht="15.75" customHeight="1" thickBot="1" x14ac:dyDescent="0.25">
      <c r="A212" s="2486" t="s">
        <v>712</v>
      </c>
      <c r="B212" s="2487"/>
      <c r="C212" s="2487"/>
      <c r="D212" s="2487"/>
      <c r="E212" s="2487"/>
      <c r="F212" s="2487"/>
      <c r="G212" s="2487"/>
      <c r="H212" s="2487"/>
      <c r="I212" s="2487"/>
      <c r="J212" s="2487"/>
      <c r="K212" s="2510"/>
      <c r="L212" s="11"/>
      <c r="M212" s="1421"/>
      <c r="N212" s="1421"/>
      <c r="O212" s="1420"/>
    </row>
    <row r="213" spans="1:15" ht="25.9" customHeight="1" thickBot="1" x14ac:dyDescent="0.25">
      <c r="A213" s="3687" t="s">
        <v>8</v>
      </c>
      <c r="B213" s="3686"/>
      <c r="C213" s="3686"/>
      <c r="D213" s="3686"/>
      <c r="E213" s="3686"/>
      <c r="F213" s="3686"/>
      <c r="G213" s="3686"/>
      <c r="H213" s="3686"/>
      <c r="I213" s="3686"/>
      <c r="J213" s="3686"/>
      <c r="K213" s="3685"/>
      <c r="L213" s="12">
        <f>L214</f>
        <v>0</v>
      </c>
      <c r="M213" s="1421"/>
      <c r="N213" s="1421"/>
      <c r="O213" s="1420"/>
    </row>
    <row r="214" spans="1:15" ht="15" customHeight="1" x14ac:dyDescent="0.2">
      <c r="A214" s="2516" t="s">
        <v>878</v>
      </c>
      <c r="B214" s="2517"/>
      <c r="C214" s="2517"/>
      <c r="D214" s="2517"/>
      <c r="E214" s="2518"/>
      <c r="F214" s="2518"/>
      <c r="G214" s="2518"/>
      <c r="H214" s="2518"/>
      <c r="I214" s="2518"/>
      <c r="J214" s="2518"/>
      <c r="K214" s="2519"/>
      <c r="L214" s="2661">
        <f>L90</f>
        <v>0</v>
      </c>
      <c r="M214" s="1421"/>
      <c r="N214" s="1356"/>
      <c r="O214" s="1420"/>
    </row>
    <row r="215" spans="1:15" ht="15.75" customHeight="1" x14ac:dyDescent="0.2">
      <c r="A215" s="3680" t="s">
        <v>6</v>
      </c>
      <c r="B215" s="3679"/>
      <c r="C215" s="3679"/>
      <c r="D215" s="3679"/>
      <c r="E215" s="3679"/>
      <c r="F215" s="3679"/>
      <c r="G215" s="3679"/>
      <c r="H215" s="3679"/>
      <c r="I215" s="3679"/>
      <c r="J215" s="3679"/>
      <c r="K215" s="3678"/>
      <c r="L215" s="11"/>
      <c r="M215" s="1421"/>
      <c r="N215" s="1421"/>
      <c r="O215" s="1420"/>
    </row>
    <row r="216" spans="1:15" ht="15.75" customHeight="1" x14ac:dyDescent="0.2">
      <c r="A216" s="3154" t="s">
        <v>600</v>
      </c>
      <c r="B216" s="3153"/>
      <c r="C216" s="3153"/>
      <c r="D216" s="3153"/>
      <c r="E216" s="3153"/>
      <c r="F216" s="3153"/>
      <c r="G216" s="3153"/>
      <c r="H216" s="3153"/>
      <c r="I216" s="3153"/>
      <c r="J216" s="3153"/>
      <c r="K216" s="3152"/>
      <c r="L216" s="8"/>
      <c r="M216" s="1421"/>
      <c r="N216" s="1421"/>
      <c r="O216" s="1420"/>
    </row>
    <row r="217" spans="1:15" ht="15.75" customHeight="1" x14ac:dyDescent="0.2">
      <c r="A217" s="3151" t="s">
        <v>599</v>
      </c>
      <c r="B217" s="3150"/>
      <c r="C217" s="3150"/>
      <c r="D217" s="3150"/>
      <c r="E217" s="3150"/>
      <c r="F217" s="3150"/>
      <c r="G217" s="3150"/>
      <c r="H217" s="3150"/>
      <c r="I217" s="3150"/>
      <c r="J217" s="3150"/>
      <c r="K217" s="3149"/>
      <c r="L217" s="11"/>
      <c r="M217" s="1421"/>
      <c r="N217" s="1421"/>
      <c r="O217" s="1420"/>
    </row>
    <row r="218" spans="1:15" ht="15.75" customHeight="1" thickBot="1" x14ac:dyDescent="0.25">
      <c r="A218" s="3148" t="s">
        <v>3</v>
      </c>
      <c r="B218" s="3147"/>
      <c r="C218" s="3147"/>
      <c r="D218" s="3147"/>
      <c r="E218" s="3147"/>
      <c r="F218" s="3147"/>
      <c r="G218" s="3147"/>
      <c r="H218" s="3147"/>
      <c r="I218" s="3147"/>
      <c r="J218" s="3147"/>
      <c r="K218" s="3146"/>
      <c r="L218" s="1406"/>
      <c r="M218" s="1421"/>
      <c r="N218" s="1421"/>
      <c r="O218" s="1420"/>
    </row>
    <row r="219" spans="1:15" ht="15.75" customHeight="1" thickBot="1" x14ac:dyDescent="0.25">
      <c r="A219" s="4866" t="s">
        <v>598</v>
      </c>
      <c r="B219" s="4865"/>
      <c r="C219" s="4865"/>
      <c r="D219" s="4865"/>
      <c r="E219" s="4865"/>
      <c r="F219" s="4865"/>
      <c r="G219" s="4865"/>
      <c r="H219" s="4865"/>
      <c r="I219" s="4865"/>
      <c r="J219" s="4865"/>
      <c r="K219" s="4864"/>
      <c r="L219" s="1408">
        <f>L194+L213</f>
        <v>5065.7999999999993</v>
      </c>
      <c r="M219" s="1421"/>
      <c r="N219" s="1421"/>
      <c r="O219" s="1420"/>
    </row>
    <row r="220" spans="1:15" ht="15" customHeight="1" x14ac:dyDescent="0.2">
      <c r="A220" s="3666" t="s">
        <v>1</v>
      </c>
      <c r="B220" s="3665"/>
      <c r="C220" s="3665"/>
      <c r="D220" s="3665"/>
      <c r="E220" s="3665"/>
      <c r="F220" s="3665"/>
      <c r="G220" s="3665"/>
      <c r="H220" s="3665"/>
      <c r="I220" s="3665"/>
      <c r="J220" s="3665"/>
      <c r="K220" s="3664"/>
      <c r="L220" s="2661"/>
      <c r="M220" s="1421"/>
      <c r="N220" s="1421"/>
      <c r="O220" s="1420"/>
    </row>
    <row r="221" spans="1:15" ht="18.75" customHeight="1" thickBot="1" x14ac:dyDescent="0.25">
      <c r="A221" s="3663" t="s">
        <v>0</v>
      </c>
      <c r="B221" s="3662"/>
      <c r="C221" s="3662"/>
      <c r="D221" s="3662"/>
      <c r="E221" s="3662"/>
      <c r="F221" s="3662"/>
      <c r="G221" s="3662"/>
      <c r="H221" s="3662"/>
      <c r="I221" s="3662"/>
      <c r="J221" s="3662"/>
      <c r="K221" s="3661"/>
      <c r="L221" s="1406">
        <v>1393.9</v>
      </c>
      <c r="M221" s="4863"/>
      <c r="N221" s="4863"/>
      <c r="O221" s="4863"/>
    </row>
    <row r="222" spans="1:15" x14ac:dyDescent="0.2">
      <c r="A222" s="1400"/>
      <c r="B222" s="4862"/>
      <c r="C222" s="4862"/>
      <c r="D222" s="4862"/>
      <c r="E222" s="4862"/>
      <c r="F222" s="361"/>
      <c r="H222" s="361"/>
      <c r="I222" s="361"/>
      <c r="J222" s="361"/>
      <c r="K222" s="361"/>
      <c r="L222" s="361"/>
    </row>
    <row r="223" spans="1:15" x14ac:dyDescent="0.2">
      <c r="A223" s="1400"/>
      <c r="B223" s="4862"/>
      <c r="C223" s="4862"/>
      <c r="D223" s="4862"/>
      <c r="E223" s="4862"/>
      <c r="F223" s="361"/>
      <c r="H223" s="361"/>
      <c r="I223" s="361"/>
      <c r="J223" s="361"/>
      <c r="K223" s="361"/>
      <c r="L223" s="361"/>
    </row>
    <row r="224" spans="1:15" ht="15" x14ac:dyDescent="0.2">
      <c r="A224" s="1400"/>
      <c r="B224" s="4862"/>
      <c r="C224" s="4862"/>
      <c r="D224" s="4862"/>
      <c r="E224" s="4862"/>
      <c r="F224" s="361"/>
      <c r="H224" s="361"/>
      <c r="I224" s="361"/>
      <c r="J224" s="361"/>
      <c r="K224" s="361"/>
      <c r="L224" s="361"/>
      <c r="M224" s="1421"/>
      <c r="N224" s="1421"/>
    </row>
    <row r="225" spans="1:14" x14ac:dyDescent="0.2">
      <c r="A225" s="1400"/>
      <c r="B225" s="4862"/>
      <c r="C225" s="4862"/>
      <c r="D225" s="4862"/>
      <c r="E225" s="4862"/>
      <c r="F225" s="361"/>
      <c r="H225" s="361"/>
      <c r="I225" s="361"/>
      <c r="J225" s="361"/>
      <c r="K225" s="361"/>
      <c r="L225" s="361"/>
    </row>
    <row r="226" spans="1:14" x14ac:dyDescent="0.2">
      <c r="A226" s="1400"/>
      <c r="B226" s="4862"/>
      <c r="C226" s="4862"/>
      <c r="D226" s="4862"/>
      <c r="E226" s="4862"/>
      <c r="F226" s="361"/>
      <c r="H226" s="361"/>
      <c r="I226" s="361"/>
      <c r="J226" s="361"/>
      <c r="K226" s="361"/>
      <c r="L226" s="361"/>
    </row>
    <row r="227" spans="1:14" x14ac:dyDescent="0.2">
      <c r="A227" s="1400"/>
      <c r="B227" s="4862"/>
      <c r="C227" s="4862"/>
      <c r="D227" s="4862"/>
      <c r="E227" s="4862"/>
      <c r="F227" s="361"/>
      <c r="H227" s="361"/>
      <c r="I227" s="361"/>
      <c r="J227" s="361"/>
      <c r="K227" s="361"/>
      <c r="L227" s="361"/>
    </row>
    <row r="228" spans="1:14" ht="15" customHeight="1" x14ac:dyDescent="0.2">
      <c r="A228" s="1400"/>
      <c r="B228" s="4862"/>
      <c r="C228" s="4862"/>
      <c r="D228" s="4862"/>
      <c r="E228" s="4862"/>
      <c r="F228" s="361"/>
      <c r="H228" s="361"/>
      <c r="I228" s="361"/>
      <c r="J228" s="361"/>
      <c r="K228" s="361"/>
      <c r="L228" s="361"/>
    </row>
    <row r="229" spans="1:14" x14ac:dyDescent="0.2">
      <c r="A229" s="1400"/>
      <c r="B229" s="4862"/>
      <c r="C229" s="4862"/>
      <c r="D229" s="4862"/>
      <c r="E229" s="4862"/>
      <c r="F229" s="361"/>
      <c r="H229" s="361"/>
      <c r="I229" s="361"/>
      <c r="J229" s="361"/>
      <c r="K229" s="361"/>
      <c r="L229" s="361"/>
    </row>
    <row r="230" spans="1:14" x14ac:dyDescent="0.2">
      <c r="A230" s="1400"/>
      <c r="B230" s="4862"/>
      <c r="C230" s="4862"/>
      <c r="D230" s="4862"/>
      <c r="E230" s="4862"/>
      <c r="F230" s="361"/>
      <c r="H230" s="361"/>
      <c r="I230" s="361"/>
      <c r="J230" s="361"/>
      <c r="K230" s="361"/>
      <c r="L230" s="361"/>
    </row>
    <row r="231" spans="1:14" ht="15.75" customHeight="1" x14ac:dyDescent="0.2">
      <c r="A231" s="1400"/>
      <c r="B231" s="4862"/>
      <c r="C231" s="4862"/>
      <c r="D231" s="4862"/>
      <c r="E231" s="4862"/>
      <c r="F231" s="361"/>
      <c r="H231" s="361"/>
      <c r="I231" s="361"/>
      <c r="J231" s="361"/>
      <c r="K231" s="361"/>
      <c r="L231" s="361"/>
    </row>
    <row r="232" spans="1:14" ht="15.75" customHeight="1" x14ac:dyDescent="0.2">
      <c r="A232" s="1400"/>
      <c r="B232" s="4862"/>
      <c r="C232" s="4862"/>
      <c r="D232" s="4862"/>
      <c r="E232" s="4862"/>
      <c r="F232" s="361"/>
      <c r="H232" s="361"/>
      <c r="I232" s="361"/>
      <c r="J232" s="361"/>
      <c r="K232" s="361"/>
      <c r="L232" s="361"/>
    </row>
    <row r="233" spans="1:14" x14ac:dyDescent="0.2">
      <c r="A233" s="1400"/>
      <c r="B233" s="4862"/>
      <c r="C233" s="4862"/>
      <c r="D233" s="4862"/>
      <c r="E233" s="4862"/>
      <c r="F233" s="361"/>
      <c r="H233" s="361"/>
      <c r="I233" s="361"/>
      <c r="J233" s="361"/>
      <c r="K233" s="361"/>
      <c r="L233" s="361"/>
    </row>
    <row r="234" spans="1:14" x14ac:dyDescent="0.2">
      <c r="A234" s="1400"/>
      <c r="B234" s="4862"/>
      <c r="C234" s="4862"/>
      <c r="D234" s="4862"/>
      <c r="E234" s="4862"/>
      <c r="F234" s="361"/>
      <c r="H234" s="361"/>
      <c r="I234" s="361"/>
      <c r="J234" s="361"/>
      <c r="K234" s="361"/>
      <c r="L234" s="361"/>
    </row>
    <row r="235" spans="1:14" x14ac:dyDescent="0.2">
      <c r="F235" s="361"/>
      <c r="H235" s="361"/>
      <c r="I235" s="361"/>
      <c r="J235" s="361"/>
      <c r="K235" s="361"/>
      <c r="L235" s="361"/>
    </row>
    <row r="236" spans="1:14" x14ac:dyDescent="0.2">
      <c r="F236" s="361"/>
      <c r="H236" s="361"/>
      <c r="I236" s="361"/>
      <c r="J236" s="361"/>
      <c r="K236" s="361"/>
      <c r="L236" s="361"/>
    </row>
    <row r="237" spans="1:14" ht="18" customHeight="1" x14ac:dyDescent="0.2">
      <c r="F237" s="361"/>
      <c r="H237" s="361"/>
      <c r="I237" s="361"/>
      <c r="J237" s="361"/>
      <c r="K237" s="361"/>
      <c r="L237" s="361"/>
    </row>
    <row r="238" spans="1:14" x14ac:dyDescent="0.2">
      <c r="F238" s="361"/>
      <c r="H238" s="361"/>
      <c r="I238" s="361"/>
      <c r="J238" s="361"/>
      <c r="K238" s="361"/>
      <c r="L238" s="361"/>
    </row>
    <row r="239" spans="1:14" x14ac:dyDescent="0.2">
      <c r="F239" s="361"/>
      <c r="H239" s="361"/>
      <c r="I239" s="361"/>
      <c r="J239" s="361"/>
      <c r="K239" s="361"/>
      <c r="L239" s="361"/>
    </row>
    <row r="240" spans="1:14" ht="15" x14ac:dyDescent="0.25">
      <c r="N240" s="4861"/>
    </row>
  </sheetData>
  <mergeCells count="393">
    <mergeCell ref="J156:J157"/>
    <mergeCell ref="A59:A66"/>
    <mergeCell ref="I141:I142"/>
    <mergeCell ref="I149:I151"/>
    <mergeCell ref="I158:I160"/>
    <mergeCell ref="J164:J166"/>
    <mergeCell ref="F164:F166"/>
    <mergeCell ref="E164:E166"/>
    <mergeCell ref="J154:J155"/>
    <mergeCell ref="F161:F163"/>
    <mergeCell ref="E161:E163"/>
    <mergeCell ref="G161:G163"/>
    <mergeCell ref="I161:I163"/>
    <mergeCell ref="M182:M183"/>
    <mergeCell ref="N1:O1"/>
    <mergeCell ref="A169:A172"/>
    <mergeCell ref="C174:L174"/>
    <mergeCell ref="A173:A174"/>
    <mergeCell ref="B173:B174"/>
    <mergeCell ref="B149:B151"/>
    <mergeCell ref="F152:F153"/>
    <mergeCell ref="B154:B155"/>
    <mergeCell ref="D152:D153"/>
    <mergeCell ref="G145:G148"/>
    <mergeCell ref="I145:I146"/>
    <mergeCell ref="C131:C133"/>
    <mergeCell ref="C134:C136"/>
    <mergeCell ref="A147:A148"/>
    <mergeCell ref="A145:A146"/>
    <mergeCell ref="B134:B136"/>
    <mergeCell ref="F145:F146"/>
    <mergeCell ref="M128:M130"/>
    <mergeCell ref="J131:J133"/>
    <mergeCell ref="J134:J136"/>
    <mergeCell ref="J141:J142"/>
    <mergeCell ref="J128:J130"/>
    <mergeCell ref="E128:E130"/>
    <mergeCell ref="E141:E142"/>
    <mergeCell ref="I139:I140"/>
    <mergeCell ref="H106:H110"/>
    <mergeCell ref="H111:H117"/>
    <mergeCell ref="J102:J105"/>
    <mergeCell ref="J106:J108"/>
    <mergeCell ref="H98:H105"/>
    <mergeCell ref="J95:J97"/>
    <mergeCell ref="H92:H97"/>
    <mergeCell ref="I124:I125"/>
    <mergeCell ref="I42:I51"/>
    <mergeCell ref="J111:J114"/>
    <mergeCell ref="J109:J110"/>
    <mergeCell ref="I52:I58"/>
    <mergeCell ref="I59:I66"/>
    <mergeCell ref="I102:I105"/>
    <mergeCell ref="J115:J117"/>
    <mergeCell ref="I115:I117"/>
    <mergeCell ref="J118:J121"/>
    <mergeCell ref="I118:I121"/>
    <mergeCell ref="I122:I123"/>
    <mergeCell ref="J122:J123"/>
    <mergeCell ref="I128:I130"/>
    <mergeCell ref="I137:I138"/>
    <mergeCell ref="J137:J138"/>
    <mergeCell ref="I126:I127"/>
    <mergeCell ref="I131:I133"/>
    <mergeCell ref="I134:I136"/>
    <mergeCell ref="O7:O8"/>
    <mergeCell ref="D33:F35"/>
    <mergeCell ref="B20:B26"/>
    <mergeCell ref="G42:G51"/>
    <mergeCell ref="D39:D41"/>
    <mergeCell ref="H42:H51"/>
    <mergeCell ref="B6:B8"/>
    <mergeCell ref="J139:J140"/>
    <mergeCell ref="A4:O4"/>
    <mergeCell ref="N5:O5"/>
    <mergeCell ref="H20:H26"/>
    <mergeCell ref="H118:H125"/>
    <mergeCell ref="F122:F123"/>
    <mergeCell ref="G122:G123"/>
    <mergeCell ref="G124:G125"/>
    <mergeCell ref="G134:G136"/>
    <mergeCell ref="J124:J125"/>
    <mergeCell ref="A3:O3"/>
    <mergeCell ref="J126:J127"/>
    <mergeCell ref="I6:I8"/>
    <mergeCell ref="H33:H41"/>
    <mergeCell ref="D20:F26"/>
    <mergeCell ref="G20:G26"/>
    <mergeCell ref="G52:G58"/>
    <mergeCell ref="F52:F58"/>
    <mergeCell ref="B59:B66"/>
    <mergeCell ref="F39:F40"/>
    <mergeCell ref="H74:H78"/>
    <mergeCell ref="I79:I83"/>
    <mergeCell ref="D74:F78"/>
    <mergeCell ref="H79:H83"/>
    <mergeCell ref="G74:G78"/>
    <mergeCell ref="C6:C8"/>
    <mergeCell ref="E6:E8"/>
    <mergeCell ref="H52:H58"/>
    <mergeCell ref="H59:H66"/>
    <mergeCell ref="Q1:T3"/>
    <mergeCell ref="G87:G91"/>
    <mergeCell ref="G126:G127"/>
    <mergeCell ref="J67:J73"/>
    <mergeCell ref="I106:I108"/>
    <mergeCell ref="N74:N75"/>
    <mergeCell ref="O74:O75"/>
    <mergeCell ref="I74:I78"/>
    <mergeCell ref="H87:H91"/>
    <mergeCell ref="C86:L86"/>
    <mergeCell ref="L6:L8"/>
    <mergeCell ref="A20:A26"/>
    <mergeCell ref="G33:G41"/>
    <mergeCell ref="M7:M8"/>
    <mergeCell ref="A42:A51"/>
    <mergeCell ref="G27:G32"/>
    <mergeCell ref="H27:H32"/>
    <mergeCell ref="F27:F28"/>
    <mergeCell ref="J6:J8"/>
    <mergeCell ref="A6:A8"/>
    <mergeCell ref="A9:A12"/>
    <mergeCell ref="A36:A38"/>
    <mergeCell ref="A39:A41"/>
    <mergeCell ref="B39:B41"/>
    <mergeCell ref="C39:C41"/>
    <mergeCell ref="B27:B32"/>
    <mergeCell ref="A33:A35"/>
    <mergeCell ref="G6:G8"/>
    <mergeCell ref="D42:F51"/>
    <mergeCell ref="B33:B35"/>
    <mergeCell ref="C33:C35"/>
    <mergeCell ref="A2:O2"/>
    <mergeCell ref="I143:I144"/>
    <mergeCell ref="I109:I110"/>
    <mergeCell ref="I111:I114"/>
    <mergeCell ref="K6:K8"/>
    <mergeCell ref="I33:I41"/>
    <mergeCell ref="F36:F38"/>
    <mergeCell ref="B36:B38"/>
    <mergeCell ref="B42:B51"/>
    <mergeCell ref="C36:C38"/>
    <mergeCell ref="D36:D38"/>
    <mergeCell ref="D6:D8"/>
    <mergeCell ref="B10:L12"/>
    <mergeCell ref="F6:F8"/>
    <mergeCell ref="H6:H8"/>
    <mergeCell ref="I27:I32"/>
    <mergeCell ref="B87:B91"/>
    <mergeCell ref="D111:D114"/>
    <mergeCell ref="G111:G114"/>
    <mergeCell ref="D87:F91"/>
    <mergeCell ref="C92:C94"/>
    <mergeCell ref="E109:E110"/>
    <mergeCell ref="C95:C97"/>
    <mergeCell ref="E111:E114"/>
    <mergeCell ref="C109:C110"/>
    <mergeCell ref="F98:F101"/>
    <mergeCell ref="E115:E117"/>
    <mergeCell ref="D79:D83"/>
    <mergeCell ref="G67:G73"/>
    <mergeCell ref="A27:A32"/>
    <mergeCell ref="I20:I26"/>
    <mergeCell ref="A14:A19"/>
    <mergeCell ref="C115:C117"/>
    <mergeCell ref="F111:F114"/>
    <mergeCell ref="F115:F117"/>
    <mergeCell ref="G115:G117"/>
    <mergeCell ref="B74:B78"/>
    <mergeCell ref="D98:D101"/>
    <mergeCell ref="G92:G94"/>
    <mergeCell ref="G106:G108"/>
    <mergeCell ref="E95:E97"/>
    <mergeCell ref="E98:E101"/>
    <mergeCell ref="E79:E83"/>
    <mergeCell ref="G59:G66"/>
    <mergeCell ref="F106:F108"/>
    <mergeCell ref="F102:F105"/>
    <mergeCell ref="G95:G97"/>
    <mergeCell ref="F95:F97"/>
    <mergeCell ref="I98:I101"/>
    <mergeCell ref="G102:G105"/>
    <mergeCell ref="A74:A78"/>
    <mergeCell ref="G98:G101"/>
    <mergeCell ref="G109:G110"/>
    <mergeCell ref="B67:B70"/>
    <mergeCell ref="C102:C105"/>
    <mergeCell ref="B95:B97"/>
    <mergeCell ref="D67:F70"/>
    <mergeCell ref="E106:E108"/>
    <mergeCell ref="A102:A105"/>
    <mergeCell ref="A98:A101"/>
    <mergeCell ref="C74:C78"/>
    <mergeCell ref="C84:J84"/>
    <mergeCell ref="I87:I91"/>
    <mergeCell ref="H67:H73"/>
    <mergeCell ref="I67:I73"/>
    <mergeCell ref="G79:G83"/>
    <mergeCell ref="J92:J94"/>
    <mergeCell ref="J98:J101"/>
    <mergeCell ref="M74:M75"/>
    <mergeCell ref="M6:O6"/>
    <mergeCell ref="N7:N8"/>
    <mergeCell ref="A95:A97"/>
    <mergeCell ref="A92:A94"/>
    <mergeCell ref="B92:B94"/>
    <mergeCell ref="A67:A70"/>
    <mergeCell ref="F71:F73"/>
    <mergeCell ref="I95:I97"/>
    <mergeCell ref="F59:F61"/>
    <mergeCell ref="F92:F94"/>
    <mergeCell ref="B109:B110"/>
    <mergeCell ref="B102:B105"/>
    <mergeCell ref="B85:B86"/>
    <mergeCell ref="A85:A86"/>
    <mergeCell ref="B79:B83"/>
    <mergeCell ref="A87:A91"/>
    <mergeCell ref="C79:C83"/>
    <mergeCell ref="E102:E105"/>
    <mergeCell ref="C98:C101"/>
    <mergeCell ref="C106:C108"/>
    <mergeCell ref="B115:B117"/>
    <mergeCell ref="D115:D117"/>
    <mergeCell ref="B111:B114"/>
    <mergeCell ref="B106:B108"/>
    <mergeCell ref="E92:E94"/>
    <mergeCell ref="C111:C114"/>
    <mergeCell ref="D92:D94"/>
    <mergeCell ref="D95:D97"/>
    <mergeCell ref="B98:B101"/>
    <mergeCell ref="A111:A114"/>
    <mergeCell ref="A79:A83"/>
    <mergeCell ref="A115:A117"/>
    <mergeCell ref="G118:G121"/>
    <mergeCell ref="D109:D110"/>
    <mergeCell ref="D102:D105"/>
    <mergeCell ref="A109:A110"/>
    <mergeCell ref="A106:A108"/>
    <mergeCell ref="F109:F110"/>
    <mergeCell ref="D106:D108"/>
    <mergeCell ref="F124:F125"/>
    <mergeCell ref="E122:E123"/>
    <mergeCell ref="A139:A140"/>
    <mergeCell ref="A141:A142"/>
    <mergeCell ref="F118:F121"/>
    <mergeCell ref="C124:C125"/>
    <mergeCell ref="E134:E136"/>
    <mergeCell ref="A134:A136"/>
    <mergeCell ref="D137:D138"/>
    <mergeCell ref="B139:B140"/>
    <mergeCell ref="A118:A121"/>
    <mergeCell ref="A122:A123"/>
    <mergeCell ref="C118:C121"/>
    <mergeCell ref="E143:E144"/>
    <mergeCell ref="C126:C127"/>
    <mergeCell ref="C128:C130"/>
    <mergeCell ref="B128:B130"/>
    <mergeCell ref="D141:D142"/>
    <mergeCell ref="C141:C142"/>
    <mergeCell ref="A137:A138"/>
    <mergeCell ref="F139:F140"/>
    <mergeCell ref="F131:F133"/>
    <mergeCell ref="F141:F142"/>
    <mergeCell ref="A126:A127"/>
    <mergeCell ref="A128:A130"/>
    <mergeCell ref="D122:D123"/>
    <mergeCell ref="B122:B123"/>
    <mergeCell ref="B124:B125"/>
    <mergeCell ref="A131:A133"/>
    <mergeCell ref="A124:A125"/>
    <mergeCell ref="C122:C123"/>
    <mergeCell ref="G128:G130"/>
    <mergeCell ref="G131:G133"/>
    <mergeCell ref="B131:B133"/>
    <mergeCell ref="B141:B142"/>
    <mergeCell ref="D139:D140"/>
    <mergeCell ref="E139:E140"/>
    <mergeCell ref="D131:D133"/>
    <mergeCell ref="C139:C140"/>
    <mergeCell ref="C137:C138"/>
    <mergeCell ref="E124:E125"/>
    <mergeCell ref="E131:E133"/>
    <mergeCell ref="D118:D121"/>
    <mergeCell ref="D128:D130"/>
    <mergeCell ref="E118:E121"/>
    <mergeCell ref="D126:D127"/>
    <mergeCell ref="D124:D125"/>
    <mergeCell ref="H126:H136"/>
    <mergeCell ref="F128:F130"/>
    <mergeCell ref="B137:B138"/>
    <mergeCell ref="E137:E138"/>
    <mergeCell ref="B126:B127"/>
    <mergeCell ref="E126:E127"/>
    <mergeCell ref="D134:D136"/>
    <mergeCell ref="G141:G142"/>
    <mergeCell ref="A188:K188"/>
    <mergeCell ref="C167:J167"/>
    <mergeCell ref="A164:A166"/>
    <mergeCell ref="B118:B121"/>
    <mergeCell ref="G137:G138"/>
    <mergeCell ref="G139:G140"/>
    <mergeCell ref="F126:F127"/>
    <mergeCell ref="F134:F136"/>
    <mergeCell ref="F137:F138"/>
    <mergeCell ref="A143:A144"/>
    <mergeCell ref="G149:G153"/>
    <mergeCell ref="G143:G144"/>
    <mergeCell ref="A199:K199"/>
    <mergeCell ref="A200:K200"/>
    <mergeCell ref="A201:K201"/>
    <mergeCell ref="J149:J150"/>
    <mergeCell ref="F143:F144"/>
    <mergeCell ref="I147:I148"/>
    <mergeCell ref="A198:K198"/>
    <mergeCell ref="B143:B144"/>
    <mergeCell ref="E158:E160"/>
    <mergeCell ref="F158:F160"/>
    <mergeCell ref="B145:B146"/>
    <mergeCell ref="B147:B148"/>
    <mergeCell ref="H137:H144"/>
    <mergeCell ref="E154:E155"/>
    <mergeCell ref="B152:B153"/>
    <mergeCell ref="G154:G155"/>
    <mergeCell ref="F156:F157"/>
    <mergeCell ref="E156:E157"/>
    <mergeCell ref="B156:B157"/>
    <mergeCell ref="I152:I153"/>
    <mergeCell ref="D175:F177"/>
    <mergeCell ref="A202:K202"/>
    <mergeCell ref="A203:K203"/>
    <mergeCell ref="I154:I155"/>
    <mergeCell ref="J161:J163"/>
    <mergeCell ref="A161:A163"/>
    <mergeCell ref="B161:B163"/>
    <mergeCell ref="A191:L191"/>
    <mergeCell ref="A183:A185"/>
    <mergeCell ref="B183:B185"/>
    <mergeCell ref="A156:A157"/>
    <mergeCell ref="A149:A151"/>
    <mergeCell ref="A158:A160"/>
    <mergeCell ref="B158:B160"/>
    <mergeCell ref="G158:G160"/>
    <mergeCell ref="A154:A155"/>
    <mergeCell ref="A152:A153"/>
    <mergeCell ref="B187:K187"/>
    <mergeCell ref="D181:F182"/>
    <mergeCell ref="B164:B166"/>
    <mergeCell ref="G164:G166"/>
    <mergeCell ref="H149:H166"/>
    <mergeCell ref="I164:I166"/>
    <mergeCell ref="B170:L172"/>
    <mergeCell ref="B168:K168"/>
    <mergeCell ref="I156:I157"/>
    <mergeCell ref="G156:G157"/>
    <mergeCell ref="F178:F180"/>
    <mergeCell ref="B181:B182"/>
    <mergeCell ref="B175:B177"/>
    <mergeCell ref="B178:B180"/>
    <mergeCell ref="J175:J180"/>
    <mergeCell ref="H175:H180"/>
    <mergeCell ref="A181:A182"/>
    <mergeCell ref="A175:A177"/>
    <mergeCell ref="A178:A180"/>
    <mergeCell ref="C186:J186"/>
    <mergeCell ref="H181:H185"/>
    <mergeCell ref="F183:F185"/>
    <mergeCell ref="G181:G185"/>
    <mergeCell ref="I175:I180"/>
    <mergeCell ref="G175:G180"/>
    <mergeCell ref="I181:I185"/>
    <mergeCell ref="A217:K217"/>
    <mergeCell ref="A218:K218"/>
    <mergeCell ref="C193:K193"/>
    <mergeCell ref="A194:K194"/>
    <mergeCell ref="A195:K195"/>
    <mergeCell ref="A196:K196"/>
    <mergeCell ref="A197:K197"/>
    <mergeCell ref="A210:K210"/>
    <mergeCell ref="A211:K211"/>
    <mergeCell ref="A212:K212"/>
    <mergeCell ref="A213:K213"/>
    <mergeCell ref="A207:K207"/>
    <mergeCell ref="A216:K216"/>
    <mergeCell ref="A214:K214"/>
    <mergeCell ref="A215:K215"/>
    <mergeCell ref="A219:K219"/>
    <mergeCell ref="A220:K220"/>
    <mergeCell ref="A221:K221"/>
    <mergeCell ref="A204:K204"/>
    <mergeCell ref="A205:K205"/>
    <mergeCell ref="A206:K206"/>
    <mergeCell ref="A208:K208"/>
    <mergeCell ref="A209:K209"/>
  </mergeCells>
  <pageMargins left="0.70866141732283472" right="0.70866141732283472" top="0.74803149606299213" bottom="0.74803149606299213" header="0.31496062992125984" footer="0.31496062992125984"/>
  <pageSetup paperSize="9" scale="47" firstPageNumber="58" fitToHeight="0" orientation="landscape" useFirstPageNumber="1" r:id="rId1"/>
  <headerFooter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16138-DE20-47DA-A9E4-460D89B6279B}">
  <sheetPr>
    <pageSetUpPr fitToPage="1"/>
  </sheetPr>
  <dimension ref="A1:AE200"/>
  <sheetViews>
    <sheetView view="pageBreakPreview" zoomScale="90" zoomScaleNormal="90" zoomScaleSheetLayoutView="90" workbookViewId="0">
      <selection activeCell="M7" sqref="M7:M8"/>
    </sheetView>
  </sheetViews>
  <sheetFormatPr defaultRowHeight="12.75" x14ac:dyDescent="0.2"/>
  <cols>
    <col min="1" max="1" width="3.5703125" style="2642" customWidth="1"/>
    <col min="2" max="2" width="3.42578125" style="2640" customWidth="1"/>
    <col min="3" max="4" width="3.7109375" style="2640" customWidth="1"/>
    <col min="5" max="5" width="3.5703125" style="2640" customWidth="1"/>
    <col min="6" max="6" width="39.42578125" style="2640" customWidth="1"/>
    <col min="7" max="7" width="6.85546875" style="2640" customWidth="1"/>
    <col min="8" max="8" width="7.85546875" style="2640" customWidth="1"/>
    <col min="9" max="9" width="5.85546875" style="2640" customWidth="1"/>
    <col min="10" max="10" width="31.7109375" style="2640" customWidth="1"/>
    <col min="11" max="11" width="7.28515625" style="2640" customWidth="1"/>
    <col min="12" max="12" width="10" style="2640" customWidth="1"/>
    <col min="13" max="13" width="41.28515625" style="2640" customWidth="1"/>
    <col min="14" max="14" width="11" style="2640" customWidth="1"/>
    <col min="15" max="15" width="11.28515625" style="2640" customWidth="1"/>
    <col min="16" max="16" width="1.28515625" style="2640" hidden="1" customWidth="1"/>
    <col min="17" max="17" width="0.85546875" style="2640" hidden="1" customWidth="1"/>
    <col min="18" max="22" width="9.140625" style="2640" hidden="1" customWidth="1"/>
    <col min="23" max="23" width="0.7109375" style="2640" hidden="1" customWidth="1"/>
    <col min="24" max="16384" width="9.140625" style="2640"/>
  </cols>
  <sheetData>
    <row r="1" spans="1:28" ht="67.5" customHeight="1" x14ac:dyDescent="0.2">
      <c r="M1" s="2563" t="s">
        <v>1442</v>
      </c>
      <c r="N1" s="2563"/>
      <c r="O1" s="349"/>
    </row>
    <row r="2" spans="1:28" ht="22.5" customHeight="1" x14ac:dyDescent="0.2">
      <c r="A2" s="3138" t="s">
        <v>190</v>
      </c>
      <c r="B2" s="3138"/>
      <c r="C2" s="3138"/>
      <c r="D2" s="3138"/>
      <c r="E2" s="3138"/>
      <c r="F2" s="3138"/>
      <c r="G2" s="3138"/>
      <c r="H2" s="3138"/>
      <c r="I2" s="3138"/>
      <c r="J2" s="3138"/>
      <c r="K2" s="3138"/>
      <c r="L2" s="3138"/>
      <c r="M2" s="3138"/>
      <c r="N2" s="3138"/>
      <c r="O2" s="3138"/>
    </row>
    <row r="3" spans="1:28" ht="13.9" customHeight="1" x14ac:dyDescent="0.2">
      <c r="A3" s="5762" t="s">
        <v>1441</v>
      </c>
      <c r="B3" s="5762"/>
      <c r="C3" s="5762"/>
      <c r="D3" s="5762"/>
      <c r="E3" s="5762"/>
      <c r="F3" s="5762"/>
      <c r="G3" s="5762"/>
      <c r="H3" s="5762"/>
      <c r="I3" s="5762"/>
      <c r="J3" s="5762"/>
      <c r="K3" s="5762"/>
      <c r="L3" s="5762"/>
      <c r="M3" s="5762"/>
      <c r="N3" s="5762"/>
      <c r="O3" s="5762"/>
    </row>
    <row r="4" spans="1:28" ht="14.25" x14ac:dyDescent="0.2">
      <c r="A4" s="3136" t="s">
        <v>188</v>
      </c>
      <c r="B4" s="3136"/>
      <c r="C4" s="3136"/>
      <c r="D4" s="3136"/>
      <c r="E4" s="3136"/>
      <c r="F4" s="3136"/>
      <c r="G4" s="3136"/>
      <c r="H4" s="3136"/>
      <c r="I4" s="3136"/>
      <c r="J4" s="3136"/>
      <c r="K4" s="3136"/>
      <c r="L4" s="3136"/>
      <c r="M4" s="3136"/>
      <c r="N4" s="3136"/>
      <c r="O4" s="3136"/>
    </row>
    <row r="5" spans="1:28" ht="16.5" thickBot="1" x14ac:dyDescent="0.25">
      <c r="A5" s="5761"/>
      <c r="B5" s="5760"/>
      <c r="C5" s="5760"/>
      <c r="D5" s="5760"/>
      <c r="E5" s="5760"/>
      <c r="F5" s="5760"/>
      <c r="G5" s="5760"/>
      <c r="H5" s="5760"/>
      <c r="I5" s="5760"/>
      <c r="J5" s="5760"/>
      <c r="K5" s="5760"/>
      <c r="L5" s="5760"/>
      <c r="M5" s="5759"/>
      <c r="N5" s="3132" t="s">
        <v>801</v>
      </c>
      <c r="O5" s="3132"/>
    </row>
    <row r="6" spans="1:28" ht="30.6" customHeight="1" thickBot="1" x14ac:dyDescent="0.25">
      <c r="A6" s="3131" t="s">
        <v>187</v>
      </c>
      <c r="B6" s="3130" t="s">
        <v>186</v>
      </c>
      <c r="C6" s="3129" t="s">
        <v>182</v>
      </c>
      <c r="D6" s="3128" t="s">
        <v>184</v>
      </c>
      <c r="E6" s="3127" t="s">
        <v>185</v>
      </c>
      <c r="F6" s="3126" t="s">
        <v>183</v>
      </c>
      <c r="G6" s="3125" t="s">
        <v>182</v>
      </c>
      <c r="H6" s="3123" t="s">
        <v>181</v>
      </c>
      <c r="I6" s="3124" t="s">
        <v>180</v>
      </c>
      <c r="J6" s="1990" t="s">
        <v>179</v>
      </c>
      <c r="K6" s="3123" t="s">
        <v>178</v>
      </c>
      <c r="L6" s="1990" t="s">
        <v>177</v>
      </c>
      <c r="M6" s="1992" t="s">
        <v>176</v>
      </c>
      <c r="N6" s="1993"/>
      <c r="O6" s="1994"/>
    </row>
    <row r="7" spans="1:28" x14ac:dyDescent="0.2">
      <c r="A7" s="3122"/>
      <c r="B7" s="3121"/>
      <c r="C7" s="3120"/>
      <c r="D7" s="3119"/>
      <c r="E7" s="3118"/>
      <c r="F7" s="3117"/>
      <c r="G7" s="3116"/>
      <c r="H7" s="3114"/>
      <c r="I7" s="3115"/>
      <c r="J7" s="1991"/>
      <c r="K7" s="3114"/>
      <c r="L7" s="1991"/>
      <c r="M7" s="5758" t="s">
        <v>175</v>
      </c>
      <c r="N7" s="5757" t="s">
        <v>174</v>
      </c>
      <c r="O7" s="3111" t="s">
        <v>173</v>
      </c>
    </row>
    <row r="8" spans="1:28" ht="133.15" customHeight="1" thickBot="1" x14ac:dyDescent="0.25">
      <c r="A8" s="3110"/>
      <c r="B8" s="3109"/>
      <c r="C8" s="3108"/>
      <c r="D8" s="3107"/>
      <c r="E8" s="3106"/>
      <c r="F8" s="3105"/>
      <c r="G8" s="3104"/>
      <c r="H8" s="3102"/>
      <c r="I8" s="3103"/>
      <c r="J8" s="3101"/>
      <c r="K8" s="3102"/>
      <c r="L8" s="3101"/>
      <c r="M8" s="5756"/>
      <c r="N8" s="5755"/>
      <c r="O8" s="3098"/>
    </row>
    <row r="9" spans="1:28" ht="13.5" thickBot="1" x14ac:dyDescent="0.25">
      <c r="A9" s="3025" t="s">
        <v>37</v>
      </c>
      <c r="B9" s="5754" t="s">
        <v>1440</v>
      </c>
      <c r="C9" s="3023"/>
      <c r="D9" s="3023"/>
      <c r="E9" s="3023"/>
      <c r="F9" s="3023"/>
      <c r="G9" s="3023"/>
      <c r="H9" s="3020"/>
      <c r="I9" s="3020"/>
      <c r="J9" s="3020"/>
      <c r="K9" s="3020"/>
      <c r="L9" s="3020"/>
      <c r="M9" s="5753"/>
      <c r="N9" s="5752"/>
      <c r="O9" s="5751"/>
      <c r="P9" s="2642"/>
      <c r="Q9" s="2642"/>
      <c r="R9" s="2642"/>
      <c r="S9" s="2642"/>
      <c r="T9" s="2642"/>
      <c r="U9" s="2642"/>
      <c r="V9" s="2642"/>
      <c r="W9" s="2642"/>
      <c r="X9" s="2642"/>
      <c r="Y9" s="2642"/>
    </row>
    <row r="10" spans="1:28" ht="24.75" customHeight="1" thickBot="1" x14ac:dyDescent="0.25">
      <c r="A10" s="5750"/>
      <c r="B10" s="5444"/>
      <c r="C10" s="5748"/>
      <c r="D10" s="5748"/>
      <c r="E10" s="5748"/>
      <c r="F10" s="5749"/>
      <c r="G10" s="5749"/>
      <c r="H10" s="5748"/>
      <c r="I10" s="5748"/>
      <c r="J10" s="5748"/>
      <c r="K10" s="5748"/>
      <c r="L10" s="5748"/>
      <c r="M10" s="5747" t="s">
        <v>1439</v>
      </c>
      <c r="N10" s="5439" t="s">
        <v>79</v>
      </c>
      <c r="O10" s="5746">
        <v>97</v>
      </c>
      <c r="P10" s="2642"/>
      <c r="Q10" s="2642"/>
      <c r="R10" s="2642"/>
      <c r="S10" s="2642"/>
      <c r="T10" s="2642"/>
      <c r="U10" s="2642"/>
      <c r="V10" s="2642"/>
      <c r="W10" s="2642"/>
      <c r="X10" s="2642"/>
      <c r="Y10" s="2642"/>
    </row>
    <row r="11" spans="1:28" ht="22.5" customHeight="1" thickBot="1" x14ac:dyDescent="0.25">
      <c r="A11" s="3046" t="s">
        <v>37</v>
      </c>
      <c r="B11" s="2790" t="s">
        <v>37</v>
      </c>
      <c r="C11" s="2784" t="s">
        <v>1438</v>
      </c>
      <c r="D11" s="5745"/>
      <c r="E11" s="5745"/>
      <c r="F11" s="5745"/>
      <c r="G11" s="5745"/>
      <c r="H11" s="5745"/>
      <c r="I11" s="5745"/>
      <c r="J11" s="5745"/>
      <c r="K11" s="5745"/>
      <c r="L11" s="5745"/>
      <c r="M11" s="5745"/>
      <c r="N11" s="5745"/>
      <c r="O11" s="5744"/>
      <c r="P11" s="2642"/>
      <c r="Q11" s="2642"/>
      <c r="R11" s="2642"/>
      <c r="S11" s="2642"/>
      <c r="T11" s="2642"/>
      <c r="U11" s="2642"/>
      <c r="V11" s="2642"/>
      <c r="W11" s="2642"/>
      <c r="X11" s="2642"/>
      <c r="Y11" s="2642"/>
    </row>
    <row r="12" spans="1:28" ht="39" thickBot="1" x14ac:dyDescent="0.25">
      <c r="A12" s="2717"/>
      <c r="B12" s="5743"/>
      <c r="C12" s="5742"/>
      <c r="D12" s="5741"/>
      <c r="E12" s="5741"/>
      <c r="F12" s="5741"/>
      <c r="G12" s="5741"/>
      <c r="H12" s="5741"/>
      <c r="I12" s="5741"/>
      <c r="J12" s="5741"/>
      <c r="K12" s="5741"/>
      <c r="L12" s="5741"/>
      <c r="M12" s="3091" t="s">
        <v>1437</v>
      </c>
      <c r="N12" s="5439" t="s">
        <v>79</v>
      </c>
      <c r="O12" s="5451">
        <v>80</v>
      </c>
      <c r="P12" s="2642"/>
      <c r="Q12" s="2642"/>
      <c r="R12" s="2642"/>
      <c r="S12" s="2642"/>
      <c r="T12" s="2642"/>
      <c r="U12" s="2642"/>
      <c r="V12" s="2642"/>
      <c r="W12" s="2642"/>
      <c r="X12" s="2642"/>
      <c r="Y12" s="2642"/>
    </row>
    <row r="13" spans="1:28" ht="21" customHeight="1" x14ac:dyDescent="0.2">
      <c r="A13" s="2755" t="s">
        <v>37</v>
      </c>
      <c r="B13" s="5740" t="s">
        <v>37</v>
      </c>
      <c r="C13" s="5418" t="s">
        <v>37</v>
      </c>
      <c r="D13" s="5594" t="s">
        <v>1436</v>
      </c>
      <c r="E13" s="5515"/>
      <c r="F13" s="5514"/>
      <c r="G13" s="2771" t="s">
        <v>163</v>
      </c>
      <c r="H13" s="5602" t="s">
        <v>44</v>
      </c>
      <c r="I13" s="5687" t="s">
        <v>1412</v>
      </c>
      <c r="J13" s="5513" t="s">
        <v>98</v>
      </c>
      <c r="K13" s="2768" t="s">
        <v>40</v>
      </c>
      <c r="L13" s="5432">
        <f>L17+L29+L31+L34</f>
        <v>3114.2999999999997</v>
      </c>
      <c r="M13" s="5739"/>
      <c r="N13" s="5660"/>
      <c r="O13" s="5680"/>
      <c r="P13" s="2642"/>
      <c r="Q13" s="2699"/>
      <c r="R13" s="5571"/>
      <c r="S13" s="2642"/>
      <c r="T13" s="2642"/>
      <c r="U13" s="2642"/>
      <c r="V13" s="2642"/>
      <c r="W13" s="2642"/>
      <c r="X13" s="2642"/>
      <c r="Y13" s="2642"/>
    </row>
    <row r="14" spans="1:28" ht="22.5" customHeight="1" x14ac:dyDescent="0.2">
      <c r="A14" s="2813"/>
      <c r="B14" s="5736"/>
      <c r="C14" s="5418"/>
      <c r="D14" s="5590"/>
      <c r="E14" s="5509"/>
      <c r="F14" s="5508"/>
      <c r="G14" s="2749"/>
      <c r="H14" s="5541"/>
      <c r="I14" s="5683"/>
      <c r="J14" s="5384" t="s">
        <v>61</v>
      </c>
      <c r="K14" s="2850" t="s">
        <v>480</v>
      </c>
      <c r="L14" s="5738">
        <f>L19+L21+L23+L25+L36</f>
        <v>36712.799999999996</v>
      </c>
      <c r="M14" s="5731"/>
      <c r="N14" s="5656"/>
      <c r="O14" s="5676"/>
      <c r="P14" s="2642"/>
      <c r="Q14" s="5419"/>
      <c r="R14" s="5571"/>
      <c r="S14" s="2642"/>
      <c r="T14" s="2642"/>
      <c r="U14" s="2642"/>
      <c r="V14" s="2642"/>
      <c r="W14" s="2642"/>
      <c r="X14" s="2642"/>
      <c r="Y14" s="2642"/>
      <c r="AA14" s="5737"/>
      <c r="AB14" s="2642"/>
    </row>
    <row r="15" spans="1:28" ht="21" customHeight="1" thickBot="1" x14ac:dyDescent="0.25">
      <c r="A15" s="2813"/>
      <c r="B15" s="5736"/>
      <c r="C15" s="5418"/>
      <c r="D15" s="5590"/>
      <c r="E15" s="5509"/>
      <c r="F15" s="5508"/>
      <c r="G15" s="2749"/>
      <c r="H15" s="5541"/>
      <c r="I15" s="5683"/>
      <c r="J15" s="5404"/>
      <c r="K15" s="5625" t="s">
        <v>140</v>
      </c>
      <c r="L15" s="5735">
        <f>L27+L32+L37</f>
        <v>10.299999999999999</v>
      </c>
      <c r="M15" s="5731"/>
      <c r="N15" s="5656"/>
      <c r="O15" s="5676"/>
      <c r="P15" s="2642"/>
      <c r="Q15" s="5419"/>
      <c r="R15" s="5571"/>
      <c r="S15" s="2642"/>
      <c r="T15" s="2642"/>
      <c r="U15" s="2642"/>
      <c r="V15" s="2642"/>
      <c r="W15" s="2642"/>
      <c r="X15" s="2642"/>
      <c r="Y15" s="2824"/>
    </row>
    <row r="16" spans="1:28" ht="25.5" customHeight="1" thickBot="1" x14ac:dyDescent="0.25">
      <c r="A16" s="2740"/>
      <c r="B16" s="5734"/>
      <c r="C16" s="5733"/>
      <c r="D16" s="5587"/>
      <c r="E16" s="5505"/>
      <c r="F16" s="5504"/>
      <c r="G16" s="2734"/>
      <c r="H16" s="5598"/>
      <c r="I16" s="5683"/>
      <c r="J16" s="5398"/>
      <c r="K16" s="2942" t="s">
        <v>33</v>
      </c>
      <c r="L16" s="5732">
        <f>SUM(L13:L15)</f>
        <v>39837.4</v>
      </c>
      <c r="M16" s="5731"/>
      <c r="N16" s="5656"/>
      <c r="O16" s="5676"/>
      <c r="P16" s="2642"/>
      <c r="Q16" s="5410"/>
      <c r="R16" s="5554"/>
      <c r="S16" s="2642"/>
      <c r="T16" s="2642"/>
      <c r="U16" s="2642"/>
      <c r="V16" s="2642"/>
      <c r="W16" s="2642"/>
      <c r="X16" s="2642"/>
      <c r="Y16" s="2642"/>
    </row>
    <row r="17" spans="1:30" ht="19.5" customHeight="1" x14ac:dyDescent="0.2">
      <c r="A17" s="2755" t="s">
        <v>37</v>
      </c>
      <c r="B17" s="2988" t="s">
        <v>37</v>
      </c>
      <c r="C17" s="2801" t="s">
        <v>37</v>
      </c>
      <c r="D17" s="5730" t="s">
        <v>37</v>
      </c>
      <c r="E17" s="5527"/>
      <c r="F17" s="5526" t="s">
        <v>1435</v>
      </c>
      <c r="G17" s="2771" t="s">
        <v>163</v>
      </c>
      <c r="H17" s="5434" t="s">
        <v>44</v>
      </c>
      <c r="I17" s="5393" t="s">
        <v>1342</v>
      </c>
      <c r="J17" s="5484" t="s">
        <v>61</v>
      </c>
      <c r="K17" s="5729" t="s">
        <v>40</v>
      </c>
      <c r="L17" s="5708">
        <v>786.4</v>
      </c>
      <c r="M17" s="5716" t="s">
        <v>1434</v>
      </c>
      <c r="N17" s="5728" t="s">
        <v>232</v>
      </c>
      <c r="O17" s="5714" t="s">
        <v>1433</v>
      </c>
      <c r="P17" s="2642"/>
      <c r="Q17" s="2642"/>
      <c r="R17" s="2824"/>
      <c r="S17" s="2642"/>
      <c r="T17" s="2642"/>
      <c r="U17" s="2642"/>
      <c r="V17" s="2642"/>
      <c r="W17" s="5710"/>
      <c r="X17" s="5705"/>
      <c r="Y17" s="2642"/>
    </row>
    <row r="18" spans="1:30" ht="16.5" customHeight="1" thickBot="1" x14ac:dyDescent="0.25">
      <c r="A18" s="2740"/>
      <c r="B18" s="3007"/>
      <c r="C18" s="2796"/>
      <c r="D18" s="5727"/>
      <c r="E18" s="5522"/>
      <c r="F18" s="5521"/>
      <c r="G18" s="2749"/>
      <c r="H18" s="5374"/>
      <c r="I18" s="5373"/>
      <c r="J18" s="5398"/>
      <c r="K18" s="5372" t="s">
        <v>33</v>
      </c>
      <c r="L18" s="5371">
        <f>SUM(L17)</f>
        <v>786.4</v>
      </c>
      <c r="M18" s="5726"/>
      <c r="N18" s="5725"/>
      <c r="O18" s="5639"/>
      <c r="P18" s="2642"/>
      <c r="Q18" s="2642"/>
      <c r="R18" s="2642"/>
      <c r="S18" s="2642"/>
      <c r="T18" s="2642"/>
      <c r="U18" s="2642"/>
      <c r="V18" s="2642"/>
      <c r="W18" s="5710"/>
      <c r="X18" s="2642"/>
      <c r="Y18" s="2642"/>
    </row>
    <row r="19" spans="1:30" ht="24" customHeight="1" x14ac:dyDescent="0.2">
      <c r="A19" s="2755" t="s">
        <v>37</v>
      </c>
      <c r="B19" s="2988" t="s">
        <v>37</v>
      </c>
      <c r="C19" s="2801" t="s">
        <v>37</v>
      </c>
      <c r="D19" s="2752" t="s">
        <v>39</v>
      </c>
      <c r="E19" s="5701"/>
      <c r="F19" s="5468" t="s">
        <v>1432</v>
      </c>
      <c r="G19" s="2749"/>
      <c r="H19" s="5374"/>
      <c r="I19" s="5459"/>
      <c r="J19" s="5513"/>
      <c r="K19" s="5722" t="s">
        <v>480</v>
      </c>
      <c r="L19" s="5724">
        <v>11492.8</v>
      </c>
      <c r="M19" s="5720" t="s">
        <v>1358</v>
      </c>
      <c r="N19" s="5660" t="s">
        <v>232</v>
      </c>
      <c r="O19" s="5659" t="s">
        <v>1431</v>
      </c>
      <c r="P19" s="2642"/>
      <c r="Q19" s="2642"/>
      <c r="R19" s="2642"/>
      <c r="S19" s="2642"/>
      <c r="T19" s="2642"/>
      <c r="U19" s="2642"/>
      <c r="V19" s="2642"/>
      <c r="W19" s="5710"/>
      <c r="X19" s="2642"/>
      <c r="Y19" s="2642"/>
    </row>
    <row r="20" spans="1:30" ht="26.25" customHeight="1" thickBot="1" x14ac:dyDescent="0.25">
      <c r="A20" s="2740"/>
      <c r="B20" s="3007"/>
      <c r="C20" s="2796"/>
      <c r="D20" s="2737"/>
      <c r="E20" s="5693"/>
      <c r="F20" s="5476"/>
      <c r="G20" s="2749"/>
      <c r="H20" s="5374"/>
      <c r="I20" s="5454" t="s">
        <v>1342</v>
      </c>
      <c r="J20" s="5384" t="s">
        <v>61</v>
      </c>
      <c r="K20" s="5372" t="s">
        <v>33</v>
      </c>
      <c r="L20" s="5371">
        <f>SUM(L19)</f>
        <v>11492.8</v>
      </c>
      <c r="M20" s="5681"/>
      <c r="N20" s="5653"/>
      <c r="O20" s="5603"/>
      <c r="P20" s="2642"/>
      <c r="Q20" s="2642"/>
      <c r="R20" s="2642"/>
      <c r="S20" s="2642"/>
      <c r="T20" s="2642"/>
      <c r="U20" s="2642"/>
      <c r="V20" s="2642"/>
      <c r="W20" s="5710"/>
      <c r="X20" s="2642"/>
      <c r="Y20" s="2642"/>
    </row>
    <row r="21" spans="1:30" ht="18.75" customHeight="1" x14ac:dyDescent="0.2">
      <c r="A21" s="2755" t="s">
        <v>37</v>
      </c>
      <c r="B21" s="2988" t="s">
        <v>37</v>
      </c>
      <c r="C21" s="2801" t="s">
        <v>37</v>
      </c>
      <c r="D21" s="2752" t="s">
        <v>109</v>
      </c>
      <c r="E21" s="5527"/>
      <c r="F21" s="5537" t="s">
        <v>1430</v>
      </c>
      <c r="G21" s="2771" t="s">
        <v>163</v>
      </c>
      <c r="H21" s="5374"/>
      <c r="I21" s="5459" t="s">
        <v>1301</v>
      </c>
      <c r="J21" s="5513" t="s">
        <v>98</v>
      </c>
      <c r="K21" s="5722" t="s">
        <v>480</v>
      </c>
      <c r="L21" s="5482">
        <v>81.900000000000006</v>
      </c>
      <c r="M21" s="5525" t="s">
        <v>1429</v>
      </c>
      <c r="N21" s="5524" t="s">
        <v>232</v>
      </c>
      <c r="O21" s="5523" t="s">
        <v>944</v>
      </c>
      <c r="P21" s="2642"/>
      <c r="Q21" s="2642"/>
      <c r="R21" s="2642"/>
      <c r="S21" s="2642"/>
      <c r="T21" s="2642"/>
      <c r="U21" s="2642"/>
      <c r="V21" s="2642"/>
      <c r="W21" s="5702"/>
      <c r="X21" s="2642"/>
      <c r="Y21" s="2642"/>
      <c r="Z21" s="2642"/>
    </row>
    <row r="22" spans="1:30" ht="15.75" customHeight="1" thickBot="1" x14ac:dyDescent="0.25">
      <c r="A22" s="2740"/>
      <c r="B22" s="3007"/>
      <c r="C22" s="2796"/>
      <c r="D22" s="2737"/>
      <c r="E22" s="5522"/>
      <c r="F22" s="5534"/>
      <c r="G22" s="2749"/>
      <c r="H22" s="5374"/>
      <c r="I22" s="5454"/>
      <c r="J22" s="5519"/>
      <c r="K22" s="5372" t="s">
        <v>33</v>
      </c>
      <c r="L22" s="5371">
        <f>SUM(L21)</f>
        <v>81.900000000000006</v>
      </c>
      <c r="M22" s="5723"/>
      <c r="N22" s="5691"/>
      <c r="O22" s="5639"/>
      <c r="P22" s="2642"/>
      <c r="Q22" s="2642"/>
      <c r="R22" s="2642"/>
      <c r="S22" s="2642"/>
      <c r="T22" s="2642"/>
      <c r="U22" s="2642"/>
      <c r="V22" s="2642"/>
      <c r="W22" s="5702"/>
      <c r="X22" s="2642"/>
      <c r="Y22" s="2642"/>
    </row>
    <row r="23" spans="1:30" ht="21" customHeight="1" x14ac:dyDescent="0.2">
      <c r="A23" s="2755" t="s">
        <v>37</v>
      </c>
      <c r="B23" s="2988" t="s">
        <v>37</v>
      </c>
      <c r="C23" s="2801" t="s">
        <v>37</v>
      </c>
      <c r="D23" s="2752" t="s">
        <v>107</v>
      </c>
      <c r="E23" s="5701"/>
      <c r="F23" s="5537" t="s">
        <v>1428</v>
      </c>
      <c r="G23" s="2749"/>
      <c r="H23" s="5374"/>
      <c r="I23" s="5459"/>
      <c r="J23" s="5513"/>
      <c r="K23" s="5722" t="s">
        <v>480</v>
      </c>
      <c r="L23" s="5482">
        <v>25138.1</v>
      </c>
      <c r="M23" s="5720" t="s">
        <v>1358</v>
      </c>
      <c r="N23" s="5660" t="s">
        <v>232</v>
      </c>
      <c r="O23" s="5659" t="s">
        <v>1427</v>
      </c>
      <c r="P23" s="5378"/>
      <c r="Q23" s="2642"/>
      <c r="R23" s="2642"/>
      <c r="S23" s="2642"/>
      <c r="T23" s="2642"/>
      <c r="U23" s="2642"/>
      <c r="V23" s="2642"/>
      <c r="W23" s="5710"/>
      <c r="X23" s="2642"/>
      <c r="Y23" s="2642"/>
    </row>
    <row r="24" spans="1:30" ht="24" customHeight="1" thickBot="1" x14ac:dyDescent="0.25">
      <c r="A24" s="2740"/>
      <c r="B24" s="3007"/>
      <c r="C24" s="2796"/>
      <c r="D24" s="2737"/>
      <c r="E24" s="5693"/>
      <c r="F24" s="5534"/>
      <c r="G24" s="2749"/>
      <c r="H24" s="5374"/>
      <c r="I24" s="5454" t="s">
        <v>1342</v>
      </c>
      <c r="J24" s="5384" t="s">
        <v>61</v>
      </c>
      <c r="K24" s="5372" t="s">
        <v>33</v>
      </c>
      <c r="L24" s="5371">
        <f>SUM(L23)</f>
        <v>25138.1</v>
      </c>
      <c r="M24" s="5681"/>
      <c r="N24" s="5653"/>
      <c r="O24" s="5603"/>
      <c r="P24" s="2642"/>
      <c r="Q24" s="2642"/>
      <c r="R24" s="2642"/>
      <c r="S24" s="2642"/>
      <c r="T24" s="2642"/>
      <c r="U24" s="2642"/>
      <c r="V24" s="2642"/>
      <c r="W24" s="5710"/>
      <c r="X24" s="2642"/>
      <c r="Y24" s="2642"/>
    </row>
    <row r="25" spans="1:30" ht="21.75" customHeight="1" x14ac:dyDescent="0.2">
      <c r="A25" s="2755" t="s">
        <v>37</v>
      </c>
      <c r="B25" s="2988" t="s">
        <v>37</v>
      </c>
      <c r="C25" s="2801" t="s">
        <v>37</v>
      </c>
      <c r="D25" s="2752" t="s">
        <v>102</v>
      </c>
      <c r="E25" s="5701"/>
      <c r="F25" s="5468" t="s">
        <v>1426</v>
      </c>
      <c r="G25" s="2771" t="s">
        <v>163</v>
      </c>
      <c r="H25" s="5374"/>
      <c r="I25" s="5459" t="s">
        <v>1342</v>
      </c>
      <c r="J25" s="5484" t="s">
        <v>61</v>
      </c>
      <c r="K25" s="5722" t="s">
        <v>480</v>
      </c>
      <c r="L25" s="2837">
        <v>0</v>
      </c>
      <c r="M25" s="5720" t="s">
        <v>1358</v>
      </c>
      <c r="N25" s="5660" t="s">
        <v>232</v>
      </c>
      <c r="O25" s="5659" t="s">
        <v>43</v>
      </c>
      <c r="P25" s="2642"/>
      <c r="Q25" s="2642"/>
      <c r="R25" s="2642"/>
      <c r="S25" s="2642"/>
      <c r="T25" s="2642"/>
      <c r="U25" s="2642"/>
      <c r="V25" s="2642"/>
      <c r="W25" s="5710"/>
      <c r="X25" s="2642"/>
      <c r="Y25" s="2642"/>
    </row>
    <row r="26" spans="1:30" ht="16.5" customHeight="1" thickBot="1" x14ac:dyDescent="0.25">
      <c r="A26" s="2740"/>
      <c r="B26" s="3007"/>
      <c r="C26" s="2796"/>
      <c r="D26" s="2737"/>
      <c r="E26" s="5693"/>
      <c r="F26" s="5463"/>
      <c r="G26" s="2749"/>
      <c r="H26" s="5374"/>
      <c r="I26" s="5454"/>
      <c r="J26" s="5519"/>
      <c r="K26" s="5372" t="s">
        <v>33</v>
      </c>
      <c r="L26" s="5371">
        <f>SUM(L25)</f>
        <v>0</v>
      </c>
      <c r="M26" s="5681"/>
      <c r="N26" s="5653"/>
      <c r="O26" s="5603"/>
      <c r="P26" s="2642"/>
      <c r="Q26" s="2642"/>
      <c r="R26" s="2642"/>
      <c r="S26" s="2642"/>
      <c r="T26" s="2642"/>
      <c r="U26" s="2642"/>
      <c r="V26" s="2642"/>
      <c r="W26" s="5710"/>
      <c r="X26" s="2642"/>
      <c r="Y26" s="2642"/>
    </row>
    <row r="27" spans="1:30" ht="25.5" customHeight="1" thickBot="1" x14ac:dyDescent="0.25">
      <c r="A27" s="2755" t="s">
        <v>37</v>
      </c>
      <c r="B27" s="2988" t="s">
        <v>37</v>
      </c>
      <c r="C27" s="2801" t="s">
        <v>37</v>
      </c>
      <c r="D27" s="2752" t="s">
        <v>96</v>
      </c>
      <c r="E27" s="5527"/>
      <c r="F27" s="5468" t="s">
        <v>1425</v>
      </c>
      <c r="G27" s="2749"/>
      <c r="H27" s="5374"/>
      <c r="I27" s="5393" t="s">
        <v>1342</v>
      </c>
      <c r="J27" s="5484" t="s">
        <v>61</v>
      </c>
      <c r="K27" s="5721" t="s">
        <v>140</v>
      </c>
      <c r="L27" s="2837">
        <v>0.2</v>
      </c>
      <c r="M27" s="5720" t="s">
        <v>1358</v>
      </c>
      <c r="N27" s="5660" t="s">
        <v>232</v>
      </c>
      <c r="O27" s="5659" t="s">
        <v>1301</v>
      </c>
      <c r="P27" s="2642"/>
      <c r="Q27" s="2642"/>
      <c r="R27" s="2642"/>
      <c r="S27" s="2642"/>
      <c r="T27" s="2642"/>
      <c r="U27" s="2642"/>
      <c r="V27" s="2642"/>
      <c r="W27" s="5710"/>
      <c r="X27" s="2642"/>
      <c r="Y27" s="2642"/>
    </row>
    <row r="28" spans="1:30" ht="25.5" customHeight="1" thickBot="1" x14ac:dyDescent="0.25">
      <c r="A28" s="2740"/>
      <c r="B28" s="3007"/>
      <c r="C28" s="2796"/>
      <c r="D28" s="2737"/>
      <c r="E28" s="5522"/>
      <c r="F28" s="5476"/>
      <c r="G28" s="2749"/>
      <c r="H28" s="5374"/>
      <c r="I28" s="5373"/>
      <c r="J28" s="5519"/>
      <c r="K28" s="5372" t="s">
        <v>33</v>
      </c>
      <c r="L28" s="5371">
        <f>SUM(L27)</f>
        <v>0.2</v>
      </c>
      <c r="M28" s="5681"/>
      <c r="N28" s="5653"/>
      <c r="O28" s="5603"/>
      <c r="P28" s="2642"/>
      <c r="Q28" s="2642"/>
      <c r="R28" s="2642"/>
      <c r="S28" s="2642"/>
      <c r="T28" s="2642"/>
      <c r="U28" s="2642"/>
      <c r="V28" s="2642"/>
      <c r="W28" s="5710"/>
      <c r="X28" s="2642"/>
      <c r="Y28" s="2642"/>
    </row>
    <row r="29" spans="1:30" ht="26.25" customHeight="1" x14ac:dyDescent="0.2">
      <c r="A29" s="2755" t="s">
        <v>37</v>
      </c>
      <c r="B29" s="2988" t="s">
        <v>37</v>
      </c>
      <c r="C29" s="2801" t="s">
        <v>37</v>
      </c>
      <c r="D29" s="2752" t="s">
        <v>92</v>
      </c>
      <c r="E29" s="5527"/>
      <c r="F29" s="5468" t="s">
        <v>1424</v>
      </c>
      <c r="G29" s="2771" t="s">
        <v>163</v>
      </c>
      <c r="H29" s="5374"/>
      <c r="I29" s="5393" t="s">
        <v>1342</v>
      </c>
      <c r="J29" s="5484" t="s">
        <v>61</v>
      </c>
      <c r="K29" s="5709" t="s">
        <v>40</v>
      </c>
      <c r="L29" s="5482">
        <v>0.5</v>
      </c>
      <c r="M29" s="5720" t="s">
        <v>1358</v>
      </c>
      <c r="N29" s="5660" t="s">
        <v>232</v>
      </c>
      <c r="O29" s="5659" t="s">
        <v>1423</v>
      </c>
      <c r="P29" s="2642"/>
      <c r="Q29" s="2642"/>
      <c r="R29" s="2642"/>
      <c r="S29" s="2642"/>
      <c r="T29" s="2642"/>
      <c r="U29" s="2642"/>
      <c r="V29" s="2642"/>
      <c r="W29" s="5710"/>
      <c r="X29" s="2642"/>
      <c r="Y29" s="2642"/>
      <c r="AD29" s="2642"/>
    </row>
    <row r="30" spans="1:30" ht="21.75" customHeight="1" thickBot="1" x14ac:dyDescent="0.25">
      <c r="A30" s="2740"/>
      <c r="B30" s="3007"/>
      <c r="C30" s="2796"/>
      <c r="D30" s="2737"/>
      <c r="E30" s="5522"/>
      <c r="F30" s="5463"/>
      <c r="G30" s="2749"/>
      <c r="H30" s="5374"/>
      <c r="I30" s="5373"/>
      <c r="J30" s="5719"/>
      <c r="K30" s="5641" t="s">
        <v>33</v>
      </c>
      <c r="L30" s="5640">
        <f>SUM(L29)</f>
        <v>0.5</v>
      </c>
      <c r="M30" s="5681"/>
      <c r="N30" s="5653"/>
      <c r="O30" s="5603"/>
      <c r="P30" s="2642"/>
      <c r="Q30" s="2642"/>
      <c r="R30" s="2642"/>
      <c r="S30" s="2642"/>
      <c r="T30" s="2642"/>
      <c r="U30" s="2642"/>
      <c r="V30" s="2642"/>
      <c r="W30" s="5710"/>
      <c r="X30" s="2642"/>
      <c r="Y30" s="2642"/>
    </row>
    <row r="31" spans="1:30" ht="26.25" customHeight="1" x14ac:dyDescent="0.2">
      <c r="A31" s="2755" t="s">
        <v>37</v>
      </c>
      <c r="B31" s="2988" t="s">
        <v>37</v>
      </c>
      <c r="C31" s="2801" t="s">
        <v>37</v>
      </c>
      <c r="D31" s="2752" t="s">
        <v>87</v>
      </c>
      <c r="E31" s="5699"/>
      <c r="F31" s="5468" t="s">
        <v>1422</v>
      </c>
      <c r="G31" s="2749"/>
      <c r="H31" s="5374"/>
      <c r="I31" s="5718" t="s">
        <v>1342</v>
      </c>
      <c r="J31" s="5700" t="s">
        <v>61</v>
      </c>
      <c r="K31" s="2838" t="s">
        <v>40</v>
      </c>
      <c r="L31" s="5717">
        <v>132.19999999999999</v>
      </c>
      <c r="M31" s="5716" t="s">
        <v>1421</v>
      </c>
      <c r="N31" s="5715" t="s">
        <v>232</v>
      </c>
      <c r="O31" s="5714" t="s">
        <v>1420</v>
      </c>
      <c r="P31" s="2824"/>
      <c r="Q31" s="2824"/>
      <c r="R31" s="2824"/>
      <c r="S31" s="2642"/>
      <c r="T31" s="2642"/>
      <c r="U31" s="2642"/>
      <c r="V31" s="2642"/>
      <c r="W31" s="5710"/>
      <c r="X31" s="5470"/>
      <c r="Y31" s="2642"/>
    </row>
    <row r="32" spans="1:30" ht="17.25" customHeight="1" x14ac:dyDescent="0.2">
      <c r="A32" s="2813"/>
      <c r="B32" s="2987"/>
      <c r="C32" s="2996"/>
      <c r="D32" s="5388"/>
      <c r="E32" s="5699"/>
      <c r="F32" s="5476"/>
      <c r="G32" s="2749"/>
      <c r="H32" s="5374"/>
      <c r="I32" s="5698"/>
      <c r="J32" s="5713"/>
      <c r="K32" s="2978" t="s">
        <v>140</v>
      </c>
      <c r="L32" s="5479">
        <v>0</v>
      </c>
      <c r="M32" s="5396" t="s">
        <v>1419</v>
      </c>
      <c r="N32" s="2825" t="s">
        <v>232</v>
      </c>
      <c r="O32" s="5712"/>
      <c r="P32" s="2824"/>
      <c r="Q32" s="2824"/>
      <c r="R32" s="2824"/>
      <c r="S32" s="2642"/>
      <c r="T32" s="2642"/>
      <c r="U32" s="2642"/>
      <c r="V32" s="2642"/>
      <c r="W32" s="5710"/>
      <c r="X32" s="2642"/>
      <c r="Y32" s="2642"/>
    </row>
    <row r="33" spans="1:30" ht="18.75" customHeight="1" thickBot="1" x14ac:dyDescent="0.25">
      <c r="A33" s="2740"/>
      <c r="B33" s="3007"/>
      <c r="C33" s="2796"/>
      <c r="D33" s="2737"/>
      <c r="E33" s="5699"/>
      <c r="F33" s="5463"/>
      <c r="G33" s="2749"/>
      <c r="H33" s="5374"/>
      <c r="I33" s="5373"/>
      <c r="J33" s="5519"/>
      <c r="K33" s="5711" t="s">
        <v>33</v>
      </c>
      <c r="L33" s="5532">
        <f>SUM(L31:L32)</f>
        <v>132.19999999999999</v>
      </c>
      <c r="M33" s="5531"/>
      <c r="N33" s="2896"/>
      <c r="O33" s="5644"/>
      <c r="P33" s="2642"/>
      <c r="Q33" s="2642"/>
      <c r="R33" s="2642"/>
      <c r="S33" s="2642"/>
      <c r="T33" s="2642"/>
      <c r="U33" s="2642"/>
      <c r="V33" s="2642"/>
      <c r="W33" s="5710"/>
      <c r="X33" s="2642"/>
      <c r="Y33" s="2642"/>
    </row>
    <row r="34" spans="1:30" ht="26.25" customHeight="1" thickBot="1" x14ac:dyDescent="0.25">
      <c r="A34" s="2755" t="s">
        <v>37</v>
      </c>
      <c r="B34" s="2988" t="s">
        <v>37</v>
      </c>
      <c r="C34" s="2801" t="s">
        <v>37</v>
      </c>
      <c r="D34" s="2752" t="s">
        <v>84</v>
      </c>
      <c r="E34" s="5527"/>
      <c r="F34" s="5468" t="s">
        <v>1418</v>
      </c>
      <c r="G34" s="2771" t="s">
        <v>163</v>
      </c>
      <c r="H34" s="5374"/>
      <c r="I34" s="5393" t="s">
        <v>1342</v>
      </c>
      <c r="J34" s="5484" t="s">
        <v>61</v>
      </c>
      <c r="K34" s="5709" t="s">
        <v>40</v>
      </c>
      <c r="L34" s="5708">
        <v>2195.1999999999998</v>
      </c>
      <c r="M34" s="5707" t="s">
        <v>1417</v>
      </c>
      <c r="N34" s="2990" t="s">
        <v>232</v>
      </c>
      <c r="O34" s="5706" t="s">
        <v>1416</v>
      </c>
      <c r="P34" s="2824"/>
      <c r="Q34" s="2642"/>
      <c r="R34" s="2824"/>
      <c r="S34" s="2642"/>
      <c r="T34" s="2642"/>
      <c r="U34" s="2642"/>
      <c r="V34" s="2642"/>
      <c r="W34" s="5702"/>
      <c r="X34" s="5705"/>
      <c r="Y34" s="2642"/>
    </row>
    <row r="35" spans="1:30" ht="21.75" customHeight="1" thickBot="1" x14ac:dyDescent="0.25">
      <c r="A35" s="2740"/>
      <c r="B35" s="3007"/>
      <c r="C35" s="2796"/>
      <c r="D35" s="2737"/>
      <c r="E35" s="5522"/>
      <c r="F35" s="5463"/>
      <c r="G35" s="2749"/>
      <c r="H35" s="5374"/>
      <c r="I35" s="5373"/>
      <c r="J35" s="5519"/>
      <c r="K35" s="5372" t="s">
        <v>33</v>
      </c>
      <c r="L35" s="5371">
        <f>SUM(L34)</f>
        <v>2195.1999999999998</v>
      </c>
      <c r="M35" s="5704"/>
      <c r="N35" s="5703"/>
      <c r="O35" s="5639"/>
      <c r="P35" s="2642"/>
      <c r="Q35" s="2642"/>
      <c r="R35" s="2642"/>
      <c r="S35" s="2642"/>
      <c r="T35" s="2642"/>
      <c r="U35" s="2642"/>
      <c r="V35" s="2642"/>
      <c r="W35" s="5702"/>
      <c r="X35" s="2642"/>
      <c r="Y35" s="2642"/>
    </row>
    <row r="36" spans="1:30" ht="17.25" customHeight="1" x14ac:dyDescent="0.2">
      <c r="A36" s="2755" t="s">
        <v>37</v>
      </c>
      <c r="B36" s="2988" t="s">
        <v>37</v>
      </c>
      <c r="C36" s="2801" t="s">
        <v>37</v>
      </c>
      <c r="D36" s="2752" t="s">
        <v>72</v>
      </c>
      <c r="E36" s="5701"/>
      <c r="F36" s="5468" t="s">
        <v>1415</v>
      </c>
      <c r="G36" s="2771" t="s">
        <v>163</v>
      </c>
      <c r="H36" s="5374"/>
      <c r="I36" s="5698" t="s">
        <v>1342</v>
      </c>
      <c r="J36" s="5700" t="s">
        <v>61</v>
      </c>
      <c r="K36" s="2838" t="s">
        <v>480</v>
      </c>
      <c r="L36" s="2837">
        <v>0</v>
      </c>
      <c r="M36" s="5661" t="s">
        <v>1358</v>
      </c>
      <c r="N36" s="5524" t="s">
        <v>232</v>
      </c>
      <c r="O36" s="5551" t="s">
        <v>1414</v>
      </c>
      <c r="P36" s="2642"/>
      <c r="Q36" s="2642"/>
      <c r="R36" s="2642"/>
      <c r="S36" s="2642"/>
      <c r="T36" s="2642"/>
      <c r="U36" s="2642"/>
      <c r="V36" s="2642"/>
      <c r="W36" s="2642"/>
      <c r="X36" s="2642"/>
      <c r="Y36" s="2642"/>
    </row>
    <row r="37" spans="1:30" ht="13.5" customHeight="1" x14ac:dyDescent="0.2">
      <c r="A37" s="2813"/>
      <c r="B37" s="2987"/>
      <c r="C37" s="2996"/>
      <c r="D37" s="5388"/>
      <c r="E37" s="5699"/>
      <c r="F37" s="5476"/>
      <c r="G37" s="2749"/>
      <c r="H37" s="5374"/>
      <c r="I37" s="5698"/>
      <c r="J37" s="5697"/>
      <c r="K37" s="2978" t="s">
        <v>140</v>
      </c>
      <c r="L37" s="5696">
        <v>10.1</v>
      </c>
      <c r="M37" s="5657"/>
      <c r="N37" s="5695"/>
      <c r="O37" s="5694"/>
      <c r="P37" s="2824"/>
      <c r="Q37" s="2642"/>
      <c r="R37" s="2642"/>
      <c r="S37" s="2642"/>
      <c r="T37" s="2642"/>
      <c r="U37" s="2642"/>
      <c r="V37" s="2642"/>
      <c r="W37" s="2642"/>
      <c r="X37" s="2642"/>
      <c r="Y37" s="2642"/>
    </row>
    <row r="38" spans="1:30" ht="15" customHeight="1" thickBot="1" x14ac:dyDescent="0.25">
      <c r="A38" s="2740"/>
      <c r="B38" s="3007"/>
      <c r="C38" s="2796"/>
      <c r="D38" s="2737"/>
      <c r="E38" s="5693"/>
      <c r="F38" s="5463"/>
      <c r="G38" s="2734"/>
      <c r="H38" s="5520"/>
      <c r="I38" s="5373"/>
      <c r="J38" s="5692"/>
      <c r="K38" s="5372" t="s">
        <v>33</v>
      </c>
      <c r="L38" s="5532">
        <f>SUM(L36:L37)</f>
        <v>10.1</v>
      </c>
      <c r="M38" s="5654"/>
      <c r="N38" s="5691"/>
      <c r="O38" s="5690"/>
      <c r="P38" s="2642"/>
      <c r="Q38" s="2642"/>
      <c r="R38" s="2642"/>
      <c r="S38" s="2642"/>
      <c r="T38" s="2642"/>
      <c r="U38" s="2642"/>
      <c r="V38" s="2642"/>
      <c r="W38" s="2642"/>
      <c r="X38" s="2642"/>
      <c r="Y38" s="2642"/>
    </row>
    <row r="39" spans="1:30" ht="19.5" customHeight="1" x14ac:dyDescent="0.2">
      <c r="A39" s="5689" t="s">
        <v>37</v>
      </c>
      <c r="B39" s="5688" t="s">
        <v>37</v>
      </c>
      <c r="C39" s="3069" t="s">
        <v>39</v>
      </c>
      <c r="D39" s="5515" t="s">
        <v>1413</v>
      </c>
      <c r="E39" s="5515"/>
      <c r="F39" s="5514"/>
      <c r="G39" s="2771" t="s">
        <v>147</v>
      </c>
      <c r="H39" s="5650" t="s">
        <v>44</v>
      </c>
      <c r="I39" s="5687" t="s">
        <v>1412</v>
      </c>
      <c r="J39" s="5513"/>
      <c r="K39" s="2768" t="s">
        <v>124</v>
      </c>
      <c r="L39" s="5432">
        <f>L44+L49+L53+L58+L61</f>
        <v>9483.7000000000007</v>
      </c>
      <c r="M39" s="5684"/>
      <c r="N39" s="5656"/>
      <c r="O39" s="5676"/>
      <c r="P39" s="2642"/>
      <c r="Q39" s="5419"/>
      <c r="R39" s="5409"/>
      <c r="S39" s="2642"/>
      <c r="T39" s="2642"/>
      <c r="U39" s="2642"/>
      <c r="V39" s="2642"/>
      <c r="W39" s="2642"/>
      <c r="X39" s="2642"/>
      <c r="Y39" s="2642"/>
    </row>
    <row r="40" spans="1:30" ht="15" customHeight="1" x14ac:dyDescent="0.2">
      <c r="A40" s="3070"/>
      <c r="B40" s="2812"/>
      <c r="C40" s="3069"/>
      <c r="D40" s="5509"/>
      <c r="E40" s="5509"/>
      <c r="F40" s="5508"/>
      <c r="G40" s="2749"/>
      <c r="H40" s="5646"/>
      <c r="I40" s="5683"/>
      <c r="J40" s="5384" t="s">
        <v>61</v>
      </c>
      <c r="K40" s="2850" t="s">
        <v>140</v>
      </c>
      <c r="L40" s="5686">
        <f>SUM(L50,L45,L54)</f>
        <v>126.60000000000001</v>
      </c>
      <c r="M40" s="5684"/>
      <c r="N40" s="5656"/>
      <c r="O40" s="5676"/>
      <c r="P40" s="2642"/>
      <c r="Q40" s="5419"/>
      <c r="R40" s="5409"/>
      <c r="S40" s="2642"/>
      <c r="T40" s="2642"/>
      <c r="U40" s="2642"/>
      <c r="V40" s="2642"/>
      <c r="W40" s="2642"/>
      <c r="X40" s="2642"/>
      <c r="Y40" s="2642"/>
    </row>
    <row r="41" spans="1:30" ht="15" hidden="1" customHeight="1" x14ac:dyDescent="0.2">
      <c r="A41" s="3070"/>
      <c r="B41" s="2812"/>
      <c r="C41" s="3069"/>
      <c r="D41" s="5509"/>
      <c r="E41" s="5509"/>
      <c r="F41" s="5508"/>
      <c r="G41" s="2749"/>
      <c r="H41" s="5646"/>
      <c r="I41" s="5683"/>
      <c r="J41" s="5480"/>
      <c r="K41" s="5685" t="s">
        <v>40</v>
      </c>
      <c r="L41" s="2854">
        <f>L46+L55</f>
        <v>0</v>
      </c>
      <c r="M41" s="5684"/>
      <c r="N41" s="5656"/>
      <c r="O41" s="5676"/>
      <c r="P41" s="2642"/>
      <c r="Q41" s="5419"/>
      <c r="R41" s="5409"/>
      <c r="S41" s="2642"/>
      <c r="T41" s="2642"/>
      <c r="U41" s="2642"/>
      <c r="V41" s="2642"/>
      <c r="W41" s="2642"/>
      <c r="X41" s="2642"/>
      <c r="Y41" s="2642"/>
    </row>
    <row r="42" spans="1:30" ht="17.25" customHeight="1" thickBot="1" x14ac:dyDescent="0.25">
      <c r="A42" s="3070"/>
      <c r="B42" s="2812"/>
      <c r="C42" s="3069"/>
      <c r="D42" s="5509"/>
      <c r="E42" s="5509"/>
      <c r="F42" s="5508"/>
      <c r="G42" s="2749"/>
      <c r="H42" s="5646"/>
      <c r="I42" s="5683"/>
      <c r="J42" s="5404"/>
      <c r="K42" s="5625" t="s">
        <v>141</v>
      </c>
      <c r="L42" s="2947">
        <f>L47+L51+L56+L59+L62</f>
        <v>0</v>
      </c>
      <c r="M42" s="5684"/>
      <c r="N42" s="5656"/>
      <c r="O42" s="5676"/>
      <c r="P42" s="2642"/>
      <c r="Q42" s="5419"/>
      <c r="R42" s="5409"/>
      <c r="S42" s="2642"/>
      <c r="T42" s="2642"/>
      <c r="U42" s="2642"/>
      <c r="V42" s="2642"/>
      <c r="W42" s="2642"/>
      <c r="X42" s="2642"/>
      <c r="Y42" s="2642"/>
    </row>
    <row r="43" spans="1:30" ht="15" customHeight="1" thickBot="1" x14ac:dyDescent="0.25">
      <c r="A43" s="3064"/>
      <c r="B43" s="3063"/>
      <c r="C43" s="5377"/>
      <c r="D43" s="5505"/>
      <c r="E43" s="5505"/>
      <c r="F43" s="5504"/>
      <c r="G43" s="2734"/>
      <c r="H43" s="5642"/>
      <c r="I43" s="5683"/>
      <c r="J43" s="5398"/>
      <c r="K43" s="5682" t="s">
        <v>33</v>
      </c>
      <c r="L43" s="2941">
        <f>SUM(L39:L42)</f>
        <v>9610.3000000000011</v>
      </c>
      <c r="M43" s="5681"/>
      <c r="N43" s="5653"/>
      <c r="O43" s="5674"/>
      <c r="P43" s="2642"/>
      <c r="Q43" s="5410"/>
      <c r="R43" s="5500"/>
      <c r="S43" s="2642"/>
      <c r="T43" s="2642"/>
      <c r="U43" s="2642"/>
      <c r="V43" s="2642"/>
      <c r="W43" s="2642"/>
      <c r="X43" s="2642"/>
      <c r="Y43" s="2642"/>
    </row>
    <row r="44" spans="1:30" ht="22.5" customHeight="1" x14ac:dyDescent="0.2">
      <c r="A44" s="2755" t="s">
        <v>37</v>
      </c>
      <c r="B44" s="2988" t="s">
        <v>37</v>
      </c>
      <c r="C44" s="3069" t="s">
        <v>39</v>
      </c>
      <c r="D44" s="2752" t="s">
        <v>37</v>
      </c>
      <c r="E44" s="5527"/>
      <c r="F44" s="5526" t="s">
        <v>1411</v>
      </c>
      <c r="G44" s="2771" t="s">
        <v>147</v>
      </c>
      <c r="H44" s="5650" t="s">
        <v>44</v>
      </c>
      <c r="I44" s="5622">
        <v>9</v>
      </c>
      <c r="J44" s="5484" t="s">
        <v>61</v>
      </c>
      <c r="K44" s="5496" t="s">
        <v>124</v>
      </c>
      <c r="L44" s="5482">
        <v>4100.3</v>
      </c>
      <c r="M44" s="5661" t="s">
        <v>1358</v>
      </c>
      <c r="N44" s="5660" t="s">
        <v>232</v>
      </c>
      <c r="O44" s="5680" t="s">
        <v>1410</v>
      </c>
      <c r="P44" s="5680" t="s">
        <v>1410</v>
      </c>
      <c r="Q44" s="5680" t="s">
        <v>1410</v>
      </c>
      <c r="R44" s="5680" t="s">
        <v>1410</v>
      </c>
      <c r="S44" s="5680" t="s">
        <v>1410</v>
      </c>
      <c r="T44" s="5680" t="s">
        <v>1410</v>
      </c>
      <c r="U44" s="5680" t="s">
        <v>1410</v>
      </c>
      <c r="V44" s="5680" t="s">
        <v>1410</v>
      </c>
      <c r="W44" s="5679" t="s">
        <v>1410</v>
      </c>
      <c r="X44" s="5664"/>
      <c r="Y44" s="5672"/>
      <c r="AC44" s="5672"/>
      <c r="AD44" s="5672"/>
    </row>
    <row r="45" spans="1:30" ht="22.5" customHeight="1" x14ac:dyDescent="0.2">
      <c r="A45" s="2813"/>
      <c r="B45" s="2987"/>
      <c r="C45" s="3069"/>
      <c r="D45" s="5388"/>
      <c r="E45" s="5535"/>
      <c r="F45" s="5546"/>
      <c r="G45" s="2749"/>
      <c r="H45" s="5646"/>
      <c r="I45" s="5649"/>
      <c r="J45" s="5480"/>
      <c r="K45" s="5550" t="s">
        <v>140</v>
      </c>
      <c r="L45" s="5678">
        <v>120.7</v>
      </c>
      <c r="M45" s="5657"/>
      <c r="N45" s="5656"/>
      <c r="O45" s="5676"/>
      <c r="P45" s="5676"/>
      <c r="Q45" s="5676"/>
      <c r="R45" s="5676"/>
      <c r="S45" s="5676"/>
      <c r="T45" s="5676"/>
      <c r="U45" s="5676"/>
      <c r="V45" s="5676"/>
      <c r="W45" s="5675"/>
      <c r="X45" s="5666"/>
      <c r="Y45" s="5672"/>
    </row>
    <row r="46" spans="1:30" ht="22.5" hidden="1" customHeight="1" x14ac:dyDescent="0.2">
      <c r="A46" s="2813"/>
      <c r="B46" s="2987"/>
      <c r="C46" s="3069"/>
      <c r="D46" s="5388"/>
      <c r="E46" s="5535"/>
      <c r="F46" s="5546"/>
      <c r="G46" s="2749"/>
      <c r="H46" s="5646"/>
      <c r="I46" s="5649"/>
      <c r="J46" s="5480"/>
      <c r="K46" s="5677" t="s">
        <v>40</v>
      </c>
      <c r="L46" s="5671">
        <v>0</v>
      </c>
      <c r="M46" s="5657"/>
      <c r="N46" s="5656"/>
      <c r="O46" s="5676"/>
      <c r="P46" s="5676"/>
      <c r="Q46" s="5676"/>
      <c r="R46" s="5676"/>
      <c r="S46" s="5676"/>
      <c r="T46" s="5676"/>
      <c r="U46" s="5676"/>
      <c r="V46" s="5676"/>
      <c r="W46" s="5675"/>
      <c r="X46" s="5666"/>
      <c r="Y46" s="5672"/>
    </row>
    <row r="47" spans="1:30" ht="19.5" customHeight="1" thickBot="1" x14ac:dyDescent="0.25">
      <c r="A47" s="2813"/>
      <c r="B47" s="2987"/>
      <c r="C47" s="3069"/>
      <c r="D47" s="5388"/>
      <c r="E47" s="5535"/>
      <c r="F47" s="5546"/>
      <c r="G47" s="2749"/>
      <c r="H47" s="5646"/>
      <c r="I47" s="5385"/>
      <c r="J47" s="5404"/>
      <c r="K47" s="5494" t="s">
        <v>141</v>
      </c>
      <c r="L47" s="5479">
        <v>0</v>
      </c>
      <c r="M47" s="5657"/>
      <c r="N47" s="5656"/>
      <c r="O47" s="5676"/>
      <c r="P47" s="5676"/>
      <c r="Q47" s="5676"/>
      <c r="R47" s="5676"/>
      <c r="S47" s="5676"/>
      <c r="T47" s="5676"/>
      <c r="U47" s="5676"/>
      <c r="V47" s="5676"/>
      <c r="W47" s="5675"/>
      <c r="X47" s="5664"/>
      <c r="Y47" s="5672"/>
    </row>
    <row r="48" spans="1:30" ht="20.25" customHeight="1" thickBot="1" x14ac:dyDescent="0.25">
      <c r="A48" s="2740"/>
      <c r="B48" s="3007"/>
      <c r="C48" s="5377"/>
      <c r="D48" s="2737"/>
      <c r="E48" s="5522"/>
      <c r="F48" s="5521"/>
      <c r="G48" s="2734"/>
      <c r="H48" s="5642"/>
      <c r="I48" s="5373"/>
      <c r="J48" s="5398"/>
      <c r="K48" s="5372" t="s">
        <v>33</v>
      </c>
      <c r="L48" s="5371">
        <f>SUM(L44:L47)</f>
        <v>4221</v>
      </c>
      <c r="M48" s="5654"/>
      <c r="N48" s="5653"/>
      <c r="O48" s="5674"/>
      <c r="P48" s="5674"/>
      <c r="Q48" s="5674"/>
      <c r="R48" s="5674"/>
      <c r="S48" s="5674"/>
      <c r="T48" s="5674"/>
      <c r="U48" s="5674"/>
      <c r="V48" s="5674"/>
      <c r="W48" s="5673"/>
      <c r="X48" s="5664"/>
      <c r="Y48" s="5672"/>
    </row>
    <row r="49" spans="1:31" ht="20.25" customHeight="1" x14ac:dyDescent="0.2">
      <c r="A49" s="2755" t="s">
        <v>37</v>
      </c>
      <c r="B49" s="2988" t="s">
        <v>37</v>
      </c>
      <c r="C49" s="3069" t="s">
        <v>39</v>
      </c>
      <c r="D49" s="2752" t="s">
        <v>39</v>
      </c>
      <c r="E49" s="5527"/>
      <c r="F49" s="5394" t="s">
        <v>1409</v>
      </c>
      <c r="G49" s="2771" t="s">
        <v>147</v>
      </c>
      <c r="H49" s="5650" t="s">
        <v>44</v>
      </c>
      <c r="I49" s="5622">
        <v>9</v>
      </c>
      <c r="J49" s="5484" t="s">
        <v>61</v>
      </c>
      <c r="K49" s="5496" t="s">
        <v>124</v>
      </c>
      <c r="L49" s="2837">
        <v>360</v>
      </c>
      <c r="M49" s="5661" t="s">
        <v>1358</v>
      </c>
      <c r="N49" s="5660" t="s">
        <v>232</v>
      </c>
      <c r="O49" s="5659" t="s">
        <v>1408</v>
      </c>
      <c r="P49" s="5659" t="s">
        <v>1408</v>
      </c>
      <c r="Q49" s="5659" t="s">
        <v>1408</v>
      </c>
      <c r="R49" s="5659" t="s">
        <v>1408</v>
      </c>
      <c r="S49" s="5659" t="s">
        <v>1408</v>
      </c>
      <c r="T49" s="5659" t="s">
        <v>1408</v>
      </c>
      <c r="U49" s="5659" t="s">
        <v>1408</v>
      </c>
      <c r="V49" s="5659" t="s">
        <v>1408</v>
      </c>
      <c r="W49" s="5658" t="s">
        <v>1408</v>
      </c>
      <c r="X49" s="5651"/>
      <c r="Y49" s="5651"/>
      <c r="AE49" s="5670"/>
    </row>
    <row r="50" spans="1:31" ht="20.25" customHeight="1" x14ac:dyDescent="0.2">
      <c r="A50" s="2813"/>
      <c r="B50" s="2987"/>
      <c r="C50" s="3069"/>
      <c r="D50" s="5388"/>
      <c r="E50" s="5535"/>
      <c r="F50" s="5386"/>
      <c r="G50" s="2749"/>
      <c r="H50" s="5646"/>
      <c r="I50" s="5649"/>
      <c r="J50" s="5480"/>
      <c r="K50" s="5550" t="s">
        <v>140</v>
      </c>
      <c r="L50" s="5671">
        <v>0</v>
      </c>
      <c r="M50" s="5657"/>
      <c r="N50" s="5656"/>
      <c r="O50" s="5606"/>
      <c r="P50" s="5606"/>
      <c r="Q50" s="5606"/>
      <c r="R50" s="5606"/>
      <c r="S50" s="5606"/>
      <c r="T50" s="5606"/>
      <c r="U50" s="5606"/>
      <c r="V50" s="5606"/>
      <c r="W50" s="5655"/>
      <c r="X50" s="5651"/>
      <c r="Y50" s="5651"/>
      <c r="AE50" s="5670"/>
    </row>
    <row r="51" spans="1:31" ht="17.25" customHeight="1" x14ac:dyDescent="0.2">
      <c r="A51" s="2813"/>
      <c r="B51" s="2987"/>
      <c r="C51" s="3069"/>
      <c r="D51" s="5388"/>
      <c r="E51" s="5535"/>
      <c r="F51" s="5386"/>
      <c r="G51" s="2749"/>
      <c r="H51" s="5646"/>
      <c r="I51" s="5385"/>
      <c r="J51" s="5404"/>
      <c r="K51" s="5550" t="s">
        <v>141</v>
      </c>
      <c r="L51" s="5479">
        <v>0</v>
      </c>
      <c r="M51" s="5657"/>
      <c r="N51" s="5656"/>
      <c r="O51" s="5606"/>
      <c r="P51" s="5606"/>
      <c r="Q51" s="5606"/>
      <c r="R51" s="5606"/>
      <c r="S51" s="5606"/>
      <c r="T51" s="5606"/>
      <c r="U51" s="5606"/>
      <c r="V51" s="5606"/>
      <c r="W51" s="5655"/>
      <c r="X51" s="5651"/>
      <c r="Y51" s="5651"/>
      <c r="AE51" s="5670"/>
    </row>
    <row r="52" spans="1:31" ht="19.5" customHeight="1" thickBot="1" x14ac:dyDescent="0.25">
      <c r="A52" s="2740"/>
      <c r="B52" s="3007"/>
      <c r="C52" s="5377"/>
      <c r="D52" s="2737"/>
      <c r="E52" s="5522"/>
      <c r="F52" s="5375"/>
      <c r="G52" s="2734"/>
      <c r="H52" s="5642"/>
      <c r="I52" s="5373"/>
      <c r="J52" s="5398"/>
      <c r="K52" s="5372" t="s">
        <v>33</v>
      </c>
      <c r="L52" s="5371">
        <f>SUM(L49:L51)</f>
        <v>360</v>
      </c>
      <c r="M52" s="5654"/>
      <c r="N52" s="5653"/>
      <c r="O52" s="5603"/>
      <c r="P52" s="5603"/>
      <c r="Q52" s="5603"/>
      <c r="R52" s="5603"/>
      <c r="S52" s="5603"/>
      <c r="T52" s="5603"/>
      <c r="U52" s="5603"/>
      <c r="V52" s="5603"/>
      <c r="W52" s="5652"/>
      <c r="X52" s="5651"/>
      <c r="Y52" s="5651"/>
      <c r="AE52" s="5670"/>
    </row>
    <row r="53" spans="1:31" ht="15.75" customHeight="1" x14ac:dyDescent="0.2">
      <c r="A53" s="2755" t="s">
        <v>37</v>
      </c>
      <c r="B53" s="2988" t="s">
        <v>37</v>
      </c>
      <c r="C53" s="3069" t="s">
        <v>39</v>
      </c>
      <c r="D53" s="2752" t="s">
        <v>109</v>
      </c>
      <c r="E53" s="5527"/>
      <c r="F53" s="5394" t="s">
        <v>1407</v>
      </c>
      <c r="G53" s="2771" t="s">
        <v>147</v>
      </c>
      <c r="H53" s="5650" t="s">
        <v>44</v>
      </c>
      <c r="I53" s="5393" t="s">
        <v>1342</v>
      </c>
      <c r="J53" s="5484" t="s">
        <v>61</v>
      </c>
      <c r="K53" s="5496" t="s">
        <v>124</v>
      </c>
      <c r="L53" s="5669">
        <v>2514.8000000000002</v>
      </c>
      <c r="M53" s="5661" t="s">
        <v>1358</v>
      </c>
      <c r="N53" s="5656" t="s">
        <v>232</v>
      </c>
      <c r="O53" s="5659" t="s">
        <v>1406</v>
      </c>
      <c r="P53" s="5659" t="s">
        <v>1406</v>
      </c>
      <c r="Q53" s="5659" t="s">
        <v>1406</v>
      </c>
      <c r="R53" s="5659" t="s">
        <v>1406</v>
      </c>
      <c r="S53" s="5659" t="s">
        <v>1406</v>
      </c>
      <c r="T53" s="5659" t="s">
        <v>1406</v>
      </c>
      <c r="U53" s="5659" t="s">
        <v>1406</v>
      </c>
      <c r="V53" s="5659" t="s">
        <v>1406</v>
      </c>
      <c r="W53" s="5658" t="s">
        <v>1406</v>
      </c>
      <c r="X53" s="5665"/>
      <c r="Y53" s="5664"/>
      <c r="AE53" s="5632"/>
    </row>
    <row r="54" spans="1:31" ht="19.5" customHeight="1" x14ac:dyDescent="0.2">
      <c r="A54" s="2813"/>
      <c r="B54" s="2987"/>
      <c r="C54" s="3069"/>
      <c r="D54" s="5388"/>
      <c r="E54" s="5535"/>
      <c r="F54" s="5386"/>
      <c r="G54" s="2749"/>
      <c r="H54" s="5646"/>
      <c r="I54" s="5385"/>
      <c r="J54" s="5404"/>
      <c r="K54" s="5550" t="s">
        <v>140</v>
      </c>
      <c r="L54" s="5668">
        <v>5.9</v>
      </c>
      <c r="M54" s="5657"/>
      <c r="N54" s="5656"/>
      <c r="O54" s="5606"/>
      <c r="P54" s="5606"/>
      <c r="Q54" s="5606"/>
      <c r="R54" s="5606"/>
      <c r="S54" s="5606"/>
      <c r="T54" s="5606"/>
      <c r="U54" s="5606"/>
      <c r="V54" s="5606"/>
      <c r="W54" s="5655"/>
      <c r="X54" s="5666"/>
      <c r="Y54" s="5664"/>
      <c r="AE54" s="5632"/>
    </row>
    <row r="55" spans="1:31" ht="19.5" hidden="1" customHeight="1" x14ac:dyDescent="0.2">
      <c r="A55" s="2813"/>
      <c r="B55" s="2987"/>
      <c r="C55" s="3069"/>
      <c r="D55" s="5388"/>
      <c r="E55" s="5535"/>
      <c r="F55" s="5386"/>
      <c r="G55" s="2749"/>
      <c r="H55" s="5646"/>
      <c r="I55" s="5385"/>
      <c r="J55" s="5404"/>
      <c r="K55" s="5667" t="s">
        <v>40</v>
      </c>
      <c r="L55" s="5479">
        <v>0</v>
      </c>
      <c r="M55" s="5657"/>
      <c r="N55" s="5656"/>
      <c r="O55" s="5606"/>
      <c r="P55" s="5606"/>
      <c r="Q55" s="5606"/>
      <c r="R55" s="5606"/>
      <c r="S55" s="5606"/>
      <c r="T55" s="5606"/>
      <c r="U55" s="5606"/>
      <c r="V55" s="5606"/>
      <c r="W55" s="5655"/>
      <c r="X55" s="5666"/>
      <c r="Y55" s="5664"/>
      <c r="AE55" s="5632"/>
    </row>
    <row r="56" spans="1:31" ht="21.75" customHeight="1" thickBot="1" x14ac:dyDescent="0.25">
      <c r="A56" s="2813"/>
      <c r="B56" s="2987"/>
      <c r="C56" s="3069"/>
      <c r="D56" s="5388"/>
      <c r="E56" s="5535"/>
      <c r="F56" s="5386"/>
      <c r="G56" s="2749"/>
      <c r="H56" s="5646"/>
      <c r="I56" s="5385"/>
      <c r="J56" s="5404"/>
      <c r="K56" s="5494" t="s">
        <v>141</v>
      </c>
      <c r="L56" s="5479">
        <v>0</v>
      </c>
      <c r="M56" s="5657"/>
      <c r="N56" s="5656"/>
      <c r="O56" s="5606"/>
      <c r="P56" s="5606"/>
      <c r="Q56" s="5606"/>
      <c r="R56" s="5606"/>
      <c r="S56" s="5606"/>
      <c r="T56" s="5606"/>
      <c r="U56" s="5606"/>
      <c r="V56" s="5606"/>
      <c r="W56" s="5655"/>
      <c r="X56" s="5665"/>
      <c r="Y56" s="5664"/>
      <c r="AE56" s="5632"/>
    </row>
    <row r="57" spans="1:31" ht="29.25" customHeight="1" thickBot="1" x14ac:dyDescent="0.25">
      <c r="A57" s="2740"/>
      <c r="B57" s="3007"/>
      <c r="C57" s="5377"/>
      <c r="D57" s="2737"/>
      <c r="E57" s="5522"/>
      <c r="F57" s="5375"/>
      <c r="G57" s="2734"/>
      <c r="H57" s="5642"/>
      <c r="I57" s="5373"/>
      <c r="J57" s="5398"/>
      <c r="K57" s="5372" t="s">
        <v>33</v>
      </c>
      <c r="L57" s="5371">
        <f>SUM(L53:L56)</f>
        <v>2520.7000000000003</v>
      </c>
      <c r="M57" s="5654"/>
      <c r="N57" s="5653"/>
      <c r="O57" s="5603"/>
      <c r="P57" s="5603"/>
      <c r="Q57" s="5603"/>
      <c r="R57" s="5603"/>
      <c r="S57" s="5603"/>
      <c r="T57" s="5603"/>
      <c r="U57" s="5603"/>
      <c r="V57" s="5603"/>
      <c r="W57" s="5652"/>
      <c r="X57" s="5665"/>
      <c r="Y57" s="5664"/>
      <c r="AE57" s="5632"/>
    </row>
    <row r="58" spans="1:31" ht="15.75" customHeight="1" x14ac:dyDescent="0.2">
      <c r="A58" s="2755" t="s">
        <v>37</v>
      </c>
      <c r="B58" s="2988" t="s">
        <v>37</v>
      </c>
      <c r="C58" s="3077" t="s">
        <v>39</v>
      </c>
      <c r="D58" s="2752" t="s">
        <v>107</v>
      </c>
      <c r="E58" s="5527"/>
      <c r="F58" s="5526" t="s">
        <v>1405</v>
      </c>
      <c r="G58" s="2771" t="s">
        <v>147</v>
      </c>
      <c r="H58" s="5663" t="s">
        <v>44</v>
      </c>
      <c r="I58" s="5622">
        <v>9</v>
      </c>
      <c r="J58" s="5662" t="s">
        <v>61</v>
      </c>
      <c r="K58" s="5391" t="s">
        <v>124</v>
      </c>
      <c r="L58" s="2837">
        <v>963.6</v>
      </c>
      <c r="M58" s="5661" t="s">
        <v>1358</v>
      </c>
      <c r="N58" s="5660" t="s">
        <v>232</v>
      </c>
      <c r="O58" s="5659" t="s">
        <v>1404</v>
      </c>
      <c r="P58" s="5659" t="s">
        <v>1404</v>
      </c>
      <c r="Q58" s="5659" t="s">
        <v>1404</v>
      </c>
      <c r="R58" s="5659" t="s">
        <v>1404</v>
      </c>
      <c r="S58" s="5659" t="s">
        <v>1404</v>
      </c>
      <c r="T58" s="5659" t="s">
        <v>1404</v>
      </c>
      <c r="U58" s="5659" t="s">
        <v>1404</v>
      </c>
      <c r="V58" s="5659" t="s">
        <v>1404</v>
      </c>
      <c r="W58" s="5658" t="s">
        <v>1404</v>
      </c>
      <c r="X58" s="5651"/>
      <c r="Y58" s="5651"/>
      <c r="AE58" s="5632"/>
    </row>
    <row r="59" spans="1:31" ht="17.25" customHeight="1" x14ac:dyDescent="0.2">
      <c r="A59" s="2813"/>
      <c r="B59" s="2987"/>
      <c r="C59" s="3069"/>
      <c r="D59" s="5388"/>
      <c r="E59" s="5535"/>
      <c r="F59" s="5546"/>
      <c r="G59" s="2749"/>
      <c r="H59" s="5646"/>
      <c r="I59" s="5385"/>
      <c r="J59" s="5404"/>
      <c r="K59" s="5550" t="s">
        <v>141</v>
      </c>
      <c r="L59" s="5479">
        <v>0</v>
      </c>
      <c r="M59" s="5657"/>
      <c r="N59" s="5656"/>
      <c r="O59" s="5606"/>
      <c r="P59" s="5606"/>
      <c r="Q59" s="5606"/>
      <c r="R59" s="5606"/>
      <c r="S59" s="5606"/>
      <c r="T59" s="5606"/>
      <c r="U59" s="5606"/>
      <c r="V59" s="5606"/>
      <c r="W59" s="5655"/>
      <c r="X59" s="5651"/>
      <c r="Y59" s="5651"/>
      <c r="AE59" s="5632"/>
    </row>
    <row r="60" spans="1:31" ht="21" customHeight="1" thickBot="1" x14ac:dyDescent="0.25">
      <c r="A60" s="2740"/>
      <c r="B60" s="3007"/>
      <c r="C60" s="5377"/>
      <c r="D60" s="2737"/>
      <c r="E60" s="5522"/>
      <c r="F60" s="5521"/>
      <c r="G60" s="2734"/>
      <c r="H60" s="5642"/>
      <c r="I60" s="5373"/>
      <c r="J60" s="5398"/>
      <c r="K60" s="5372" t="s">
        <v>33</v>
      </c>
      <c r="L60" s="5371">
        <f>SUM(L58:L59)</f>
        <v>963.6</v>
      </c>
      <c r="M60" s="5654"/>
      <c r="N60" s="5653"/>
      <c r="O60" s="5603"/>
      <c r="P60" s="5603"/>
      <c r="Q60" s="5603"/>
      <c r="R60" s="5603"/>
      <c r="S60" s="5603"/>
      <c r="T60" s="5603"/>
      <c r="U60" s="5603"/>
      <c r="V60" s="5603"/>
      <c r="W60" s="5652"/>
      <c r="X60" s="5651"/>
      <c r="Y60" s="5651"/>
      <c r="AE60" s="5632"/>
    </row>
    <row r="61" spans="1:31" ht="20.25" customHeight="1" x14ac:dyDescent="0.2">
      <c r="A61" s="2755" t="s">
        <v>37</v>
      </c>
      <c r="B61" s="2988" t="s">
        <v>37</v>
      </c>
      <c r="C61" s="3069" t="s">
        <v>39</v>
      </c>
      <c r="D61" s="2752" t="s">
        <v>102</v>
      </c>
      <c r="E61" s="5527"/>
      <c r="F61" s="5394" t="s">
        <v>1403</v>
      </c>
      <c r="G61" s="2771" t="s">
        <v>147</v>
      </c>
      <c r="H61" s="5650" t="s">
        <v>44</v>
      </c>
      <c r="I61" s="5649"/>
      <c r="J61" s="5433"/>
      <c r="K61" s="5496" t="s">
        <v>124</v>
      </c>
      <c r="L61" s="5648">
        <v>1545</v>
      </c>
      <c r="M61" s="5422" t="s">
        <v>1402</v>
      </c>
      <c r="N61" s="5421" t="s">
        <v>1401</v>
      </c>
      <c r="O61" s="5647">
        <v>1800</v>
      </c>
      <c r="P61" s="2642"/>
      <c r="Q61" s="5638"/>
      <c r="R61" s="2648"/>
      <c r="S61" s="5636"/>
      <c r="T61" s="2642"/>
      <c r="U61" s="2642"/>
      <c r="V61" s="2642"/>
      <c r="W61" s="2642"/>
      <c r="X61" s="2642"/>
      <c r="Y61" s="2642"/>
      <c r="Z61" s="2824"/>
      <c r="AE61" s="5632"/>
    </row>
    <row r="62" spans="1:31" ht="17.25" customHeight="1" x14ac:dyDescent="0.2">
      <c r="A62" s="2813"/>
      <c r="B62" s="2987"/>
      <c r="C62" s="3069"/>
      <c r="D62" s="5388"/>
      <c r="E62" s="5535"/>
      <c r="F62" s="5386"/>
      <c r="G62" s="2749"/>
      <c r="H62" s="5646"/>
      <c r="I62" s="5385" t="s">
        <v>918</v>
      </c>
      <c r="J62" s="5480" t="s">
        <v>202</v>
      </c>
      <c r="K62" s="5550" t="s">
        <v>141</v>
      </c>
      <c r="L62" s="5479">
        <v>0</v>
      </c>
      <c r="M62" s="5578"/>
      <c r="N62" s="5645"/>
      <c r="O62" s="5644"/>
      <c r="P62" s="2642"/>
      <c r="Q62" s="5638"/>
      <c r="R62" s="5637"/>
      <c r="S62" s="5636"/>
      <c r="T62" s="2642"/>
      <c r="U62" s="5643"/>
      <c r="V62" s="2642"/>
      <c r="W62" s="2642"/>
      <c r="X62" s="2642"/>
      <c r="Y62" s="2642"/>
      <c r="AE62" s="5632"/>
    </row>
    <row r="63" spans="1:31" ht="30" customHeight="1" thickBot="1" x14ac:dyDescent="0.25">
      <c r="A63" s="2740"/>
      <c r="B63" s="3007"/>
      <c r="C63" s="5377"/>
      <c r="D63" s="2737"/>
      <c r="E63" s="5522"/>
      <c r="F63" s="5375"/>
      <c r="G63" s="2734"/>
      <c r="H63" s="5642"/>
      <c r="I63" s="5373"/>
      <c r="J63" s="5398"/>
      <c r="K63" s="5641" t="s">
        <v>33</v>
      </c>
      <c r="L63" s="5640">
        <f>SUM(L61:L62)</f>
        <v>1545</v>
      </c>
      <c r="M63" s="5413"/>
      <c r="N63" s="5412"/>
      <c r="O63" s="5639"/>
      <c r="P63" s="2642"/>
      <c r="Q63" s="5638"/>
      <c r="R63" s="5637"/>
      <c r="S63" s="5636"/>
      <c r="T63" s="2642"/>
      <c r="U63" s="2642"/>
      <c r="V63" s="2642"/>
      <c r="W63" s="2642"/>
      <c r="X63" s="2642"/>
      <c r="Y63" s="2642"/>
      <c r="AE63" s="5632"/>
    </row>
    <row r="64" spans="1:31" ht="26.45" customHeight="1" x14ac:dyDescent="0.2">
      <c r="A64" s="3079" t="s">
        <v>37</v>
      </c>
      <c r="B64" s="3078" t="s">
        <v>37</v>
      </c>
      <c r="C64" s="3069" t="s">
        <v>92</v>
      </c>
      <c r="D64" s="5515" t="s">
        <v>1400</v>
      </c>
      <c r="E64" s="5515"/>
      <c r="F64" s="5514"/>
      <c r="G64" s="2771" t="s">
        <v>1388</v>
      </c>
      <c r="H64" s="5635" t="s">
        <v>44</v>
      </c>
      <c r="I64" s="5467" t="s">
        <v>498</v>
      </c>
      <c r="J64" s="5384" t="s">
        <v>61</v>
      </c>
      <c r="K64" s="2768" t="s">
        <v>124</v>
      </c>
      <c r="L64" s="5432">
        <f>L69+L72+L75+L79</f>
        <v>3331.6</v>
      </c>
      <c r="M64" s="5634"/>
      <c r="N64" s="5633"/>
      <c r="O64" s="5536"/>
      <c r="P64" s="2642"/>
      <c r="Q64" s="5419"/>
      <c r="R64" s="5409"/>
      <c r="S64" s="2642"/>
      <c r="T64" s="2642"/>
      <c r="U64" s="2642"/>
      <c r="V64" s="2642"/>
      <c r="W64" s="2642"/>
      <c r="X64" s="2642"/>
      <c r="Y64" s="2642"/>
      <c r="AE64" s="5632"/>
    </row>
    <row r="65" spans="1:25" ht="38.25" x14ac:dyDescent="0.2">
      <c r="A65" s="3070"/>
      <c r="B65" s="2812"/>
      <c r="C65" s="3069"/>
      <c r="D65" s="5509"/>
      <c r="E65" s="5509"/>
      <c r="F65" s="5508"/>
      <c r="G65" s="2749"/>
      <c r="H65" s="5541"/>
      <c r="I65" s="5495"/>
      <c r="J65" s="5626"/>
      <c r="K65" s="2850" t="s">
        <v>140</v>
      </c>
      <c r="L65" s="5631">
        <f>L73+L80</f>
        <v>363.6</v>
      </c>
      <c r="M65" s="5630" t="s">
        <v>1399</v>
      </c>
      <c r="N65" s="5389" t="s">
        <v>79</v>
      </c>
      <c r="O65" s="5395" t="s">
        <v>1398</v>
      </c>
      <c r="P65" s="2642"/>
      <c r="Q65" s="5419"/>
      <c r="R65" s="5571"/>
      <c r="S65" s="2642"/>
      <c r="T65" s="2642"/>
      <c r="U65" s="2642"/>
      <c r="V65" s="2642"/>
      <c r="W65" s="2642"/>
      <c r="X65" s="2642"/>
      <c r="Y65" s="2642"/>
    </row>
    <row r="66" spans="1:25" x14ac:dyDescent="0.2">
      <c r="A66" s="3070"/>
      <c r="B66" s="2812"/>
      <c r="C66" s="3069"/>
      <c r="D66" s="5509"/>
      <c r="E66" s="5509"/>
      <c r="F66" s="5508"/>
      <c r="G66" s="2749"/>
      <c r="H66" s="5541"/>
      <c r="I66" s="5495"/>
      <c r="J66" s="5626"/>
      <c r="K66" s="2855" t="s">
        <v>40</v>
      </c>
      <c r="L66" s="5629">
        <f>L76</f>
        <v>0</v>
      </c>
      <c r="M66" s="5595"/>
      <c r="N66" s="5628"/>
      <c r="O66" s="5627"/>
      <c r="P66" s="2642"/>
      <c r="Q66" s="5419"/>
      <c r="R66" s="5571"/>
      <c r="S66" s="2642"/>
      <c r="T66" s="2642"/>
      <c r="U66" s="2642"/>
      <c r="V66" s="2642"/>
      <c r="W66" s="2642"/>
      <c r="X66" s="2642"/>
      <c r="Y66" s="2642"/>
    </row>
    <row r="67" spans="1:25" ht="13.15" customHeight="1" thickBot="1" x14ac:dyDescent="0.25">
      <c r="A67" s="3070"/>
      <c r="B67" s="2812"/>
      <c r="C67" s="3069"/>
      <c r="D67" s="5509"/>
      <c r="E67" s="5509"/>
      <c r="F67" s="5508"/>
      <c r="G67" s="2749"/>
      <c r="H67" s="5541"/>
      <c r="I67" s="5495"/>
      <c r="J67" s="5626"/>
      <c r="K67" s="5625" t="s">
        <v>141</v>
      </c>
      <c r="L67" s="2947">
        <f>L70+L77</f>
        <v>0</v>
      </c>
      <c r="M67" s="5612" t="s">
        <v>1397</v>
      </c>
      <c r="N67" s="5591" t="s">
        <v>50</v>
      </c>
      <c r="O67" s="5611" t="s">
        <v>78</v>
      </c>
      <c r="P67" s="2642"/>
      <c r="Q67" s="5419"/>
      <c r="R67" s="5409"/>
      <c r="S67" s="2642"/>
      <c r="T67" s="2642"/>
      <c r="U67" s="2642"/>
      <c r="V67" s="2642"/>
      <c r="W67" s="2642"/>
      <c r="X67" s="2642"/>
      <c r="Y67" s="2642"/>
    </row>
    <row r="68" spans="1:25" ht="13.5" thickBot="1" x14ac:dyDescent="0.25">
      <c r="A68" s="3064"/>
      <c r="B68" s="3063"/>
      <c r="C68" s="5377"/>
      <c r="D68" s="5505"/>
      <c r="E68" s="5505"/>
      <c r="F68" s="5504"/>
      <c r="G68" s="2734"/>
      <c r="H68" s="5598"/>
      <c r="I68" s="5495"/>
      <c r="J68" s="5469"/>
      <c r="K68" s="2845" t="s">
        <v>33</v>
      </c>
      <c r="L68" s="2941">
        <f>SUM(L64:L67)</f>
        <v>3695.2</v>
      </c>
      <c r="M68" s="5624"/>
      <c r="N68" s="5585"/>
      <c r="O68" s="5603"/>
      <c r="P68" s="2642"/>
      <c r="Q68" s="5410"/>
      <c r="R68" s="5554"/>
      <c r="S68" s="2642"/>
      <c r="T68" s="2642"/>
      <c r="U68" s="2642"/>
      <c r="V68" s="2642"/>
      <c r="W68" s="2642"/>
      <c r="X68" s="2642"/>
      <c r="Y68" s="2642"/>
    </row>
    <row r="69" spans="1:25" ht="20.25" customHeight="1" x14ac:dyDescent="0.2">
      <c r="A69" s="2755" t="s">
        <v>37</v>
      </c>
      <c r="B69" s="2988" t="s">
        <v>37</v>
      </c>
      <c r="C69" s="3069" t="s">
        <v>92</v>
      </c>
      <c r="D69" s="2752" t="s">
        <v>37</v>
      </c>
      <c r="E69" s="5527"/>
      <c r="F69" s="5394" t="s">
        <v>1396</v>
      </c>
      <c r="G69" s="2771" t="s">
        <v>1388</v>
      </c>
      <c r="H69" s="5602" t="s">
        <v>44</v>
      </c>
      <c r="I69" s="5622">
        <v>9</v>
      </c>
      <c r="J69" s="5484" t="s">
        <v>61</v>
      </c>
      <c r="K69" s="5496" t="s">
        <v>124</v>
      </c>
      <c r="L69" s="2837">
        <v>6.7</v>
      </c>
      <c r="M69" s="5601" t="s">
        <v>1395</v>
      </c>
      <c r="N69" s="5524" t="s">
        <v>50</v>
      </c>
      <c r="O69" s="5523" t="s">
        <v>944</v>
      </c>
      <c r="P69" s="2642"/>
      <c r="Q69" s="2642"/>
      <c r="R69" s="2642"/>
      <c r="S69" s="2642"/>
      <c r="T69" s="2642"/>
      <c r="U69" s="2642"/>
      <c r="V69" s="2642"/>
      <c r="W69" s="2642"/>
      <c r="X69" s="2642"/>
      <c r="Y69" s="2642"/>
    </row>
    <row r="70" spans="1:25" ht="20.25" customHeight="1" x14ac:dyDescent="0.2">
      <c r="A70" s="2813"/>
      <c r="B70" s="2987"/>
      <c r="C70" s="3069"/>
      <c r="D70" s="5388"/>
      <c r="E70" s="5535"/>
      <c r="F70" s="5386"/>
      <c r="G70" s="2749"/>
      <c r="H70" s="5541"/>
      <c r="I70" s="5385"/>
      <c r="J70" s="5404"/>
      <c r="K70" s="5550" t="s">
        <v>141</v>
      </c>
      <c r="L70" s="5479">
        <v>0</v>
      </c>
      <c r="M70" s="5396"/>
      <c r="N70" s="2825"/>
      <c r="O70" s="5369"/>
      <c r="P70" s="2642"/>
      <c r="Q70" s="2642"/>
      <c r="R70" s="2642"/>
      <c r="S70" s="2642"/>
      <c r="T70" s="2642"/>
      <c r="U70" s="2642"/>
      <c r="V70" s="2642"/>
      <c r="W70" s="2642"/>
      <c r="X70" s="2642"/>
      <c r="Y70" s="2642"/>
    </row>
    <row r="71" spans="1:25" ht="21.75" customHeight="1" thickBot="1" x14ac:dyDescent="0.25">
      <c r="A71" s="2740"/>
      <c r="B71" s="3007"/>
      <c r="C71" s="5377"/>
      <c r="D71" s="2737"/>
      <c r="E71" s="5522"/>
      <c r="F71" s="5375"/>
      <c r="G71" s="2734"/>
      <c r="H71" s="5598"/>
      <c r="I71" s="5373"/>
      <c r="J71" s="5398"/>
      <c r="K71" s="5372" t="s">
        <v>33</v>
      </c>
      <c r="L71" s="5371">
        <f>SUM(L69:L70)</f>
        <v>6.7</v>
      </c>
      <c r="M71" s="5517"/>
      <c r="N71" s="2825"/>
      <c r="O71" s="5369"/>
      <c r="P71" s="2642"/>
      <c r="Q71" s="2642"/>
      <c r="R71" s="2642"/>
      <c r="S71" s="2642"/>
      <c r="T71" s="2642"/>
      <c r="U71" s="2642"/>
      <c r="V71" s="2642"/>
      <c r="W71" s="2642"/>
      <c r="X71" s="2642"/>
      <c r="Y71" s="2642"/>
    </row>
    <row r="72" spans="1:25" ht="21" customHeight="1" x14ac:dyDescent="0.2">
      <c r="A72" s="2755" t="s">
        <v>37</v>
      </c>
      <c r="B72" s="2988" t="s">
        <v>37</v>
      </c>
      <c r="C72" s="3069" t="s">
        <v>92</v>
      </c>
      <c r="D72" s="2752" t="s">
        <v>39</v>
      </c>
      <c r="E72" s="5527"/>
      <c r="F72" s="5623" t="s">
        <v>1394</v>
      </c>
      <c r="G72" s="2771" t="s">
        <v>1388</v>
      </c>
      <c r="H72" s="5602" t="s">
        <v>44</v>
      </c>
      <c r="I72" s="5622">
        <v>9</v>
      </c>
      <c r="J72" s="5484" t="s">
        <v>61</v>
      </c>
      <c r="K72" s="5496" t="s">
        <v>124</v>
      </c>
      <c r="L72" s="2837">
        <v>195.5</v>
      </c>
      <c r="M72" s="5601" t="s">
        <v>1358</v>
      </c>
      <c r="N72" s="5621" t="s">
        <v>232</v>
      </c>
      <c r="O72" s="5620" t="s">
        <v>1393</v>
      </c>
      <c r="P72" s="2642"/>
      <c r="Q72" s="2642"/>
      <c r="R72" s="2642"/>
      <c r="S72" s="2642"/>
      <c r="T72" s="2642"/>
      <c r="U72" s="2642"/>
      <c r="V72" s="2642"/>
      <c r="W72" s="2642"/>
      <c r="X72" s="2642"/>
      <c r="Y72" s="2642"/>
    </row>
    <row r="73" spans="1:25" ht="17.25" customHeight="1" x14ac:dyDescent="0.2">
      <c r="A73" s="2813"/>
      <c r="B73" s="2987"/>
      <c r="C73" s="3069"/>
      <c r="D73" s="5388"/>
      <c r="E73" s="5535"/>
      <c r="F73" s="5619"/>
      <c r="G73" s="2749"/>
      <c r="H73" s="5541"/>
      <c r="I73" s="5385"/>
      <c r="J73" s="5404"/>
      <c r="K73" s="5550" t="s">
        <v>140</v>
      </c>
      <c r="L73" s="5479">
        <v>309.60000000000002</v>
      </c>
      <c r="M73" s="5396"/>
      <c r="N73" s="3039"/>
      <c r="O73" s="5618"/>
      <c r="P73" s="2642"/>
      <c r="Q73" s="2642"/>
      <c r="R73" s="2642"/>
      <c r="S73" s="2642"/>
      <c r="T73" s="2642"/>
      <c r="U73" s="2642"/>
      <c r="V73" s="2642"/>
      <c r="W73" s="2642"/>
      <c r="X73" s="2642"/>
      <c r="Y73" s="2642"/>
    </row>
    <row r="74" spans="1:25" ht="20.25" customHeight="1" thickBot="1" x14ac:dyDescent="0.25">
      <c r="A74" s="2740"/>
      <c r="B74" s="3007"/>
      <c r="C74" s="5377"/>
      <c r="D74" s="2737"/>
      <c r="E74" s="5522"/>
      <c r="F74" s="5617"/>
      <c r="G74" s="2734"/>
      <c r="H74" s="5598"/>
      <c r="I74" s="5373"/>
      <c r="J74" s="5398"/>
      <c r="K74" s="5372" t="s">
        <v>33</v>
      </c>
      <c r="L74" s="5371">
        <f>SUM(L72:L73)</f>
        <v>505.1</v>
      </c>
      <c r="M74" s="5616"/>
      <c r="N74" s="5615"/>
      <c r="O74" s="5614"/>
      <c r="P74" s="2642"/>
      <c r="Q74" s="2642"/>
      <c r="R74" s="2642"/>
      <c r="S74" s="2642"/>
      <c r="T74" s="2642"/>
      <c r="U74" s="2642"/>
      <c r="V74" s="2642"/>
      <c r="W74" s="2642"/>
      <c r="X74" s="2642"/>
      <c r="Y74" s="2642"/>
    </row>
    <row r="75" spans="1:25" ht="21" customHeight="1" x14ac:dyDescent="0.2">
      <c r="A75" s="2755" t="s">
        <v>37</v>
      </c>
      <c r="B75" s="2988" t="s">
        <v>37</v>
      </c>
      <c r="C75" s="3069" t="s">
        <v>92</v>
      </c>
      <c r="D75" s="2752" t="s">
        <v>109</v>
      </c>
      <c r="E75" s="5527"/>
      <c r="F75" s="5526" t="s">
        <v>1392</v>
      </c>
      <c r="G75" s="2771" t="s">
        <v>1388</v>
      </c>
      <c r="H75" s="5602" t="s">
        <v>44</v>
      </c>
      <c r="I75" s="5385" t="s">
        <v>1342</v>
      </c>
      <c r="J75" s="5484" t="s">
        <v>61</v>
      </c>
      <c r="K75" s="5391" t="s">
        <v>124</v>
      </c>
      <c r="L75" s="5613">
        <v>2959.1</v>
      </c>
      <c r="M75" s="5612" t="s">
        <v>1391</v>
      </c>
      <c r="N75" s="5591" t="s">
        <v>50</v>
      </c>
      <c r="O75" s="5611" t="s">
        <v>1390</v>
      </c>
      <c r="P75" s="5378"/>
      <c r="Q75" s="2642"/>
      <c r="R75" s="5609"/>
      <c r="S75" s="2642"/>
      <c r="T75" s="2642"/>
      <c r="U75" s="2642"/>
      <c r="V75" s="2642"/>
      <c r="W75" s="2642"/>
      <c r="X75" s="2642"/>
      <c r="Y75" s="2642"/>
    </row>
    <row r="76" spans="1:25" ht="21" customHeight="1" x14ac:dyDescent="0.2">
      <c r="A76" s="2813"/>
      <c r="B76" s="2987"/>
      <c r="C76" s="3069"/>
      <c r="D76" s="5388"/>
      <c r="E76" s="5535"/>
      <c r="F76" s="5546"/>
      <c r="G76" s="2749"/>
      <c r="H76" s="5541"/>
      <c r="I76" s="5385"/>
      <c r="J76" s="5480"/>
      <c r="K76" s="5496" t="s">
        <v>40</v>
      </c>
      <c r="L76" s="5610">
        <v>0</v>
      </c>
      <c r="M76" s="5607"/>
      <c r="N76" s="5588"/>
      <c r="O76" s="5606"/>
      <c r="P76" s="5378"/>
      <c r="Q76" s="2642"/>
      <c r="R76" s="5609"/>
      <c r="S76" s="2642"/>
      <c r="T76" s="2642"/>
      <c r="U76" s="2642"/>
      <c r="V76" s="2642"/>
      <c r="W76" s="2642"/>
      <c r="X76" s="2642"/>
      <c r="Y76" s="2642"/>
    </row>
    <row r="77" spans="1:25" ht="21" customHeight="1" x14ac:dyDescent="0.2">
      <c r="A77" s="2813"/>
      <c r="B77" s="2987"/>
      <c r="C77" s="3069"/>
      <c r="D77" s="5388"/>
      <c r="E77" s="5535"/>
      <c r="F77" s="5546"/>
      <c r="G77" s="2749"/>
      <c r="H77" s="5541"/>
      <c r="I77" s="5385"/>
      <c r="J77" s="5480"/>
      <c r="K77" s="5550" t="s">
        <v>141</v>
      </c>
      <c r="L77" s="5608">
        <v>0</v>
      </c>
      <c r="M77" s="5607"/>
      <c r="N77" s="5588"/>
      <c r="O77" s="5606"/>
      <c r="P77" s="2824"/>
      <c r="Q77" s="2642"/>
      <c r="R77" s="2642"/>
      <c r="S77" s="2642"/>
      <c r="T77" s="2642"/>
      <c r="U77" s="2642"/>
      <c r="V77" s="2642"/>
      <c r="W77" s="2642"/>
      <c r="X77" s="2642"/>
      <c r="Y77" s="2642"/>
    </row>
    <row r="78" spans="1:25" ht="21" customHeight="1" thickBot="1" x14ac:dyDescent="0.25">
      <c r="A78" s="2740"/>
      <c r="B78" s="3007"/>
      <c r="C78" s="5377"/>
      <c r="D78" s="2737"/>
      <c r="E78" s="5522"/>
      <c r="F78" s="5521"/>
      <c r="G78" s="2734"/>
      <c r="H78" s="5598"/>
      <c r="I78" s="5373"/>
      <c r="J78" s="5398"/>
      <c r="K78" s="5597" t="s">
        <v>33</v>
      </c>
      <c r="L78" s="5605">
        <f>SUM(L75:L77)</f>
        <v>2959.1</v>
      </c>
      <c r="M78" s="5604"/>
      <c r="N78" s="5585"/>
      <c r="O78" s="5603"/>
      <c r="P78" s="2824"/>
      <c r="Q78" s="2642"/>
      <c r="R78" s="2642"/>
      <c r="S78" s="2642"/>
      <c r="T78" s="2642"/>
      <c r="U78" s="2642"/>
      <c r="V78" s="2642"/>
      <c r="W78" s="2642"/>
      <c r="X78" s="2642"/>
      <c r="Y78" s="2642"/>
    </row>
    <row r="79" spans="1:25" ht="21" customHeight="1" x14ac:dyDescent="0.2">
      <c r="A79" s="2755" t="s">
        <v>37</v>
      </c>
      <c r="B79" s="2988" t="s">
        <v>37</v>
      </c>
      <c r="C79" s="3069" t="s">
        <v>92</v>
      </c>
      <c r="D79" s="2752" t="s">
        <v>107</v>
      </c>
      <c r="E79" s="5599"/>
      <c r="F79" s="5537" t="s">
        <v>1389</v>
      </c>
      <c r="G79" s="2771" t="s">
        <v>1388</v>
      </c>
      <c r="H79" s="5602" t="s">
        <v>44</v>
      </c>
      <c r="I79" s="5385" t="s">
        <v>1342</v>
      </c>
      <c r="J79" s="5484" t="s">
        <v>61</v>
      </c>
      <c r="K79" s="5391" t="s">
        <v>124</v>
      </c>
      <c r="L79" s="5482">
        <v>170.3</v>
      </c>
      <c r="M79" s="5601" t="s">
        <v>1358</v>
      </c>
      <c r="N79" s="5472" t="s">
        <v>232</v>
      </c>
      <c r="O79" s="5530" t="s">
        <v>78</v>
      </c>
      <c r="P79" s="2824"/>
      <c r="Q79" s="2642"/>
      <c r="R79" s="2642"/>
      <c r="S79" s="2642"/>
      <c r="T79" s="2642"/>
      <c r="U79" s="2642"/>
      <c r="V79" s="2642"/>
      <c r="W79" s="2642"/>
      <c r="X79" s="2642"/>
      <c r="Y79" s="2642"/>
    </row>
    <row r="80" spans="1:25" ht="21" customHeight="1" x14ac:dyDescent="0.2">
      <c r="A80" s="2813"/>
      <c r="B80" s="2987"/>
      <c r="C80" s="3069"/>
      <c r="D80" s="5388"/>
      <c r="E80" s="5599"/>
      <c r="F80" s="5600"/>
      <c r="G80" s="2749"/>
      <c r="H80" s="5541"/>
      <c r="I80" s="5385"/>
      <c r="J80" s="5404"/>
      <c r="K80" s="5496" t="s">
        <v>140</v>
      </c>
      <c r="L80" s="5479">
        <v>54</v>
      </c>
      <c r="M80" s="5595"/>
      <c r="N80" s="5472"/>
      <c r="O80" s="5530"/>
      <c r="P80" s="2824"/>
      <c r="Q80" s="2642"/>
      <c r="R80" s="2642"/>
      <c r="S80" s="2642"/>
      <c r="T80" s="2642"/>
      <c r="U80" s="2642"/>
      <c r="V80" s="2642"/>
      <c r="W80" s="2642"/>
      <c r="X80" s="2642"/>
      <c r="Y80" s="2642"/>
    </row>
    <row r="81" spans="1:25" ht="21" customHeight="1" x14ac:dyDescent="0.2">
      <c r="A81" s="2813"/>
      <c r="B81" s="2987"/>
      <c r="C81" s="3069"/>
      <c r="D81" s="5388"/>
      <c r="E81" s="5599"/>
      <c r="F81" s="5600"/>
      <c r="G81" s="2749"/>
      <c r="H81" s="5541"/>
      <c r="I81" s="5385"/>
      <c r="J81" s="5404"/>
      <c r="K81" s="5550" t="s">
        <v>141</v>
      </c>
      <c r="L81" s="5479">
        <v>0</v>
      </c>
      <c r="M81" s="5595"/>
      <c r="N81" s="5472"/>
      <c r="O81" s="5530"/>
      <c r="P81" s="2824"/>
      <c r="Q81" s="2642"/>
      <c r="R81" s="2642"/>
      <c r="S81" s="2642"/>
      <c r="T81" s="2642"/>
      <c r="U81" s="2642"/>
      <c r="V81" s="2642"/>
      <c r="W81" s="2642"/>
      <c r="X81" s="2642"/>
      <c r="Y81" s="2642"/>
    </row>
    <row r="82" spans="1:25" ht="21" customHeight="1" thickBot="1" x14ac:dyDescent="0.25">
      <c r="A82" s="2740"/>
      <c r="B82" s="3007"/>
      <c r="C82" s="5377"/>
      <c r="D82" s="2737"/>
      <c r="E82" s="5599"/>
      <c r="F82" s="5534"/>
      <c r="G82" s="2734"/>
      <c r="H82" s="5598"/>
      <c r="I82" s="5385"/>
      <c r="J82" s="5404"/>
      <c r="K82" s="5597" t="s">
        <v>33</v>
      </c>
      <c r="L82" s="5596">
        <f>SUM(L79:L81)</f>
        <v>224.3</v>
      </c>
      <c r="M82" s="5595"/>
      <c r="N82" s="5472"/>
      <c r="O82" s="5530"/>
      <c r="P82" s="2824"/>
      <c r="Q82" s="2642"/>
      <c r="R82" s="2642"/>
      <c r="S82" s="2642"/>
      <c r="T82" s="2642"/>
      <c r="U82" s="2642"/>
      <c r="V82" s="2642"/>
      <c r="W82" s="2642"/>
      <c r="X82" s="2642"/>
      <c r="Y82" s="2642"/>
    </row>
    <row r="83" spans="1:25" ht="27.75" customHeight="1" x14ac:dyDescent="0.2">
      <c r="A83" s="3079" t="s">
        <v>37</v>
      </c>
      <c r="B83" s="3078" t="s">
        <v>37</v>
      </c>
      <c r="C83" s="3077" t="s">
        <v>87</v>
      </c>
      <c r="D83" s="5594" t="s">
        <v>1384</v>
      </c>
      <c r="E83" s="5515"/>
      <c r="F83" s="5514"/>
      <c r="G83" s="2771" t="s">
        <v>1387</v>
      </c>
      <c r="H83" s="5434" t="s">
        <v>44</v>
      </c>
      <c r="I83" s="5467" t="s">
        <v>43</v>
      </c>
      <c r="J83" s="2005" t="s">
        <v>42</v>
      </c>
      <c r="K83" s="2768" t="s">
        <v>124</v>
      </c>
      <c r="L83" s="2767">
        <f>L88</f>
        <v>0</v>
      </c>
      <c r="M83" s="5567" t="s">
        <v>1386</v>
      </c>
      <c r="N83" s="5431" t="s">
        <v>232</v>
      </c>
      <c r="O83" s="5593">
        <v>280</v>
      </c>
      <c r="P83" s="2642"/>
      <c r="Q83" s="2642"/>
      <c r="R83" s="2642"/>
      <c r="S83" s="2642"/>
      <c r="T83" s="2642"/>
      <c r="U83" s="2642"/>
      <c r="V83" s="2642"/>
      <c r="W83" s="2642"/>
      <c r="X83" s="2642"/>
      <c r="Y83" s="2642"/>
    </row>
    <row r="84" spans="1:25" ht="19.5" customHeight="1" x14ac:dyDescent="0.2">
      <c r="A84" s="3070"/>
      <c r="B84" s="2812"/>
      <c r="C84" s="3069"/>
      <c r="D84" s="5590"/>
      <c r="E84" s="5509"/>
      <c r="F84" s="5508"/>
      <c r="G84" s="2749"/>
      <c r="H84" s="5374"/>
      <c r="I84" s="5495"/>
      <c r="J84" s="2746"/>
      <c r="K84" s="2855" t="s">
        <v>40</v>
      </c>
      <c r="L84" s="2854">
        <f>L89</f>
        <v>0</v>
      </c>
      <c r="M84" s="5592" t="s">
        <v>1385</v>
      </c>
      <c r="N84" s="5591" t="s">
        <v>50</v>
      </c>
      <c r="O84" s="5510">
        <v>1</v>
      </c>
      <c r="P84" s="2642"/>
      <c r="Q84" s="2642"/>
      <c r="R84" s="2642"/>
      <c r="S84" s="2642"/>
      <c r="T84" s="2642"/>
      <c r="U84" s="2642"/>
      <c r="V84" s="2642"/>
      <c r="W84" s="2642"/>
      <c r="X84" s="2642"/>
      <c r="Y84" s="2642"/>
    </row>
    <row r="85" spans="1:25" ht="19.5" customHeight="1" x14ac:dyDescent="0.2">
      <c r="A85" s="3070"/>
      <c r="B85" s="2812"/>
      <c r="C85" s="3069"/>
      <c r="D85" s="5590"/>
      <c r="E85" s="5509"/>
      <c r="F85" s="5508"/>
      <c r="G85" s="2749"/>
      <c r="H85" s="5374"/>
      <c r="I85" s="5495"/>
      <c r="J85" s="2746"/>
      <c r="K85" s="2855" t="s">
        <v>140</v>
      </c>
      <c r="L85" s="2854">
        <f>L90</f>
        <v>41.6</v>
      </c>
      <c r="M85" s="5589"/>
      <c r="N85" s="5588"/>
      <c r="O85" s="5501"/>
      <c r="P85" s="2642"/>
      <c r="Q85" s="2642"/>
      <c r="R85" s="2642"/>
      <c r="S85" s="2642"/>
      <c r="T85" s="2642"/>
      <c r="U85" s="2642"/>
      <c r="V85" s="2642"/>
      <c r="W85" s="2642"/>
      <c r="X85" s="2642"/>
      <c r="Y85" s="2642"/>
    </row>
    <row r="86" spans="1:25" ht="16.5" customHeight="1" x14ac:dyDescent="0.2">
      <c r="A86" s="3070"/>
      <c r="B86" s="2812"/>
      <c r="C86" s="3069"/>
      <c r="D86" s="5590"/>
      <c r="E86" s="5509"/>
      <c r="F86" s="5508"/>
      <c r="G86" s="2749"/>
      <c r="H86" s="5374"/>
      <c r="I86" s="5495"/>
      <c r="J86" s="2746"/>
      <c r="K86" s="2850" t="s">
        <v>141</v>
      </c>
      <c r="L86" s="2854">
        <f>L91</f>
        <v>0</v>
      </c>
      <c r="M86" s="5589"/>
      <c r="N86" s="5588"/>
      <c r="O86" s="5501"/>
      <c r="P86" s="2642"/>
      <c r="Q86" s="2642"/>
      <c r="R86" s="2642"/>
      <c r="S86" s="2642"/>
      <c r="T86" s="2642"/>
      <c r="U86" s="2642"/>
      <c r="V86" s="2642"/>
      <c r="W86" s="2642"/>
      <c r="X86" s="2642"/>
      <c r="Y86" s="2642"/>
    </row>
    <row r="87" spans="1:25" ht="24" customHeight="1" thickBot="1" x14ac:dyDescent="0.25">
      <c r="A87" s="3064"/>
      <c r="B87" s="3063"/>
      <c r="C87" s="5377"/>
      <c r="D87" s="5587"/>
      <c r="E87" s="5505"/>
      <c r="F87" s="5504"/>
      <c r="G87" s="2749"/>
      <c r="H87" s="5374"/>
      <c r="I87" s="5495"/>
      <c r="J87" s="2746"/>
      <c r="K87" s="2760" t="s">
        <v>33</v>
      </c>
      <c r="L87" s="2759">
        <f>SUM(L83:L86)</f>
        <v>41.6</v>
      </c>
      <c r="M87" s="5586"/>
      <c r="N87" s="5585"/>
      <c r="O87" s="5584"/>
      <c r="P87" s="2642"/>
      <c r="Q87" s="2642"/>
      <c r="R87" s="2642"/>
      <c r="S87" s="2642"/>
      <c r="T87" s="2642"/>
      <c r="U87" s="2642"/>
      <c r="V87" s="2642"/>
      <c r="W87" s="2642"/>
      <c r="X87" s="2642"/>
      <c r="Y87" s="2642"/>
    </row>
    <row r="88" spans="1:25" ht="17.25" customHeight="1" x14ac:dyDescent="0.2">
      <c r="A88" s="3079" t="s">
        <v>37</v>
      </c>
      <c r="B88" s="3078" t="s">
        <v>37</v>
      </c>
      <c r="C88" s="3077" t="s">
        <v>87</v>
      </c>
      <c r="D88" s="2752" t="s">
        <v>37</v>
      </c>
      <c r="E88" s="5527"/>
      <c r="F88" s="5583" t="s">
        <v>1384</v>
      </c>
      <c r="G88" s="2749"/>
      <c r="H88" s="5374"/>
      <c r="I88" s="5495"/>
      <c r="J88" s="2746"/>
      <c r="K88" s="5391" t="s">
        <v>124</v>
      </c>
      <c r="L88" s="2837">
        <v>0</v>
      </c>
      <c r="M88" s="5578"/>
      <c r="N88" s="5472"/>
      <c r="O88" s="5577"/>
      <c r="P88" s="2824"/>
      <c r="Q88" s="2642"/>
      <c r="R88" s="2642"/>
      <c r="S88" s="2642"/>
      <c r="T88" s="2642"/>
      <c r="U88" s="2642"/>
      <c r="V88" s="2642"/>
      <c r="W88" s="2642"/>
      <c r="X88" s="2642"/>
      <c r="Y88" s="2642"/>
    </row>
    <row r="89" spans="1:25" ht="18.75" customHeight="1" x14ac:dyDescent="0.2">
      <c r="A89" s="3070"/>
      <c r="B89" s="2812"/>
      <c r="C89" s="3069"/>
      <c r="D89" s="5388"/>
      <c r="E89" s="5535"/>
      <c r="F89" s="5582"/>
      <c r="G89" s="2749"/>
      <c r="H89" s="5374"/>
      <c r="I89" s="5495"/>
      <c r="J89" s="2746"/>
      <c r="K89" s="5496" t="s">
        <v>40</v>
      </c>
      <c r="L89" s="5479">
        <v>0</v>
      </c>
      <c r="M89" s="5578"/>
      <c r="N89" s="5472"/>
      <c r="O89" s="5577"/>
      <c r="P89" s="2642"/>
      <c r="Q89" s="2642"/>
      <c r="R89" s="2642"/>
      <c r="S89" s="2642"/>
      <c r="T89" s="2642"/>
      <c r="U89" s="2642"/>
      <c r="V89" s="2642"/>
      <c r="W89" s="2642"/>
      <c r="X89" s="2642"/>
      <c r="Y89" s="2642"/>
    </row>
    <row r="90" spans="1:25" ht="21" customHeight="1" x14ac:dyDescent="0.2">
      <c r="A90" s="3070"/>
      <c r="B90" s="2812"/>
      <c r="C90" s="3069"/>
      <c r="D90" s="5388"/>
      <c r="E90" s="5535"/>
      <c r="F90" s="5582"/>
      <c r="G90" s="2749"/>
      <c r="H90" s="5374"/>
      <c r="I90" s="5495"/>
      <c r="J90" s="2746"/>
      <c r="K90" s="5496" t="s">
        <v>140</v>
      </c>
      <c r="L90" s="5479">
        <v>41.6</v>
      </c>
      <c r="M90" s="5578"/>
      <c r="N90" s="5472"/>
      <c r="O90" s="5577"/>
      <c r="P90" s="2642"/>
      <c r="Q90" s="2642"/>
      <c r="R90" s="2642"/>
      <c r="S90" s="2642"/>
      <c r="T90" s="2642"/>
      <c r="U90" s="2642"/>
      <c r="V90" s="2642"/>
      <c r="W90" s="2642"/>
      <c r="X90" s="2642"/>
      <c r="Y90" s="2642"/>
    </row>
    <row r="91" spans="1:25" ht="15" customHeight="1" x14ac:dyDescent="0.2">
      <c r="A91" s="3070"/>
      <c r="B91" s="2812"/>
      <c r="C91" s="3069"/>
      <c r="D91" s="5388"/>
      <c r="E91" s="5535"/>
      <c r="F91" s="5582"/>
      <c r="G91" s="2749"/>
      <c r="H91" s="5374"/>
      <c r="I91" s="5495"/>
      <c r="J91" s="2746"/>
      <c r="K91" s="5550" t="s">
        <v>141</v>
      </c>
      <c r="L91" s="5479">
        <v>0</v>
      </c>
      <c r="M91" s="5578"/>
      <c r="N91" s="5472"/>
      <c r="O91" s="5577"/>
      <c r="P91" s="2642"/>
      <c r="Q91" s="2642"/>
      <c r="R91" s="2642"/>
      <c r="S91" s="2642"/>
      <c r="T91" s="2642"/>
      <c r="U91" s="2642"/>
      <c r="V91" s="2642"/>
      <c r="W91" s="2642"/>
      <c r="X91" s="2642"/>
      <c r="Y91" s="2642"/>
    </row>
    <row r="92" spans="1:25" ht="15" customHeight="1" thickBot="1" x14ac:dyDescent="0.25">
      <c r="A92" s="3064"/>
      <c r="B92" s="3063"/>
      <c r="C92" s="5377"/>
      <c r="D92" s="2737"/>
      <c r="E92" s="5522"/>
      <c r="F92" s="5581"/>
      <c r="G92" s="2734"/>
      <c r="H92" s="5520"/>
      <c r="I92" s="5462"/>
      <c r="J92" s="2006"/>
      <c r="K92" s="5580" t="s">
        <v>33</v>
      </c>
      <c r="L92" s="5579">
        <f>SUM(L88:L91)</f>
        <v>41.6</v>
      </c>
      <c r="M92" s="5578"/>
      <c r="N92" s="5472"/>
      <c r="O92" s="5577"/>
      <c r="P92" s="2642"/>
      <c r="Q92" s="2642"/>
      <c r="R92" s="2642"/>
      <c r="S92" s="2642"/>
      <c r="T92" s="2642"/>
      <c r="U92" s="2642"/>
      <c r="V92" s="2642"/>
      <c r="W92" s="2642"/>
      <c r="X92" s="2642"/>
      <c r="Y92" s="2642"/>
    </row>
    <row r="93" spans="1:25" ht="36" customHeight="1" thickBot="1" x14ac:dyDescent="0.25">
      <c r="A93" s="5461" t="s">
        <v>37</v>
      </c>
      <c r="B93" s="5460" t="s">
        <v>37</v>
      </c>
      <c r="C93" s="5576" t="s">
        <v>84</v>
      </c>
      <c r="D93" s="5515" t="s">
        <v>1383</v>
      </c>
      <c r="E93" s="5515"/>
      <c r="F93" s="5514"/>
      <c r="G93" s="2771" t="s">
        <v>1367</v>
      </c>
      <c r="H93" s="5552" t="s">
        <v>44</v>
      </c>
      <c r="I93" s="5393" t="s">
        <v>918</v>
      </c>
      <c r="J93" s="5575" t="s">
        <v>202</v>
      </c>
      <c r="K93" s="2952" t="s">
        <v>124</v>
      </c>
      <c r="L93" s="5574">
        <f>L98+L105+L102+L114+L111</f>
        <v>230</v>
      </c>
      <c r="M93" s="5440" t="s">
        <v>1382</v>
      </c>
      <c r="N93" s="5439" t="s">
        <v>79</v>
      </c>
      <c r="O93" s="5573">
        <v>94</v>
      </c>
      <c r="P93" s="2642"/>
      <c r="Q93" s="5419"/>
      <c r="R93" s="5409"/>
      <c r="S93" s="2642"/>
      <c r="T93" s="2642"/>
      <c r="U93" s="2642"/>
      <c r="V93" s="2642"/>
      <c r="W93" s="2642"/>
      <c r="X93" s="2642"/>
      <c r="Y93" s="2642"/>
    </row>
    <row r="94" spans="1:25" ht="51.75" thickBot="1" x14ac:dyDescent="0.25">
      <c r="A94" s="5478"/>
      <c r="B94" s="5477"/>
      <c r="C94" s="5565"/>
      <c r="D94" s="5509"/>
      <c r="E94" s="5509"/>
      <c r="F94" s="5508"/>
      <c r="G94" s="2749"/>
      <c r="H94" s="5541"/>
      <c r="I94" s="5385" t="s">
        <v>1342</v>
      </c>
      <c r="J94" s="5480" t="s">
        <v>61</v>
      </c>
      <c r="K94" s="2807" t="s">
        <v>140</v>
      </c>
      <c r="L94" s="2806">
        <f>L99+L103</f>
        <v>508.9</v>
      </c>
      <c r="M94" s="5572" t="s">
        <v>1381</v>
      </c>
      <c r="N94" s="5472" t="s">
        <v>79</v>
      </c>
      <c r="O94" s="5471">
        <v>74</v>
      </c>
      <c r="P94" s="2642"/>
      <c r="Q94" s="5419"/>
      <c r="R94" s="5571"/>
      <c r="S94" s="2642"/>
      <c r="T94" s="2642"/>
      <c r="U94" s="2642"/>
      <c r="V94" s="2642"/>
      <c r="W94" s="2642"/>
      <c r="X94" s="2642"/>
      <c r="Y94" s="2642"/>
    </row>
    <row r="95" spans="1:25" ht="15.75" customHeight="1" x14ac:dyDescent="0.2">
      <c r="A95" s="5478"/>
      <c r="B95" s="5477"/>
      <c r="C95" s="5565"/>
      <c r="D95" s="5509"/>
      <c r="E95" s="5509"/>
      <c r="F95" s="5508"/>
      <c r="G95" s="2749"/>
      <c r="H95" s="5541"/>
      <c r="I95" s="5393" t="s">
        <v>1301</v>
      </c>
      <c r="J95" s="5570" t="s">
        <v>98</v>
      </c>
      <c r="K95" s="5569" t="s">
        <v>141</v>
      </c>
      <c r="L95" s="5568">
        <f>L100</f>
        <v>0</v>
      </c>
      <c r="M95" s="5567" t="s">
        <v>1380</v>
      </c>
      <c r="N95" s="5498" t="s">
        <v>1361</v>
      </c>
      <c r="O95" s="5566"/>
      <c r="P95" s="2642"/>
      <c r="Q95" s="5560"/>
      <c r="R95" s="5559"/>
      <c r="S95" s="2642"/>
      <c r="T95" s="2642"/>
      <c r="U95" s="2642"/>
      <c r="V95" s="2642"/>
      <c r="W95" s="2642"/>
      <c r="X95" s="2642"/>
      <c r="Y95" s="2642"/>
    </row>
    <row r="96" spans="1:25" ht="13.15" customHeight="1" x14ac:dyDescent="0.2">
      <c r="A96" s="5478"/>
      <c r="B96" s="5477"/>
      <c r="C96" s="5565"/>
      <c r="D96" s="5509"/>
      <c r="E96" s="5509"/>
      <c r="F96" s="5508"/>
      <c r="G96" s="2749"/>
      <c r="H96" s="5541"/>
      <c r="I96" s="5385"/>
      <c r="J96" s="5404"/>
      <c r="K96" s="5564"/>
      <c r="L96" s="5563"/>
      <c r="M96" s="5562" t="s">
        <v>1379</v>
      </c>
      <c r="N96" s="5511" t="s">
        <v>1361</v>
      </c>
      <c r="O96" s="5561">
        <v>1</v>
      </c>
      <c r="P96" s="2642"/>
      <c r="Q96" s="5560"/>
      <c r="R96" s="5559"/>
      <c r="S96" s="2642"/>
      <c r="T96" s="2642"/>
      <c r="U96" s="2642"/>
      <c r="V96" s="2642"/>
      <c r="W96" s="2642"/>
      <c r="X96" s="2642"/>
      <c r="Y96" s="2642"/>
    </row>
    <row r="97" spans="1:31" ht="22.5" customHeight="1" thickBot="1" x14ac:dyDescent="0.25">
      <c r="A97" s="5457"/>
      <c r="B97" s="5456"/>
      <c r="C97" s="5558"/>
      <c r="D97" s="5505"/>
      <c r="E97" s="5505"/>
      <c r="F97" s="5504"/>
      <c r="G97" s="2734"/>
      <c r="H97" s="5557"/>
      <c r="I97" s="5373"/>
      <c r="J97" s="5398"/>
      <c r="K97" s="5414" t="s">
        <v>33</v>
      </c>
      <c r="L97" s="2759">
        <f>SUM(L93:L96)</f>
        <v>738.9</v>
      </c>
      <c r="M97" s="5503"/>
      <c r="N97" s="5556"/>
      <c r="O97" s="5555"/>
      <c r="P97" s="2642"/>
      <c r="Q97" s="5410"/>
      <c r="R97" s="5554"/>
      <c r="S97" s="2642"/>
      <c r="T97" s="2642"/>
      <c r="U97" s="2642"/>
      <c r="V97" s="2642"/>
      <c r="W97" s="2642"/>
      <c r="X97" s="2642"/>
      <c r="Y97" s="2642"/>
    </row>
    <row r="98" spans="1:31" ht="12.75" customHeight="1" x14ac:dyDescent="0.2">
      <c r="A98" s="2755" t="s">
        <v>37</v>
      </c>
      <c r="B98" s="2988" t="s">
        <v>37</v>
      </c>
      <c r="C98" s="3069" t="s">
        <v>84</v>
      </c>
      <c r="D98" s="2752" t="s">
        <v>37</v>
      </c>
      <c r="E98" s="5527"/>
      <c r="F98" s="5553" t="s">
        <v>1378</v>
      </c>
      <c r="G98" s="2771" t="s">
        <v>1367</v>
      </c>
      <c r="H98" s="5552" t="s">
        <v>44</v>
      </c>
      <c r="I98" s="5393" t="s">
        <v>814</v>
      </c>
      <c r="J98" s="5480" t="s">
        <v>191</v>
      </c>
      <c r="K98" s="5496" t="s">
        <v>124</v>
      </c>
      <c r="L98" s="5547">
        <v>200</v>
      </c>
      <c r="M98" s="5525" t="s">
        <v>1358</v>
      </c>
      <c r="N98" s="5524" t="s">
        <v>232</v>
      </c>
      <c r="O98" s="5551" t="s">
        <v>1377</v>
      </c>
      <c r="P98" s="2642"/>
      <c r="Q98" s="2642"/>
      <c r="R98" s="2642"/>
      <c r="S98" s="2642"/>
      <c r="T98" s="2642"/>
      <c r="U98" s="2642"/>
      <c r="V98" s="2642"/>
      <c r="W98" s="2642"/>
      <c r="X98" s="2642"/>
      <c r="Y98" s="2642"/>
    </row>
    <row r="99" spans="1:31" ht="14.25" customHeight="1" x14ac:dyDescent="0.2">
      <c r="A99" s="2813"/>
      <c r="B99" s="2987"/>
      <c r="C99" s="3069"/>
      <c r="D99" s="5388"/>
      <c r="E99" s="5535"/>
      <c r="F99" s="5549"/>
      <c r="G99" s="2749"/>
      <c r="H99" s="5541"/>
      <c r="I99" s="5385" t="s">
        <v>1342</v>
      </c>
      <c r="J99" s="5484" t="s">
        <v>61</v>
      </c>
      <c r="K99" s="5550" t="s">
        <v>140</v>
      </c>
      <c r="L99" s="5403">
        <v>139</v>
      </c>
      <c r="M99" s="5396"/>
      <c r="N99" s="2825"/>
      <c r="O99" s="5369"/>
      <c r="P99" s="2642"/>
      <c r="Q99" s="2642"/>
      <c r="R99" s="2642"/>
      <c r="S99" s="2642"/>
      <c r="T99" s="2642"/>
      <c r="U99" s="2642"/>
      <c r="V99" s="2642"/>
      <c r="W99" s="2642"/>
      <c r="X99" s="2642"/>
      <c r="Y99" s="2642"/>
      <c r="AB99" s="2824"/>
      <c r="AE99" s="2824"/>
    </row>
    <row r="100" spans="1:31" ht="14.25" customHeight="1" thickBot="1" x14ac:dyDescent="0.25">
      <c r="A100" s="2813"/>
      <c r="B100" s="2987"/>
      <c r="C100" s="3069"/>
      <c r="D100" s="5388"/>
      <c r="E100" s="5535"/>
      <c r="F100" s="5549"/>
      <c r="G100" s="2749"/>
      <c r="H100" s="5541"/>
      <c r="I100" s="5385"/>
      <c r="J100" s="5404"/>
      <c r="K100" s="5494" t="s">
        <v>141</v>
      </c>
      <c r="L100" s="5403">
        <v>0</v>
      </c>
      <c r="M100" s="5396"/>
      <c r="N100" s="2825"/>
      <c r="O100" s="5369"/>
      <c r="P100" s="2642"/>
      <c r="Q100" s="2642"/>
      <c r="R100" s="2642"/>
      <c r="S100" s="2642"/>
      <c r="T100" s="2642"/>
      <c r="U100" s="2642"/>
      <c r="V100" s="2642"/>
      <c r="W100" s="2642"/>
      <c r="X100" s="2642"/>
      <c r="Y100" s="2642"/>
    </row>
    <row r="101" spans="1:31" ht="20.25" customHeight="1" thickBot="1" x14ac:dyDescent="0.25">
      <c r="A101" s="2740"/>
      <c r="B101" s="3007"/>
      <c r="C101" s="5377"/>
      <c r="D101" s="2737"/>
      <c r="E101" s="5522"/>
      <c r="F101" s="5548"/>
      <c r="G101" s="2734"/>
      <c r="H101" s="5541"/>
      <c r="I101" s="5373"/>
      <c r="J101" s="5398"/>
      <c r="K101" s="5372" t="s">
        <v>33</v>
      </c>
      <c r="L101" s="5397">
        <f>SUM(L98:L100)</f>
        <v>339</v>
      </c>
      <c r="M101" s="5396"/>
      <c r="N101" s="2825"/>
      <c r="O101" s="5369"/>
      <c r="P101" s="2642"/>
      <c r="Q101" s="2642"/>
      <c r="R101" s="2642"/>
      <c r="S101" s="2642"/>
      <c r="T101" s="2642"/>
      <c r="U101" s="2642"/>
      <c r="V101" s="2642"/>
      <c r="W101" s="2642"/>
      <c r="X101" s="2642"/>
      <c r="Y101" s="2642"/>
    </row>
    <row r="102" spans="1:31" ht="18" customHeight="1" x14ac:dyDescent="0.2">
      <c r="A102" s="2755" t="s">
        <v>37</v>
      </c>
      <c r="B102" s="2988" t="s">
        <v>37</v>
      </c>
      <c r="C102" s="3069" t="s">
        <v>84</v>
      </c>
      <c r="D102" s="2752" t="s">
        <v>39</v>
      </c>
      <c r="E102" s="5527"/>
      <c r="F102" s="5526" t="s">
        <v>1376</v>
      </c>
      <c r="G102" s="2771" t="s">
        <v>1367</v>
      </c>
      <c r="H102" s="5541"/>
      <c r="I102" s="5393" t="s">
        <v>1342</v>
      </c>
      <c r="J102" s="5484" t="s">
        <v>61</v>
      </c>
      <c r="K102" s="5496" t="s">
        <v>124</v>
      </c>
      <c r="L102" s="5547">
        <v>0</v>
      </c>
      <c r="M102" s="5525" t="s">
        <v>1358</v>
      </c>
      <c r="N102" s="5524" t="s">
        <v>232</v>
      </c>
      <c r="O102" s="5523" t="s">
        <v>1375</v>
      </c>
      <c r="P102" s="2642"/>
      <c r="Q102" s="2642"/>
      <c r="R102" s="2642"/>
      <c r="S102" s="2642"/>
      <c r="T102" s="2642"/>
      <c r="U102" s="2642"/>
      <c r="V102" s="2642"/>
      <c r="W102" s="2642"/>
      <c r="X102" s="2642"/>
      <c r="Y102" s="2642"/>
    </row>
    <row r="103" spans="1:31" ht="18" customHeight="1" x14ac:dyDescent="0.2">
      <c r="A103" s="2813"/>
      <c r="B103" s="2987"/>
      <c r="C103" s="3069"/>
      <c r="D103" s="5388"/>
      <c r="E103" s="5535"/>
      <c r="F103" s="5546"/>
      <c r="G103" s="2749"/>
      <c r="H103" s="5541"/>
      <c r="I103" s="5385"/>
      <c r="J103" s="5480"/>
      <c r="K103" s="5496" t="s">
        <v>140</v>
      </c>
      <c r="L103" s="5545">
        <v>369.9</v>
      </c>
      <c r="M103" s="5531"/>
      <c r="N103" s="2896"/>
      <c r="O103" s="5530"/>
      <c r="P103" s="2642"/>
      <c r="Q103" s="2642"/>
      <c r="R103" s="2642"/>
      <c r="S103" s="2642"/>
      <c r="T103" s="2642"/>
      <c r="U103" s="2642"/>
      <c r="V103" s="2642"/>
      <c r="W103" s="2642"/>
      <c r="X103" s="2642"/>
      <c r="Y103" s="2642"/>
    </row>
    <row r="104" spans="1:31" ht="14.25" customHeight="1" thickBot="1" x14ac:dyDescent="0.25">
      <c r="A104" s="2740"/>
      <c r="B104" s="3007"/>
      <c r="C104" s="5377"/>
      <c r="D104" s="2737"/>
      <c r="E104" s="5522"/>
      <c r="F104" s="5521"/>
      <c r="G104" s="2734"/>
      <c r="H104" s="5541"/>
      <c r="I104" s="5373"/>
      <c r="J104" s="5398"/>
      <c r="K104" s="5372" t="s">
        <v>33</v>
      </c>
      <c r="L104" s="5397">
        <f>SUM(L102:L103)</f>
        <v>369.9</v>
      </c>
      <c r="M104" s="5517"/>
      <c r="N104" s="2757"/>
      <c r="O104" s="5516"/>
      <c r="P104" s="2642"/>
      <c r="Q104" s="2642"/>
      <c r="R104" s="2642"/>
      <c r="S104" s="2642"/>
      <c r="T104" s="2642"/>
      <c r="U104" s="2642"/>
      <c r="V104" s="2642"/>
      <c r="W104" s="2642"/>
      <c r="X104" s="2642"/>
      <c r="Y104" s="2642"/>
    </row>
    <row r="105" spans="1:31" ht="27" customHeight="1" x14ac:dyDescent="0.2">
      <c r="A105" s="2755" t="s">
        <v>37</v>
      </c>
      <c r="B105" s="2988" t="s">
        <v>37</v>
      </c>
      <c r="C105" s="3069" t="s">
        <v>84</v>
      </c>
      <c r="D105" s="2752" t="s">
        <v>109</v>
      </c>
      <c r="E105" s="5535"/>
      <c r="F105" s="5468" t="s">
        <v>1374</v>
      </c>
      <c r="G105" s="2771" t="s">
        <v>1367</v>
      </c>
      <c r="H105" s="5541"/>
      <c r="I105" s="5393" t="s">
        <v>1342</v>
      </c>
      <c r="J105" s="5484" t="s">
        <v>61</v>
      </c>
      <c r="K105" s="5496" t="s">
        <v>124</v>
      </c>
      <c r="L105" s="2837">
        <v>0</v>
      </c>
      <c r="M105" s="5544" t="s">
        <v>1373</v>
      </c>
      <c r="N105" s="5543" t="s">
        <v>1361</v>
      </c>
      <c r="O105" s="5542">
        <v>1</v>
      </c>
      <c r="P105" s="5378"/>
      <c r="Q105" s="2642"/>
      <c r="R105" s="2642"/>
      <c r="S105" s="2642"/>
      <c r="T105" s="2642"/>
      <c r="U105" s="2642"/>
      <c r="V105" s="2642"/>
      <c r="W105" s="2642"/>
      <c r="X105" s="2642"/>
      <c r="Y105" s="2642"/>
    </row>
    <row r="106" spans="1:31" ht="21.75" customHeight="1" thickBot="1" x14ac:dyDescent="0.25">
      <c r="A106" s="2740"/>
      <c r="B106" s="3007"/>
      <c r="C106" s="5377"/>
      <c r="D106" s="2737"/>
      <c r="E106" s="5535"/>
      <c r="F106" s="5476"/>
      <c r="G106" s="2734"/>
      <c r="H106" s="5541"/>
      <c r="I106" s="5373"/>
      <c r="J106" s="5519"/>
      <c r="K106" s="5372" t="s">
        <v>33</v>
      </c>
      <c r="L106" s="5532">
        <f>SUM(L105)</f>
        <v>0</v>
      </c>
      <c r="M106" s="5540"/>
      <c r="N106" s="5539"/>
      <c r="O106" s="5538"/>
      <c r="P106" s="2642"/>
      <c r="Q106" s="2642"/>
      <c r="R106" s="2642"/>
      <c r="S106" s="2642"/>
      <c r="T106" s="2642"/>
      <c r="U106" s="2642"/>
      <c r="V106" s="2642"/>
      <c r="W106" s="2642"/>
      <c r="X106" s="2642"/>
      <c r="Y106" s="2642"/>
    </row>
    <row r="107" spans="1:31" ht="15.75" hidden="1" customHeight="1" x14ac:dyDescent="0.2">
      <c r="A107" s="2755" t="s">
        <v>37</v>
      </c>
      <c r="B107" s="2988" t="s">
        <v>37</v>
      </c>
      <c r="C107" s="3069" t="s">
        <v>84</v>
      </c>
      <c r="D107" s="2752" t="s">
        <v>107</v>
      </c>
      <c r="E107" s="5535"/>
      <c r="F107" s="5537" t="s">
        <v>1372</v>
      </c>
      <c r="G107" s="2771" t="s">
        <v>1367</v>
      </c>
      <c r="H107" s="5434" t="s">
        <v>44</v>
      </c>
      <c r="I107" s="5393" t="s">
        <v>1301</v>
      </c>
      <c r="J107" s="5513" t="s">
        <v>98</v>
      </c>
      <c r="K107" s="5496" t="s">
        <v>161</v>
      </c>
      <c r="L107" s="2837">
        <v>0</v>
      </c>
      <c r="M107" s="5533" t="s">
        <v>1370</v>
      </c>
      <c r="N107" s="2879" t="s">
        <v>774</v>
      </c>
      <c r="O107" s="5536"/>
      <c r="P107" s="2642"/>
      <c r="Q107" s="2642"/>
      <c r="R107" s="2642"/>
      <c r="S107" s="2642"/>
      <c r="T107" s="2642"/>
      <c r="U107" s="2642"/>
      <c r="V107" s="2642"/>
      <c r="W107" s="2642"/>
      <c r="X107" s="2642"/>
      <c r="Y107" s="2642"/>
    </row>
    <row r="108" spans="1:31" ht="15.75" hidden="1" customHeight="1" thickBot="1" x14ac:dyDescent="0.25">
      <c r="A108" s="2740"/>
      <c r="B108" s="3007"/>
      <c r="C108" s="5377"/>
      <c r="D108" s="2737"/>
      <c r="E108" s="5535"/>
      <c r="F108" s="5534"/>
      <c r="G108" s="2734"/>
      <c r="H108" s="5374"/>
      <c r="I108" s="5373"/>
      <c r="J108" s="5398"/>
      <c r="K108" s="5372" t="s">
        <v>33</v>
      </c>
      <c r="L108" s="5532">
        <f>SUM(L107)</f>
        <v>0</v>
      </c>
      <c r="M108" s="5517"/>
      <c r="N108" s="2757"/>
      <c r="O108" s="5516"/>
      <c r="P108" s="2642"/>
      <c r="Q108" s="2642"/>
      <c r="R108" s="2642"/>
      <c r="S108" s="2642"/>
      <c r="T108" s="2642"/>
      <c r="U108" s="2642"/>
      <c r="V108" s="2642"/>
      <c r="W108" s="2642"/>
      <c r="X108" s="2642"/>
      <c r="Y108" s="2642"/>
    </row>
    <row r="109" spans="1:31" ht="19.5" hidden="1" customHeight="1" x14ac:dyDescent="0.2">
      <c r="A109" s="2755" t="s">
        <v>37</v>
      </c>
      <c r="B109" s="2988" t="s">
        <v>37</v>
      </c>
      <c r="C109" s="3069" t="s">
        <v>84</v>
      </c>
      <c r="D109" s="2752" t="s">
        <v>102</v>
      </c>
      <c r="E109" s="5527"/>
      <c r="F109" s="5526" t="s">
        <v>1371</v>
      </c>
      <c r="G109" s="2771" t="s">
        <v>1367</v>
      </c>
      <c r="H109" s="5374"/>
      <c r="I109" s="5385" t="s">
        <v>1301</v>
      </c>
      <c r="J109" s="5513" t="s">
        <v>98</v>
      </c>
      <c r="K109" s="5496" t="s">
        <v>161</v>
      </c>
      <c r="L109" s="2837">
        <v>0</v>
      </c>
      <c r="M109" s="5533" t="s">
        <v>1370</v>
      </c>
      <c r="N109" s="2896" t="s">
        <v>774</v>
      </c>
      <c r="O109" s="5530"/>
      <c r="P109" s="2642"/>
      <c r="Q109" s="2642"/>
      <c r="R109" s="2642"/>
      <c r="S109" s="2642"/>
      <c r="T109" s="2642"/>
      <c r="U109" s="2642"/>
      <c r="V109" s="2642"/>
      <c r="W109" s="2642"/>
      <c r="X109" s="2642"/>
      <c r="Y109" s="2642"/>
    </row>
    <row r="110" spans="1:31" ht="15.75" hidden="1" customHeight="1" thickBot="1" x14ac:dyDescent="0.25">
      <c r="A110" s="2740"/>
      <c r="B110" s="3007"/>
      <c r="C110" s="5377"/>
      <c r="D110" s="2737"/>
      <c r="E110" s="5522"/>
      <c r="F110" s="5521"/>
      <c r="G110" s="2734"/>
      <c r="H110" s="5374"/>
      <c r="I110" s="5385"/>
      <c r="J110" s="5404"/>
      <c r="K110" s="5372" t="s">
        <v>33</v>
      </c>
      <c r="L110" s="5532">
        <f>SUM(L109)</f>
        <v>0</v>
      </c>
      <c r="M110" s="5531"/>
      <c r="N110" s="2896"/>
      <c r="O110" s="5530"/>
      <c r="P110" s="2642"/>
      <c r="Q110" s="2642"/>
      <c r="R110" s="2642"/>
      <c r="S110" s="2642"/>
      <c r="T110" s="2642"/>
      <c r="U110" s="2642"/>
      <c r="V110" s="2642"/>
      <c r="W110" s="2642"/>
      <c r="X110" s="2642"/>
      <c r="Y110" s="2642"/>
    </row>
    <row r="111" spans="1:31" ht="15.75" customHeight="1" x14ac:dyDescent="0.2">
      <c r="A111" s="2755" t="s">
        <v>37</v>
      </c>
      <c r="B111" s="2988" t="s">
        <v>37</v>
      </c>
      <c r="C111" s="3069" t="s">
        <v>84</v>
      </c>
      <c r="D111" s="2752" t="s">
        <v>96</v>
      </c>
      <c r="E111" s="5527"/>
      <c r="F111" s="5526" t="s">
        <v>1369</v>
      </c>
      <c r="G111" s="2771" t="s">
        <v>1367</v>
      </c>
      <c r="H111" s="5374"/>
      <c r="I111" s="5393" t="s">
        <v>1301</v>
      </c>
      <c r="J111" s="5513"/>
      <c r="K111" s="5496" t="s">
        <v>124</v>
      </c>
      <c r="L111" s="5529">
        <v>30</v>
      </c>
      <c r="M111" s="5525"/>
      <c r="N111" s="5524"/>
      <c r="O111" s="5523"/>
      <c r="P111" s="2642"/>
      <c r="Q111" s="2642"/>
      <c r="R111" s="2642"/>
      <c r="S111" s="2642"/>
      <c r="T111" s="2642"/>
      <c r="U111" s="2642"/>
      <c r="V111" s="2642"/>
      <c r="W111" s="2642"/>
      <c r="X111" s="2642"/>
      <c r="Y111" s="2642"/>
    </row>
    <row r="112" spans="1:31" ht="18" customHeight="1" thickBot="1" x14ac:dyDescent="0.25">
      <c r="A112" s="2740"/>
      <c r="B112" s="3007"/>
      <c r="C112" s="5377"/>
      <c r="D112" s="2737"/>
      <c r="E112" s="5522"/>
      <c r="F112" s="5521"/>
      <c r="G112" s="2734"/>
      <c r="H112" s="5374"/>
      <c r="I112" s="5373"/>
      <c r="J112" s="5519"/>
      <c r="K112" s="5372" t="s">
        <v>33</v>
      </c>
      <c r="L112" s="5528">
        <f>SUM(L111)</f>
        <v>30</v>
      </c>
      <c r="M112" s="5517"/>
      <c r="N112" s="2757"/>
      <c r="O112" s="5516"/>
      <c r="P112" s="2642"/>
      <c r="Q112" s="2642"/>
      <c r="R112" s="2642"/>
      <c r="S112" s="2642"/>
      <c r="T112" s="2642"/>
      <c r="U112" s="2642"/>
      <c r="V112" s="2642"/>
      <c r="W112" s="2642"/>
      <c r="X112" s="2642"/>
      <c r="Y112" s="2642"/>
    </row>
    <row r="113" spans="1:29" ht="12.75" customHeight="1" thickBot="1" x14ac:dyDescent="0.25">
      <c r="A113" s="2755" t="s">
        <v>37</v>
      </c>
      <c r="B113" s="2988" t="s">
        <v>37</v>
      </c>
      <c r="C113" s="3069" t="s">
        <v>84</v>
      </c>
      <c r="D113" s="2752" t="s">
        <v>92</v>
      </c>
      <c r="E113" s="5527"/>
      <c r="F113" s="5526" t="s">
        <v>1368</v>
      </c>
      <c r="G113" s="2771" t="s">
        <v>1367</v>
      </c>
      <c r="H113" s="5374"/>
      <c r="I113" s="5393" t="s">
        <v>1342</v>
      </c>
      <c r="J113" s="5484" t="s">
        <v>61</v>
      </c>
      <c r="K113" s="5496" t="s">
        <v>124</v>
      </c>
      <c r="L113" s="3058">
        <v>0</v>
      </c>
      <c r="M113" s="5525"/>
      <c r="N113" s="5524"/>
      <c r="O113" s="5523"/>
      <c r="P113" s="5378"/>
      <c r="Q113" s="2642"/>
      <c r="R113" s="2642"/>
      <c r="S113" s="2642"/>
      <c r="T113" s="2642"/>
      <c r="U113" s="2642"/>
      <c r="V113" s="2642"/>
      <c r="W113" s="2642"/>
      <c r="X113" s="2642"/>
      <c r="Y113" s="2642"/>
    </row>
    <row r="114" spans="1:29" ht="18" customHeight="1" thickBot="1" x14ac:dyDescent="0.25">
      <c r="A114" s="2740"/>
      <c r="B114" s="3007"/>
      <c r="C114" s="5377"/>
      <c r="D114" s="2737"/>
      <c r="E114" s="5522"/>
      <c r="F114" s="5521"/>
      <c r="G114" s="2734"/>
      <c r="H114" s="5520"/>
      <c r="I114" s="5373"/>
      <c r="J114" s="5519"/>
      <c r="K114" s="5372" t="s">
        <v>33</v>
      </c>
      <c r="L114" s="5518">
        <f>SUM(L113)</f>
        <v>0</v>
      </c>
      <c r="M114" s="5517"/>
      <c r="N114" s="2757"/>
      <c r="O114" s="5516"/>
      <c r="P114" s="2642"/>
      <c r="Q114" s="2642"/>
      <c r="R114" s="2642"/>
      <c r="S114" s="2642"/>
      <c r="T114" s="2642"/>
      <c r="U114" s="2642"/>
      <c r="V114" s="2642"/>
      <c r="W114" s="2642"/>
      <c r="X114" s="2642"/>
      <c r="Y114" s="2642"/>
    </row>
    <row r="115" spans="1:29" ht="19.5" customHeight="1" x14ac:dyDescent="0.2">
      <c r="A115" s="5461" t="s">
        <v>37</v>
      </c>
      <c r="B115" s="5460" t="s">
        <v>37</v>
      </c>
      <c r="C115" s="5437" t="s">
        <v>72</v>
      </c>
      <c r="D115" s="5515" t="s">
        <v>1366</v>
      </c>
      <c r="E115" s="5515"/>
      <c r="F115" s="5514"/>
      <c r="G115" s="2771" t="s">
        <v>1352</v>
      </c>
      <c r="H115" s="5434" t="s">
        <v>44</v>
      </c>
      <c r="I115" s="5424" t="s">
        <v>1365</v>
      </c>
      <c r="J115" s="5513"/>
      <c r="K115" s="2768" t="s">
        <v>124</v>
      </c>
      <c r="L115" s="5432">
        <f>L120+L124+L128+L130</f>
        <v>1454.8</v>
      </c>
      <c r="M115" s="3088" t="s">
        <v>1364</v>
      </c>
      <c r="N115" s="5431" t="s">
        <v>79</v>
      </c>
      <c r="O115" s="5497">
        <v>99</v>
      </c>
      <c r="P115" s="2642"/>
      <c r="Q115" s="5419"/>
      <c r="R115" s="5409"/>
      <c r="S115" s="2642"/>
      <c r="T115" s="2642"/>
      <c r="U115" s="2642"/>
      <c r="V115" s="2642"/>
      <c r="W115" s="2642"/>
      <c r="X115" s="2642"/>
      <c r="Y115" s="2642"/>
    </row>
    <row r="116" spans="1:29" ht="20.25" customHeight="1" x14ac:dyDescent="0.2">
      <c r="A116" s="5478"/>
      <c r="B116" s="5477"/>
      <c r="C116" s="5418"/>
      <c r="D116" s="5509"/>
      <c r="E116" s="5509"/>
      <c r="F116" s="5508"/>
      <c r="G116" s="2749"/>
      <c r="H116" s="5374"/>
      <c r="I116" s="5507"/>
      <c r="J116" s="5484" t="s">
        <v>61</v>
      </c>
      <c r="K116" s="2850" t="s">
        <v>140</v>
      </c>
      <c r="L116" s="5512">
        <f>L126</f>
        <v>132.6</v>
      </c>
      <c r="M116" s="5506"/>
      <c r="N116" s="5511"/>
      <c r="O116" s="5510"/>
      <c r="P116" s="2642"/>
      <c r="Q116" s="5419"/>
      <c r="R116" s="5409"/>
      <c r="S116" s="2642"/>
      <c r="T116" s="2642"/>
      <c r="U116" s="2642"/>
      <c r="V116" s="2642"/>
      <c r="W116" s="2642"/>
      <c r="X116" s="2642"/>
      <c r="Y116" s="2642"/>
    </row>
    <row r="117" spans="1:29" ht="18.75" customHeight="1" x14ac:dyDescent="0.2">
      <c r="A117" s="5478"/>
      <c r="B117" s="5477"/>
      <c r="C117" s="5418"/>
      <c r="D117" s="5509"/>
      <c r="E117" s="5509"/>
      <c r="F117" s="5508"/>
      <c r="G117" s="2749"/>
      <c r="H117" s="5374"/>
      <c r="I117" s="5507"/>
      <c r="J117" s="5404"/>
      <c r="K117" s="2855" t="s">
        <v>40</v>
      </c>
      <c r="L117" s="2854">
        <f>L121</f>
        <v>4835.3999999999996</v>
      </c>
      <c r="M117" s="5506"/>
      <c r="N117" s="5502"/>
      <c r="O117" s="5501"/>
      <c r="P117" s="2642"/>
      <c r="Q117" s="5419"/>
      <c r="R117" s="5409"/>
      <c r="S117" s="2642"/>
      <c r="T117" s="2642"/>
      <c r="U117" s="2642"/>
      <c r="V117" s="2642"/>
      <c r="W117" s="2642"/>
      <c r="X117" s="2642"/>
      <c r="Y117" s="2642"/>
    </row>
    <row r="118" spans="1:29" ht="14.45" customHeight="1" x14ac:dyDescent="0.2">
      <c r="A118" s="5478"/>
      <c r="B118" s="5477"/>
      <c r="C118" s="5418"/>
      <c r="D118" s="5509"/>
      <c r="E118" s="5509"/>
      <c r="F118" s="5508"/>
      <c r="G118" s="2749"/>
      <c r="H118" s="5374"/>
      <c r="I118" s="5507"/>
      <c r="J118" s="5404"/>
      <c r="K118" s="2850" t="s">
        <v>141</v>
      </c>
      <c r="L118" s="2854">
        <f>L122+L125</f>
        <v>0</v>
      </c>
      <c r="M118" s="5506"/>
      <c r="N118" s="5502"/>
      <c r="O118" s="5501"/>
      <c r="P118" s="2642"/>
      <c r="Q118" s="5419"/>
      <c r="R118" s="5409"/>
      <c r="S118" s="2642"/>
      <c r="T118" s="2642"/>
      <c r="U118" s="2642"/>
      <c r="V118" s="2642"/>
      <c r="W118" s="2642"/>
      <c r="X118" s="2642"/>
      <c r="Y118" s="2642"/>
    </row>
    <row r="119" spans="1:29" ht="13.5" customHeight="1" thickBot="1" x14ac:dyDescent="0.25">
      <c r="A119" s="5457"/>
      <c r="B119" s="5456"/>
      <c r="C119" s="5455"/>
      <c r="D119" s="5505"/>
      <c r="E119" s="5505"/>
      <c r="F119" s="5504"/>
      <c r="G119" s="2734"/>
      <c r="H119" s="5374"/>
      <c r="I119" s="5415"/>
      <c r="J119" s="5398"/>
      <c r="K119" s="2760" t="s">
        <v>33</v>
      </c>
      <c r="L119" s="2759">
        <f>SUM(L115:L118)</f>
        <v>6422.7999999999993</v>
      </c>
      <c r="M119" s="5503"/>
      <c r="N119" s="5502"/>
      <c r="O119" s="5501"/>
      <c r="P119" s="2642"/>
      <c r="Q119" s="5410"/>
      <c r="R119" s="5500"/>
      <c r="S119" s="2642"/>
      <c r="T119" s="2642"/>
      <c r="U119" s="2642"/>
      <c r="V119" s="2642"/>
      <c r="W119" s="2642"/>
      <c r="X119" s="2642"/>
      <c r="Y119" s="2642"/>
    </row>
    <row r="120" spans="1:29" ht="23.25" customHeight="1" x14ac:dyDescent="0.2">
      <c r="A120" s="5461" t="s">
        <v>37</v>
      </c>
      <c r="B120" s="5460" t="s">
        <v>37</v>
      </c>
      <c r="C120" s="5437" t="s">
        <v>72</v>
      </c>
      <c r="D120" s="2752" t="s">
        <v>37</v>
      </c>
      <c r="E120" s="5464"/>
      <c r="F120" s="5468" t="s">
        <v>1363</v>
      </c>
      <c r="G120" s="2771" t="s">
        <v>1352</v>
      </c>
      <c r="H120" s="5374"/>
      <c r="I120" s="5467" t="s">
        <v>1342</v>
      </c>
      <c r="J120" s="2005" t="s">
        <v>61</v>
      </c>
      <c r="K120" s="5391" t="s">
        <v>124</v>
      </c>
      <c r="L120" s="5407">
        <v>1240</v>
      </c>
      <c r="M120" s="5499" t="s">
        <v>1362</v>
      </c>
      <c r="N120" s="5498" t="s">
        <v>1361</v>
      </c>
      <c r="O120" s="5497">
        <v>31</v>
      </c>
      <c r="P120" s="5378"/>
      <c r="Q120" s="2642"/>
      <c r="R120" s="5378"/>
      <c r="S120" s="2642"/>
      <c r="T120" s="2642"/>
      <c r="U120" s="2642"/>
      <c r="V120" s="2642"/>
      <c r="W120" s="2642"/>
      <c r="X120" s="2642"/>
      <c r="Y120" s="2642"/>
    </row>
    <row r="121" spans="1:29" ht="22.5" customHeight="1" x14ac:dyDescent="0.2">
      <c r="A121" s="5478"/>
      <c r="B121" s="5477"/>
      <c r="C121" s="5418"/>
      <c r="D121" s="5388"/>
      <c r="E121" s="5464"/>
      <c r="F121" s="5476"/>
      <c r="G121" s="2749"/>
      <c r="H121" s="5374"/>
      <c r="I121" s="5495"/>
      <c r="J121" s="2746"/>
      <c r="K121" s="5496" t="s">
        <v>40</v>
      </c>
      <c r="L121" s="5403">
        <v>4835.3999999999996</v>
      </c>
      <c r="M121" s="2859" t="s">
        <v>1360</v>
      </c>
      <c r="N121" s="5491" t="s">
        <v>232</v>
      </c>
      <c r="O121" s="5490">
        <v>550</v>
      </c>
      <c r="P121" s="5489"/>
      <c r="Q121" s="2642"/>
      <c r="R121" s="2824"/>
      <c r="S121" s="2642"/>
      <c r="T121" s="2642"/>
      <c r="U121" s="2642"/>
      <c r="V121" s="2642"/>
      <c r="W121" s="2642"/>
      <c r="X121" s="2642"/>
      <c r="Y121" s="2642"/>
      <c r="AC121" s="2824"/>
    </row>
    <row r="122" spans="1:29" ht="15.75" customHeight="1" thickBot="1" x14ac:dyDescent="0.25">
      <c r="A122" s="5478"/>
      <c r="B122" s="5477"/>
      <c r="C122" s="5418"/>
      <c r="D122" s="5388"/>
      <c r="E122" s="5464"/>
      <c r="F122" s="5476"/>
      <c r="G122" s="2749"/>
      <c r="H122" s="5374"/>
      <c r="I122" s="5495"/>
      <c r="J122" s="2746"/>
      <c r="K122" s="5494" t="s">
        <v>141</v>
      </c>
      <c r="L122" s="5493">
        <v>0</v>
      </c>
      <c r="M122" s="5492"/>
      <c r="N122" s="5491"/>
      <c r="O122" s="5490"/>
      <c r="P122" s="5489"/>
      <c r="Q122" s="2642"/>
      <c r="R122" s="2642"/>
      <c r="S122" s="2642"/>
      <c r="T122" s="2642"/>
      <c r="U122" s="2642"/>
      <c r="V122" s="2642"/>
      <c r="W122" s="2642"/>
      <c r="X122" s="2642"/>
      <c r="Y122" s="2642"/>
    </row>
    <row r="123" spans="1:29" ht="16.5" customHeight="1" thickBot="1" x14ac:dyDescent="0.25">
      <c r="A123" s="5457"/>
      <c r="B123" s="5456"/>
      <c r="C123" s="5455"/>
      <c r="D123" s="2737"/>
      <c r="E123" s="5464"/>
      <c r="F123" s="5463"/>
      <c r="G123" s="2734"/>
      <c r="H123" s="5374"/>
      <c r="I123" s="5462"/>
      <c r="J123" s="2006"/>
      <c r="K123" s="5488" t="s">
        <v>33</v>
      </c>
      <c r="L123" s="5452">
        <f>SUM(L120:L122)</f>
        <v>6075.4</v>
      </c>
      <c r="M123" s="5487"/>
      <c r="N123" s="5486"/>
      <c r="O123" s="5485"/>
      <c r="P123" s="2642"/>
      <c r="Q123" s="2642"/>
      <c r="R123" s="2642"/>
      <c r="S123" s="2642"/>
      <c r="T123" s="2642"/>
      <c r="U123" s="2642"/>
      <c r="V123" s="2642"/>
      <c r="W123" s="2642"/>
      <c r="X123" s="2642"/>
      <c r="Y123" s="2642"/>
    </row>
    <row r="124" spans="1:29" ht="21" customHeight="1" x14ac:dyDescent="0.2">
      <c r="A124" s="5461" t="s">
        <v>37</v>
      </c>
      <c r="B124" s="5460" t="s">
        <v>37</v>
      </c>
      <c r="C124" s="5437" t="s">
        <v>72</v>
      </c>
      <c r="D124" s="2752" t="s">
        <v>39</v>
      </c>
      <c r="E124" s="5464"/>
      <c r="F124" s="5468" t="s">
        <v>1359</v>
      </c>
      <c r="G124" s="2771" t="s">
        <v>1352</v>
      </c>
      <c r="H124" s="5374"/>
      <c r="I124" s="5459" t="s">
        <v>1342</v>
      </c>
      <c r="J124" s="5484" t="s">
        <v>61</v>
      </c>
      <c r="K124" s="5483" t="s">
        <v>124</v>
      </c>
      <c r="L124" s="5482">
        <v>202.8</v>
      </c>
      <c r="M124" s="5481" t="s">
        <v>1358</v>
      </c>
      <c r="N124" s="5466" t="s">
        <v>232</v>
      </c>
      <c r="O124" s="5465">
        <v>200</v>
      </c>
      <c r="P124" s="2824"/>
      <c r="Q124" s="2642"/>
      <c r="R124" s="2642"/>
      <c r="S124" s="2642"/>
      <c r="T124" s="2642"/>
      <c r="U124" s="2642"/>
      <c r="V124" s="2642"/>
      <c r="W124" s="2642"/>
      <c r="X124" s="2642"/>
      <c r="Y124" s="2642"/>
    </row>
    <row r="125" spans="1:29" ht="21" customHeight="1" x14ac:dyDescent="0.2">
      <c r="A125" s="5478"/>
      <c r="B125" s="5477"/>
      <c r="C125" s="5418"/>
      <c r="D125" s="5388"/>
      <c r="E125" s="5464"/>
      <c r="F125" s="5476"/>
      <c r="G125" s="2749"/>
      <c r="H125" s="5374"/>
      <c r="I125" s="5475"/>
      <c r="J125" s="5480"/>
      <c r="K125" s="5383" t="s">
        <v>141</v>
      </c>
      <c r="L125" s="5479">
        <v>0</v>
      </c>
      <c r="M125" s="5473"/>
      <c r="N125" s="5472"/>
      <c r="O125" s="5471"/>
      <c r="P125" s="2642"/>
      <c r="Q125" s="2642"/>
      <c r="R125" s="2642"/>
      <c r="S125" s="2642"/>
      <c r="T125" s="2642"/>
      <c r="U125" s="2642"/>
      <c r="V125" s="2642"/>
      <c r="W125" s="2642"/>
      <c r="X125" s="2642"/>
      <c r="Y125" s="2642"/>
    </row>
    <row r="126" spans="1:29" ht="21.75" customHeight="1" thickBot="1" x14ac:dyDescent="0.25">
      <c r="A126" s="5478"/>
      <c r="B126" s="5477"/>
      <c r="C126" s="5418"/>
      <c r="D126" s="5388"/>
      <c r="E126" s="5464"/>
      <c r="F126" s="5476"/>
      <c r="G126" s="2749"/>
      <c r="H126" s="5374"/>
      <c r="I126" s="5475"/>
      <c r="J126" s="2655"/>
      <c r="K126" s="5474" t="s">
        <v>140</v>
      </c>
      <c r="L126" s="2935">
        <v>132.6</v>
      </c>
      <c r="M126" s="5473"/>
      <c r="N126" s="5472"/>
      <c r="O126" s="5471"/>
      <c r="P126" s="2642"/>
      <c r="Q126" s="2642"/>
      <c r="R126" s="2642"/>
      <c r="S126" s="2642"/>
      <c r="T126" s="2642"/>
      <c r="U126" s="2642"/>
      <c r="V126" s="2642"/>
      <c r="W126" s="2642"/>
      <c r="X126" s="5470"/>
      <c r="Y126" s="2642"/>
    </row>
    <row r="127" spans="1:29" ht="14.25" customHeight="1" thickBot="1" x14ac:dyDescent="0.25">
      <c r="A127" s="5457"/>
      <c r="B127" s="5456"/>
      <c r="C127" s="5455"/>
      <c r="D127" s="2737"/>
      <c r="E127" s="5464"/>
      <c r="F127" s="5463"/>
      <c r="G127" s="2734"/>
      <c r="H127" s="5374"/>
      <c r="I127" s="5454"/>
      <c r="J127" s="5469"/>
      <c r="K127" s="5453" t="s">
        <v>33</v>
      </c>
      <c r="L127" s="5452">
        <f>SUM(L124:L126)</f>
        <v>335.4</v>
      </c>
      <c r="M127" s="5413"/>
      <c r="N127" s="2962"/>
      <c r="O127" s="5438"/>
      <c r="P127" s="2642"/>
      <c r="Q127" s="2642"/>
      <c r="R127" s="2642"/>
      <c r="S127" s="2642"/>
      <c r="T127" s="2642"/>
      <c r="U127" s="2642"/>
      <c r="V127" s="2642"/>
      <c r="W127" s="2642"/>
      <c r="X127" s="2642"/>
      <c r="Y127" s="2642"/>
    </row>
    <row r="128" spans="1:29" ht="20.25" customHeight="1" thickBot="1" x14ac:dyDescent="0.25">
      <c r="A128" s="5461" t="s">
        <v>37</v>
      </c>
      <c r="B128" s="5460" t="s">
        <v>37</v>
      </c>
      <c r="C128" s="5437" t="s">
        <v>72</v>
      </c>
      <c r="D128" s="2752" t="s">
        <v>109</v>
      </c>
      <c r="E128" s="5464"/>
      <c r="F128" s="5468" t="s">
        <v>1357</v>
      </c>
      <c r="G128" s="2771" t="s">
        <v>1352</v>
      </c>
      <c r="H128" s="5374"/>
      <c r="I128" s="5467" t="s">
        <v>1356</v>
      </c>
      <c r="J128" s="2005" t="s">
        <v>1355</v>
      </c>
      <c r="K128" s="5391" t="s">
        <v>124</v>
      </c>
      <c r="L128" s="2827">
        <v>11</v>
      </c>
      <c r="M128" s="5422" t="s">
        <v>1354</v>
      </c>
      <c r="N128" s="5466" t="s">
        <v>50</v>
      </c>
      <c r="O128" s="5465">
        <v>3</v>
      </c>
      <c r="P128" s="5378"/>
      <c r="Q128" s="2642"/>
      <c r="R128" s="2642"/>
      <c r="S128" s="2642"/>
      <c r="T128" s="2642"/>
      <c r="U128" s="2642"/>
      <c r="V128" s="2642"/>
      <c r="W128" s="2642"/>
      <c r="X128" s="2642"/>
      <c r="Y128" s="2642"/>
      <c r="AC128" s="2824"/>
    </row>
    <row r="129" spans="1:25" ht="35.25" customHeight="1" thickBot="1" x14ac:dyDescent="0.25">
      <c r="A129" s="5457"/>
      <c r="B129" s="5456"/>
      <c r="C129" s="5455"/>
      <c r="D129" s="2737"/>
      <c r="E129" s="5464"/>
      <c r="F129" s="5463"/>
      <c r="G129" s="2734"/>
      <c r="H129" s="5374"/>
      <c r="I129" s="5462"/>
      <c r="J129" s="2006"/>
      <c r="K129" s="5453" t="s">
        <v>33</v>
      </c>
      <c r="L129" s="5452">
        <f>SUM(L128)</f>
        <v>11</v>
      </c>
      <c r="M129" s="5413"/>
      <c r="N129" s="2962"/>
      <c r="O129" s="5438"/>
      <c r="P129" s="2642"/>
      <c r="Q129" s="2642"/>
      <c r="R129" s="2642"/>
      <c r="S129" s="2642"/>
      <c r="T129" s="2642"/>
      <c r="U129" s="2642"/>
      <c r="V129" s="2642"/>
      <c r="W129" s="2642"/>
      <c r="X129" s="2642"/>
      <c r="Y129" s="2642"/>
    </row>
    <row r="130" spans="1:25" ht="36" customHeight="1" thickBot="1" x14ac:dyDescent="0.25">
      <c r="A130" s="5461" t="s">
        <v>37</v>
      </c>
      <c r="B130" s="5460" t="s">
        <v>37</v>
      </c>
      <c r="C130" s="5437" t="s">
        <v>72</v>
      </c>
      <c r="D130" s="2752" t="s">
        <v>107</v>
      </c>
      <c r="E130" s="2809"/>
      <c r="F130" s="2750" t="s">
        <v>1353</v>
      </c>
      <c r="G130" s="2771" t="s">
        <v>1352</v>
      </c>
      <c r="H130" s="5374"/>
      <c r="I130" s="5459" t="s">
        <v>43</v>
      </c>
      <c r="J130" s="2005" t="s">
        <v>1351</v>
      </c>
      <c r="K130" s="2641" t="s">
        <v>124</v>
      </c>
      <c r="L130" s="5458">
        <v>1</v>
      </c>
      <c r="M130" s="5413" t="s">
        <v>1350</v>
      </c>
      <c r="N130" s="2962" t="s">
        <v>232</v>
      </c>
      <c r="O130" s="5451">
        <v>10</v>
      </c>
      <c r="P130" s="2642"/>
      <c r="Q130" s="2642"/>
      <c r="R130" s="2642"/>
      <c r="S130" s="2642"/>
      <c r="T130" s="2642"/>
      <c r="U130" s="2642"/>
      <c r="V130" s="2642"/>
      <c r="W130" s="2642"/>
      <c r="X130" s="2642"/>
      <c r="Y130" s="2642"/>
    </row>
    <row r="131" spans="1:25" ht="17.25" customHeight="1" thickBot="1" x14ac:dyDescent="0.25">
      <c r="A131" s="5457"/>
      <c r="B131" s="5456"/>
      <c r="C131" s="5455"/>
      <c r="D131" s="2737"/>
      <c r="E131" s="2809"/>
      <c r="F131" s="2735"/>
      <c r="G131" s="2734"/>
      <c r="H131" s="5374"/>
      <c r="I131" s="5454"/>
      <c r="J131" s="2006"/>
      <c r="K131" s="5453" t="s">
        <v>33</v>
      </c>
      <c r="L131" s="5452"/>
      <c r="M131" s="5413"/>
      <c r="N131" s="2962"/>
      <c r="O131" s="5451"/>
      <c r="P131" s="2642"/>
      <c r="Q131" s="2642"/>
      <c r="R131" s="2642"/>
      <c r="S131" s="2642"/>
      <c r="T131" s="2642"/>
      <c r="U131" s="2642"/>
      <c r="V131" s="2642"/>
      <c r="W131" s="2642"/>
      <c r="X131" s="2642"/>
      <c r="Y131" s="2642"/>
    </row>
    <row r="132" spans="1:25" ht="24" customHeight="1" thickBot="1" x14ac:dyDescent="0.25">
      <c r="A132" s="3046" t="s">
        <v>37</v>
      </c>
      <c r="B132" s="5368" t="s">
        <v>37</v>
      </c>
      <c r="C132" s="2724" t="s">
        <v>38</v>
      </c>
      <c r="D132" s="2723"/>
      <c r="E132" s="2723"/>
      <c r="F132" s="2723"/>
      <c r="G132" s="2723"/>
      <c r="H132" s="2723"/>
      <c r="I132" s="5367"/>
      <c r="J132" s="2722"/>
      <c r="K132" s="2721" t="s">
        <v>33</v>
      </c>
      <c r="L132" s="5366">
        <f>SUM(L16,L43,L68,L87,L97,L119)</f>
        <v>60346.2</v>
      </c>
      <c r="M132" s="5450"/>
      <c r="N132" s="5449"/>
      <c r="O132" s="5448"/>
      <c r="P132" s="2642"/>
      <c r="Q132" s="2642"/>
      <c r="R132" s="2642"/>
      <c r="S132" s="2642"/>
      <c r="T132" s="2642"/>
      <c r="U132" s="2642"/>
      <c r="V132" s="2642"/>
      <c r="W132" s="2642"/>
      <c r="X132" s="2642"/>
      <c r="Y132" s="2642"/>
    </row>
    <row r="133" spans="1:25" ht="21" customHeight="1" thickBot="1" x14ac:dyDescent="0.25">
      <c r="A133" s="3046" t="s">
        <v>37</v>
      </c>
      <c r="B133" s="5368" t="s">
        <v>39</v>
      </c>
      <c r="C133" s="2784" t="s">
        <v>1349</v>
      </c>
      <c r="D133" s="2782"/>
      <c r="E133" s="5447"/>
      <c r="F133" s="5446"/>
      <c r="G133" s="5446"/>
      <c r="H133" s="5446"/>
      <c r="I133" s="5446"/>
      <c r="J133" s="5446"/>
      <c r="K133" s="5446"/>
      <c r="L133" s="5446"/>
      <c r="M133" s="5446"/>
      <c r="N133" s="5446"/>
      <c r="O133" s="5445"/>
      <c r="P133" s="2642"/>
      <c r="Q133" s="2642"/>
      <c r="R133" s="2642"/>
      <c r="S133" s="2642"/>
      <c r="T133" s="2642"/>
      <c r="U133" s="2642"/>
      <c r="V133" s="2642"/>
      <c r="W133" s="2642"/>
      <c r="X133" s="2642"/>
      <c r="Y133" s="2642"/>
    </row>
    <row r="134" spans="1:25" ht="39" thickBot="1" x14ac:dyDescent="0.25">
      <c r="A134" s="3049"/>
      <c r="B134" s="2841"/>
      <c r="C134" s="5444"/>
      <c r="D134" s="5443"/>
      <c r="E134" s="5442"/>
      <c r="F134" s="5441"/>
      <c r="G134" s="5441"/>
      <c r="H134" s="5441"/>
      <c r="I134" s="5441"/>
      <c r="J134" s="5441"/>
      <c r="K134" s="5441"/>
      <c r="L134" s="5441"/>
      <c r="M134" s="5440" t="s">
        <v>1348</v>
      </c>
      <c r="N134" s="5439" t="s">
        <v>232</v>
      </c>
      <c r="O134" s="5438">
        <v>330</v>
      </c>
      <c r="P134" s="2642"/>
      <c r="Q134" s="2642"/>
      <c r="R134" s="2642"/>
      <c r="S134" s="2642"/>
      <c r="T134" s="2642"/>
      <c r="U134" s="2642"/>
      <c r="V134" s="2642"/>
      <c r="W134" s="2642"/>
      <c r="X134" s="2642"/>
      <c r="Y134" s="2642"/>
    </row>
    <row r="135" spans="1:25" ht="26.45" customHeight="1" x14ac:dyDescent="0.2">
      <c r="A135" s="2755" t="s">
        <v>37</v>
      </c>
      <c r="B135" s="2754" t="s">
        <v>39</v>
      </c>
      <c r="C135" s="5437" t="s">
        <v>37</v>
      </c>
      <c r="D135" s="5436" t="s">
        <v>1347</v>
      </c>
      <c r="E135" s="5436"/>
      <c r="F135" s="5435"/>
      <c r="G135" s="2771" t="s">
        <v>121</v>
      </c>
      <c r="H135" s="5434" t="s">
        <v>44</v>
      </c>
      <c r="I135" s="5424"/>
      <c r="J135" s="5433"/>
      <c r="K135" s="2768" t="s">
        <v>124</v>
      </c>
      <c r="L135" s="5432">
        <f>L139</f>
        <v>157</v>
      </c>
      <c r="M135" s="2766"/>
      <c r="N135" s="5431"/>
      <c r="O135" s="2835"/>
      <c r="P135" s="2642"/>
      <c r="Q135" s="5419"/>
      <c r="R135" s="5409"/>
      <c r="S135" s="2642"/>
      <c r="T135" s="2642"/>
      <c r="U135" s="2642"/>
      <c r="V135" s="2642"/>
      <c r="W135" s="2642"/>
      <c r="X135" s="2642"/>
      <c r="Y135" s="2642"/>
    </row>
    <row r="136" spans="1:25" ht="23.25" customHeight="1" thickBot="1" x14ac:dyDescent="0.25">
      <c r="A136" s="2813"/>
      <c r="B136" s="2812"/>
      <c r="C136" s="5418"/>
      <c r="D136" s="5426"/>
      <c r="E136" s="5426"/>
      <c r="F136" s="5425"/>
      <c r="G136" s="2749"/>
      <c r="H136" s="5374"/>
      <c r="I136" s="5385" t="s">
        <v>1342</v>
      </c>
      <c r="J136" s="5430" t="s">
        <v>61</v>
      </c>
      <c r="K136" s="5429" t="s">
        <v>40</v>
      </c>
      <c r="L136" s="2806">
        <f>L140+L143</f>
        <v>157.69999999999999</v>
      </c>
      <c r="M136" s="5428"/>
      <c r="N136" s="5427"/>
      <c r="O136" s="2895"/>
      <c r="P136" s="2642"/>
      <c r="Q136" s="5419"/>
      <c r="R136" s="5409"/>
      <c r="S136" s="2642"/>
      <c r="T136" s="2642"/>
      <c r="U136" s="2642"/>
      <c r="V136" s="2642"/>
      <c r="W136" s="2642"/>
      <c r="X136" s="2642"/>
      <c r="Y136" s="2642"/>
    </row>
    <row r="137" spans="1:25" ht="20.25" customHeight="1" x14ac:dyDescent="0.2">
      <c r="A137" s="2813"/>
      <c r="B137" s="2812"/>
      <c r="C137" s="5418"/>
      <c r="D137" s="5426"/>
      <c r="E137" s="5426"/>
      <c r="F137" s="5425"/>
      <c r="G137" s="2749"/>
      <c r="H137" s="5374"/>
      <c r="I137" s="5424"/>
      <c r="J137" s="5423"/>
      <c r="K137" s="2768" t="s">
        <v>161</v>
      </c>
      <c r="L137" s="2767">
        <f>L142</f>
        <v>0</v>
      </c>
      <c r="M137" s="5422"/>
      <c r="N137" s="5421"/>
      <c r="O137" s="5420"/>
      <c r="P137" s="2642"/>
      <c r="Q137" s="5419"/>
      <c r="R137" s="5409"/>
      <c r="S137" s="2642"/>
      <c r="T137" s="2642"/>
      <c r="U137" s="2642"/>
      <c r="V137" s="2642"/>
      <c r="W137" s="2642"/>
      <c r="X137" s="2642"/>
      <c r="Y137" s="2642"/>
    </row>
    <row r="138" spans="1:25" ht="24" customHeight="1" thickBot="1" x14ac:dyDescent="0.25">
      <c r="A138" s="2740"/>
      <c r="B138" s="2739"/>
      <c r="C138" s="5418"/>
      <c r="D138" s="5417"/>
      <c r="E138" s="5417"/>
      <c r="F138" s="5416"/>
      <c r="G138" s="2749"/>
      <c r="H138" s="5374"/>
      <c r="I138" s="5415"/>
      <c r="J138" s="5398"/>
      <c r="K138" s="5414" t="s">
        <v>33</v>
      </c>
      <c r="L138" s="2941">
        <f>SUM(L135:L137)</f>
        <v>314.7</v>
      </c>
      <c r="M138" s="5413"/>
      <c r="N138" s="5412"/>
      <c r="O138" s="5411"/>
      <c r="P138" s="2642"/>
      <c r="Q138" s="5410"/>
      <c r="R138" s="5409"/>
      <c r="S138" s="2642"/>
      <c r="T138" s="2642"/>
      <c r="U138" s="2642"/>
      <c r="V138" s="2642"/>
      <c r="W138" s="2642"/>
      <c r="X138" s="2642"/>
      <c r="Y138" s="2642"/>
    </row>
    <row r="139" spans="1:25" ht="21" customHeight="1" x14ac:dyDescent="0.2">
      <c r="A139" s="2755" t="s">
        <v>37</v>
      </c>
      <c r="B139" s="2988" t="s">
        <v>39</v>
      </c>
      <c r="C139" s="2801" t="s">
        <v>37</v>
      </c>
      <c r="D139" s="2752" t="s">
        <v>37</v>
      </c>
      <c r="E139" s="5408"/>
      <c r="F139" s="5394" t="s">
        <v>1346</v>
      </c>
      <c r="G139" s="2749"/>
      <c r="H139" s="5374"/>
      <c r="I139" s="5393" t="s">
        <v>1342</v>
      </c>
      <c r="J139" s="5384" t="s">
        <v>61</v>
      </c>
      <c r="K139" s="5391" t="s">
        <v>124</v>
      </c>
      <c r="L139" s="5407">
        <v>157</v>
      </c>
      <c r="M139" s="5406"/>
      <c r="N139" s="2742"/>
      <c r="O139" s="5405"/>
      <c r="P139" s="5378"/>
      <c r="Q139" s="2642"/>
      <c r="R139" s="2642"/>
      <c r="S139" s="2642"/>
      <c r="T139" s="2642"/>
      <c r="U139" s="2642"/>
      <c r="V139" s="2642"/>
      <c r="W139" s="2642"/>
      <c r="X139" s="2642"/>
      <c r="Y139" s="2642"/>
    </row>
    <row r="140" spans="1:25" ht="20.25" customHeight="1" x14ac:dyDescent="0.2">
      <c r="A140" s="2813"/>
      <c r="B140" s="2987"/>
      <c r="C140" s="2996"/>
      <c r="D140" s="5388"/>
      <c r="E140" s="5387"/>
      <c r="F140" s="5386"/>
      <c r="G140" s="2749"/>
      <c r="H140" s="5374"/>
      <c r="I140" s="5385"/>
      <c r="J140" s="5404"/>
      <c r="K140" s="5383" t="s">
        <v>40</v>
      </c>
      <c r="L140" s="5403">
        <v>109.4</v>
      </c>
      <c r="M140" s="5402" t="s">
        <v>1345</v>
      </c>
      <c r="N140" s="5401" t="s">
        <v>232</v>
      </c>
      <c r="O140" s="5400">
        <v>34</v>
      </c>
      <c r="P140" s="5378"/>
      <c r="Q140" s="2642"/>
      <c r="R140" s="2642"/>
      <c r="S140" s="2642"/>
      <c r="T140" s="2642"/>
      <c r="U140" s="2642"/>
      <c r="V140" s="2642"/>
      <c r="W140" s="2642"/>
      <c r="X140" s="2642"/>
      <c r="Y140" s="2642"/>
    </row>
    <row r="141" spans="1:25" ht="20.25" customHeight="1" thickBot="1" x14ac:dyDescent="0.25">
      <c r="A141" s="2740"/>
      <c r="B141" s="3007"/>
      <c r="C141" s="5399"/>
      <c r="D141" s="2737"/>
      <c r="E141" s="5387"/>
      <c r="F141" s="5375"/>
      <c r="G141" s="2749"/>
      <c r="H141" s="5374"/>
      <c r="I141" s="5373"/>
      <c r="J141" s="5398"/>
      <c r="K141" s="5372" t="s">
        <v>33</v>
      </c>
      <c r="L141" s="5397">
        <f>SUM(L139:L140)</f>
        <v>266.39999999999998</v>
      </c>
      <c r="M141" s="5396"/>
      <c r="N141" s="2825"/>
      <c r="O141" s="5395"/>
      <c r="P141" s="2642"/>
      <c r="Q141" s="2642"/>
      <c r="R141" s="2642"/>
      <c r="S141" s="2642"/>
      <c r="T141" s="2642"/>
      <c r="U141" s="2642"/>
      <c r="V141" s="2642"/>
      <c r="W141" s="2642"/>
      <c r="X141" s="2642"/>
      <c r="Y141" s="2642"/>
    </row>
    <row r="142" spans="1:25" ht="27" customHeight="1" x14ac:dyDescent="0.2">
      <c r="A142" s="2755" t="s">
        <v>37</v>
      </c>
      <c r="B142" s="2988" t="s">
        <v>39</v>
      </c>
      <c r="C142" s="3069" t="s">
        <v>37</v>
      </c>
      <c r="D142" s="2752" t="s">
        <v>39</v>
      </c>
      <c r="E142" s="5387"/>
      <c r="F142" s="5394" t="s">
        <v>1344</v>
      </c>
      <c r="G142" s="2749"/>
      <c r="H142" s="5374"/>
      <c r="I142" s="5393"/>
      <c r="J142" s="5392"/>
      <c r="K142" s="5391" t="s">
        <v>161</v>
      </c>
      <c r="L142" s="2837">
        <v>0</v>
      </c>
      <c r="M142" s="5390" t="s">
        <v>1343</v>
      </c>
      <c r="N142" s="5389" t="s">
        <v>232</v>
      </c>
      <c r="O142" s="2803">
        <v>672</v>
      </c>
      <c r="P142" s="2824"/>
      <c r="Q142" s="2642"/>
      <c r="R142" s="2642"/>
      <c r="S142" s="2642"/>
      <c r="T142" s="2642"/>
      <c r="U142" s="2642"/>
      <c r="V142" s="2642"/>
      <c r="W142" s="2642"/>
      <c r="X142" s="2642"/>
      <c r="Y142" s="2642"/>
    </row>
    <row r="143" spans="1:25" ht="51" customHeight="1" thickBot="1" x14ac:dyDescent="0.25">
      <c r="A143" s="2813"/>
      <c r="B143" s="2987"/>
      <c r="C143" s="3069"/>
      <c r="D143" s="5388"/>
      <c r="E143" s="5387"/>
      <c r="F143" s="5386"/>
      <c r="G143" s="2749"/>
      <c r="H143" s="5374"/>
      <c r="I143" s="5385" t="s">
        <v>1342</v>
      </c>
      <c r="J143" s="5384" t="s">
        <v>61</v>
      </c>
      <c r="K143" s="5383" t="s">
        <v>40</v>
      </c>
      <c r="L143" s="2827">
        <v>48.3</v>
      </c>
      <c r="M143" s="2843" t="s">
        <v>1341</v>
      </c>
      <c r="N143" s="5382" t="s">
        <v>824</v>
      </c>
      <c r="O143" s="5381" t="s">
        <v>1340</v>
      </c>
      <c r="P143" s="5380"/>
      <c r="Q143" s="5379"/>
      <c r="R143" s="5379"/>
      <c r="S143" s="5379"/>
      <c r="T143" s="5379"/>
      <c r="U143" s="5379"/>
      <c r="V143" s="5379"/>
      <c r="W143" s="2642"/>
      <c r="X143" s="5378"/>
      <c r="Y143" s="2642"/>
    </row>
    <row r="144" spans="1:25" ht="23.25" customHeight="1" thickBot="1" x14ac:dyDescent="0.25">
      <c r="A144" s="2740"/>
      <c r="B144" s="3007"/>
      <c r="C144" s="5377"/>
      <c r="D144" s="2737"/>
      <c r="E144" s="5376"/>
      <c r="F144" s="5375"/>
      <c r="G144" s="2734"/>
      <c r="H144" s="5374"/>
      <c r="I144" s="5373"/>
      <c r="J144" s="2642"/>
      <c r="K144" s="5372" t="s">
        <v>33</v>
      </c>
      <c r="L144" s="5371">
        <f>SUM(L142+L143)</f>
        <v>48.3</v>
      </c>
      <c r="M144" s="5370"/>
      <c r="N144" s="2825"/>
      <c r="O144" s="5369"/>
      <c r="P144" s="2642"/>
      <c r="Q144" s="2642"/>
      <c r="R144" s="2642"/>
      <c r="S144" s="2642"/>
      <c r="T144" s="2642"/>
      <c r="U144" s="2642"/>
      <c r="V144" s="2642"/>
      <c r="W144" s="2642"/>
      <c r="X144" s="2642"/>
      <c r="Y144" s="2642"/>
    </row>
    <row r="145" spans="1:25" ht="23.25" customHeight="1" thickBot="1" x14ac:dyDescent="0.25">
      <c r="A145" s="3046" t="s">
        <v>37</v>
      </c>
      <c r="B145" s="5368" t="s">
        <v>39</v>
      </c>
      <c r="C145" s="2724" t="s">
        <v>38</v>
      </c>
      <c r="D145" s="2723"/>
      <c r="E145" s="2723"/>
      <c r="F145" s="2723"/>
      <c r="G145" s="2723"/>
      <c r="H145" s="2723"/>
      <c r="I145" s="5367"/>
      <c r="J145" s="2722"/>
      <c r="K145" s="2721" t="s">
        <v>33</v>
      </c>
      <c r="L145" s="5366">
        <f>L138</f>
        <v>314.7</v>
      </c>
      <c r="M145" s="5365"/>
      <c r="N145" s="5364"/>
      <c r="O145" s="5363"/>
      <c r="P145" s="2642"/>
      <c r="Q145" s="2642"/>
      <c r="R145" s="2642"/>
      <c r="S145" s="2642"/>
      <c r="T145" s="2642"/>
      <c r="U145" s="2642"/>
      <c r="V145" s="2642"/>
      <c r="W145" s="2642"/>
      <c r="X145" s="2642"/>
      <c r="Y145" s="2642"/>
    </row>
    <row r="146" spans="1:25" ht="21" customHeight="1" thickBot="1" x14ac:dyDescent="0.25">
      <c r="A146" s="5362" t="s">
        <v>37</v>
      </c>
      <c r="B146" s="4885" t="s">
        <v>881</v>
      </c>
      <c r="C146" s="4884"/>
      <c r="D146" s="4884"/>
      <c r="E146" s="4884"/>
      <c r="F146" s="4884"/>
      <c r="G146" s="4884"/>
      <c r="H146" s="4884"/>
      <c r="I146" s="4884"/>
      <c r="J146" s="4884"/>
      <c r="K146" s="4883"/>
      <c r="L146" s="5361">
        <f>SUM(L132,L145)</f>
        <v>60660.899999999994</v>
      </c>
      <c r="M146" s="5360"/>
      <c r="N146" s="5359"/>
      <c r="O146" s="5358"/>
      <c r="P146" s="2642"/>
      <c r="Q146" s="2642"/>
      <c r="R146" s="2642"/>
      <c r="S146" s="2642"/>
      <c r="T146" s="2642"/>
      <c r="U146" s="2642"/>
      <c r="V146" s="2642"/>
      <c r="W146" s="2642"/>
      <c r="X146" s="2642"/>
      <c r="Y146" s="2642"/>
    </row>
    <row r="147" spans="1:25" ht="19.5" customHeight="1" thickBot="1" x14ac:dyDescent="0.25">
      <c r="A147" s="2708" t="s">
        <v>34</v>
      </c>
      <c r="B147" s="2707"/>
      <c r="C147" s="2707"/>
      <c r="D147" s="2707"/>
      <c r="E147" s="2707"/>
      <c r="F147" s="2707"/>
      <c r="G147" s="2707"/>
      <c r="H147" s="2707"/>
      <c r="I147" s="2707"/>
      <c r="J147" s="2707"/>
      <c r="K147" s="2706"/>
      <c r="L147" s="5357">
        <f>SUM(L146)</f>
        <v>60660.899999999994</v>
      </c>
      <c r="M147" s="5356"/>
      <c r="N147" s="5355"/>
      <c r="O147" s="5354"/>
      <c r="P147" s="2642"/>
      <c r="Q147" s="2642"/>
      <c r="R147" s="2642"/>
      <c r="S147" s="2642"/>
      <c r="T147" s="2642"/>
      <c r="U147" s="2642"/>
      <c r="V147" s="2642"/>
      <c r="W147" s="2642"/>
      <c r="X147" s="2642"/>
      <c r="Y147" s="2642"/>
    </row>
    <row r="148" spans="1:25" x14ac:dyDescent="0.2">
      <c r="A148" s="2700" t="s">
        <v>32</v>
      </c>
      <c r="B148" s="2700"/>
      <c r="C148" s="2700"/>
      <c r="D148" s="2700"/>
      <c r="E148" s="2700"/>
      <c r="F148" s="2700"/>
      <c r="G148" s="2700"/>
      <c r="H148" s="2701"/>
      <c r="I148" s="2700"/>
      <c r="J148" s="2700"/>
      <c r="K148" s="2700"/>
      <c r="L148" s="2700"/>
      <c r="M148" s="2700"/>
      <c r="N148" s="2655"/>
      <c r="O148" s="2699"/>
      <c r="P148" s="2642"/>
      <c r="Q148" s="2642"/>
      <c r="R148" s="2642"/>
      <c r="S148" s="2642"/>
      <c r="T148" s="2642"/>
      <c r="U148" s="2642"/>
      <c r="V148" s="2642"/>
      <c r="W148" s="2642"/>
      <c r="X148" s="2642"/>
      <c r="Y148" s="2642"/>
    </row>
    <row r="149" spans="1:25" ht="12.75" customHeight="1" x14ac:dyDescent="0.2">
      <c r="A149" s="2655"/>
      <c r="B149" s="2655"/>
      <c r="C149" s="2655"/>
      <c r="D149" s="2655"/>
      <c r="E149" s="2655"/>
      <c r="F149" s="2655"/>
      <c r="G149" s="2655"/>
      <c r="H149" s="2655"/>
      <c r="I149" s="2655"/>
      <c r="J149" s="2655"/>
      <c r="K149" s="2655"/>
      <c r="L149" s="2655"/>
      <c r="M149" s="2655"/>
      <c r="N149" s="2655"/>
      <c r="O149" s="2699"/>
      <c r="P149" s="2642"/>
      <c r="Q149" s="2642"/>
      <c r="R149" s="2642"/>
      <c r="S149" s="2642"/>
      <c r="T149" s="2642"/>
      <c r="U149" s="2642"/>
      <c r="V149" s="2642"/>
      <c r="W149" s="2642"/>
      <c r="X149" s="2642"/>
      <c r="Y149" s="2642"/>
    </row>
    <row r="150" spans="1:25" ht="32.25" hidden="1" customHeight="1" x14ac:dyDescent="0.2">
      <c r="A150" s="2655"/>
      <c r="B150" s="2655"/>
      <c r="C150" s="2655"/>
      <c r="D150" s="2655"/>
      <c r="E150" s="2655"/>
      <c r="F150" s="2655"/>
      <c r="G150" s="2655"/>
      <c r="H150" s="2655"/>
      <c r="I150" s="2655"/>
      <c r="J150" s="2655"/>
      <c r="K150" s="2655"/>
      <c r="L150" s="2655"/>
      <c r="M150" s="2655"/>
      <c r="N150" s="2655"/>
      <c r="O150" s="2699"/>
      <c r="P150" s="2642"/>
      <c r="Q150" s="2642"/>
      <c r="R150" s="2642"/>
      <c r="S150" s="2642"/>
      <c r="T150" s="2642"/>
      <c r="U150" s="2642"/>
      <c r="V150" s="2642"/>
      <c r="W150" s="2642"/>
      <c r="X150" s="2642"/>
      <c r="Y150" s="2642"/>
    </row>
    <row r="151" spans="1:25" ht="16.5" customHeight="1" x14ac:dyDescent="0.2">
      <c r="A151" s="2031" t="s">
        <v>31</v>
      </c>
      <c r="B151" s="2031"/>
      <c r="C151" s="2031"/>
      <c r="D151" s="2031"/>
      <c r="E151" s="2031"/>
      <c r="F151" s="2031"/>
      <c r="G151" s="2031"/>
      <c r="H151" s="2031"/>
      <c r="I151" s="2031"/>
      <c r="J151" s="2031"/>
      <c r="K151" s="2031"/>
      <c r="L151" s="2031"/>
      <c r="M151" s="2655"/>
      <c r="N151" s="2655"/>
      <c r="O151" s="2699"/>
      <c r="P151" s="2642"/>
      <c r="Q151" s="2642"/>
      <c r="R151" s="2642"/>
      <c r="S151" s="2642"/>
      <c r="T151" s="2642"/>
      <c r="U151" s="2642"/>
      <c r="V151" s="2642"/>
      <c r="W151" s="2642"/>
      <c r="X151" s="2642"/>
      <c r="Y151" s="2642"/>
    </row>
    <row r="152" spans="1:25" ht="16.5" customHeight="1" thickBot="1" x14ac:dyDescent="0.25">
      <c r="A152" s="27"/>
      <c r="B152" s="25"/>
      <c r="C152" s="25"/>
      <c r="D152" s="25"/>
      <c r="E152" s="25"/>
      <c r="F152" s="25"/>
      <c r="G152" s="25"/>
      <c r="H152" s="25"/>
      <c r="I152" s="25"/>
      <c r="J152" s="25"/>
      <c r="K152" s="17"/>
      <c r="L152" s="23" t="s">
        <v>30</v>
      </c>
      <c r="M152" s="2655"/>
      <c r="N152" s="2655"/>
      <c r="O152" s="2699"/>
      <c r="P152" s="2642"/>
      <c r="Q152" s="2642"/>
      <c r="R152" s="2642"/>
      <c r="S152" s="2642"/>
      <c r="T152" s="2642"/>
      <c r="U152" s="2642"/>
      <c r="V152" s="2642"/>
      <c r="W152" s="2642"/>
      <c r="X152" s="2642"/>
      <c r="Y152" s="2642"/>
    </row>
    <row r="153" spans="1:25" ht="42" customHeight="1" thickBot="1" x14ac:dyDescent="0.25">
      <c r="A153" s="22"/>
      <c r="B153" s="21"/>
      <c r="C153" s="2053" t="s">
        <v>617</v>
      </c>
      <c r="D153" s="2053"/>
      <c r="E153" s="2053"/>
      <c r="F153" s="2053"/>
      <c r="G153" s="2053"/>
      <c r="H153" s="2053"/>
      <c r="I153" s="2053"/>
      <c r="J153" s="2053"/>
      <c r="K153" s="2053"/>
      <c r="L153" s="20" t="s">
        <v>28</v>
      </c>
      <c r="M153" s="2655"/>
      <c r="N153" s="2655"/>
      <c r="O153" s="2699"/>
      <c r="P153" s="2642"/>
      <c r="Q153" s="2642"/>
      <c r="R153" s="2642"/>
      <c r="S153" s="2642"/>
      <c r="T153" s="2642"/>
      <c r="U153" s="2642"/>
      <c r="V153" s="2642"/>
      <c r="W153" s="2642"/>
      <c r="X153" s="2642"/>
      <c r="Y153" s="2642"/>
    </row>
    <row r="154" spans="1:25" ht="16.5" customHeight="1" x14ac:dyDescent="0.2">
      <c r="A154" s="2507" t="s">
        <v>27</v>
      </c>
      <c r="B154" s="2508"/>
      <c r="C154" s="2508"/>
      <c r="D154" s="2508"/>
      <c r="E154" s="2508"/>
      <c r="F154" s="2508"/>
      <c r="G154" s="2508"/>
      <c r="H154" s="2508"/>
      <c r="I154" s="2508"/>
      <c r="J154" s="2508"/>
      <c r="K154" s="2509"/>
      <c r="L154" s="3155">
        <f>L155+L159</f>
        <v>23948.1</v>
      </c>
      <c r="M154" s="2655"/>
      <c r="N154" s="2655"/>
      <c r="O154" s="2699"/>
      <c r="P154" s="2642"/>
      <c r="Q154" s="2642"/>
      <c r="R154" s="2642"/>
      <c r="S154" s="2642"/>
      <c r="T154" s="2642"/>
      <c r="U154" s="2642"/>
      <c r="V154" s="2642"/>
      <c r="W154" s="2642"/>
      <c r="X154" s="2642"/>
      <c r="Y154" s="2642"/>
    </row>
    <row r="155" spans="1:25" ht="16.5" customHeight="1" x14ac:dyDescent="0.2">
      <c r="A155" s="2486" t="s">
        <v>615</v>
      </c>
      <c r="B155" s="2487"/>
      <c r="C155" s="2487"/>
      <c r="D155" s="2487"/>
      <c r="E155" s="2487"/>
      <c r="F155" s="2487"/>
      <c r="G155" s="2487"/>
      <c r="H155" s="2487"/>
      <c r="I155" s="2487"/>
      <c r="J155" s="2487"/>
      <c r="K155" s="2510"/>
      <c r="L155" s="11">
        <f>L156</f>
        <v>14657.1</v>
      </c>
      <c r="M155" s="2655"/>
      <c r="N155" s="2655"/>
      <c r="O155" s="2699"/>
      <c r="P155" s="2642"/>
      <c r="Q155" s="2642"/>
      <c r="R155" s="2642"/>
      <c r="S155" s="2642"/>
      <c r="T155" s="2642"/>
      <c r="U155" s="2642"/>
      <c r="V155" s="2642"/>
      <c r="W155" s="2642"/>
      <c r="X155" s="2642"/>
      <c r="Y155" s="2642"/>
    </row>
    <row r="156" spans="1:25" ht="16.5" customHeight="1" x14ac:dyDescent="0.2">
      <c r="A156" s="2690" t="s">
        <v>858</v>
      </c>
      <c r="B156" s="2656"/>
      <c r="C156" s="2656"/>
      <c r="D156" s="2656"/>
      <c r="E156" s="2656"/>
      <c r="F156" s="2656"/>
      <c r="G156" s="2656"/>
      <c r="H156" s="2656"/>
      <c r="I156" s="2656"/>
      <c r="J156" s="2656"/>
      <c r="K156" s="2689"/>
      <c r="L156" s="5353">
        <f>L39+L64+L83+L93+L115+L135</f>
        <v>14657.1</v>
      </c>
      <c r="M156" s="2655"/>
      <c r="N156" s="2655"/>
      <c r="O156" s="2699"/>
      <c r="P156" s="2642"/>
      <c r="Q156" s="2642"/>
      <c r="R156" s="2642"/>
      <c r="S156" s="2642"/>
      <c r="T156" s="2642"/>
      <c r="U156" s="2642"/>
      <c r="V156" s="2642"/>
      <c r="W156" s="2642"/>
      <c r="X156" s="2642"/>
      <c r="Y156" s="2642"/>
    </row>
    <row r="157" spans="1:25" ht="16.5" customHeight="1" x14ac:dyDescent="0.2">
      <c r="A157" s="2486" t="s">
        <v>613</v>
      </c>
      <c r="B157" s="2487"/>
      <c r="C157" s="2487"/>
      <c r="D157" s="2487"/>
      <c r="E157" s="2488"/>
      <c r="F157" s="2488"/>
      <c r="G157" s="2488"/>
      <c r="H157" s="2488"/>
      <c r="I157" s="2488"/>
      <c r="J157" s="2488"/>
      <c r="K157" s="2489"/>
      <c r="L157" s="11"/>
      <c r="M157" s="2655"/>
      <c r="N157" s="2655"/>
      <c r="O157" s="2699"/>
      <c r="P157" s="2642"/>
      <c r="Q157" s="2642"/>
      <c r="R157" s="2642"/>
      <c r="S157" s="2642"/>
      <c r="T157" s="2642"/>
      <c r="U157" s="2642"/>
      <c r="V157" s="2642"/>
      <c r="W157" s="2642"/>
      <c r="X157" s="2642"/>
      <c r="Y157" s="2642"/>
    </row>
    <row r="158" spans="1:25" ht="29.25" customHeight="1" x14ac:dyDescent="0.2">
      <c r="A158" s="2486" t="s">
        <v>612</v>
      </c>
      <c r="B158" s="2487"/>
      <c r="C158" s="2487"/>
      <c r="D158" s="2487"/>
      <c r="E158" s="2487"/>
      <c r="F158" s="2487"/>
      <c r="G158" s="2487"/>
      <c r="H158" s="2487"/>
      <c r="I158" s="2487"/>
      <c r="J158" s="2487"/>
      <c r="K158" s="2510"/>
      <c r="L158" s="11"/>
      <c r="M158" s="2655"/>
      <c r="N158" s="2655"/>
      <c r="O158" s="2699"/>
      <c r="P158" s="2642"/>
      <c r="Q158" s="2642"/>
      <c r="R158" s="2642"/>
      <c r="S158" s="2642"/>
      <c r="T158" s="2642"/>
      <c r="U158" s="2642"/>
      <c r="V158" s="2642"/>
      <c r="W158" s="2642"/>
      <c r="X158" s="2642"/>
      <c r="Y158" s="2642"/>
    </row>
    <row r="159" spans="1:25" ht="16.5" customHeight="1" x14ac:dyDescent="0.2">
      <c r="A159" s="2690" t="s">
        <v>22</v>
      </c>
      <c r="B159" s="2656"/>
      <c r="C159" s="2656"/>
      <c r="D159" s="2656"/>
      <c r="E159" s="2656"/>
      <c r="F159" s="2656"/>
      <c r="G159" s="2656"/>
      <c r="H159" s="2656"/>
      <c r="I159" s="2656"/>
      <c r="J159" s="2656"/>
      <c r="K159" s="2689"/>
      <c r="L159" s="5353">
        <f>L160+L161</f>
        <v>9290.9999999999982</v>
      </c>
      <c r="M159" s="2655"/>
      <c r="N159" s="2655"/>
      <c r="O159" s="2699"/>
      <c r="P159" s="2642"/>
      <c r="Q159" s="2642"/>
      <c r="R159" s="2642"/>
      <c r="S159" s="2642"/>
      <c r="T159" s="2642"/>
      <c r="U159" s="2642"/>
      <c r="V159" s="2642"/>
      <c r="W159" s="2642"/>
      <c r="X159" s="2642"/>
      <c r="Y159" s="2642"/>
    </row>
    <row r="160" spans="1:25" ht="16.5" customHeight="1" x14ac:dyDescent="0.2">
      <c r="A160" s="2486" t="s">
        <v>611</v>
      </c>
      <c r="B160" s="2487"/>
      <c r="C160" s="2487"/>
      <c r="D160" s="2487"/>
      <c r="E160" s="2488"/>
      <c r="F160" s="2488"/>
      <c r="G160" s="2488"/>
      <c r="H160" s="2488"/>
      <c r="I160" s="2488"/>
      <c r="J160" s="2488"/>
      <c r="K160" s="2489"/>
      <c r="L160" s="13">
        <f>L15+L40+L65+L85+L94+L116</f>
        <v>1183.5999999999999</v>
      </c>
      <c r="M160" s="2655"/>
      <c r="N160" s="2655"/>
      <c r="O160" s="2699"/>
      <c r="P160" s="2642"/>
      <c r="Q160" s="2642"/>
      <c r="R160" s="2642"/>
      <c r="S160" s="2642"/>
      <c r="T160" s="2642"/>
      <c r="U160" s="2642"/>
      <c r="V160" s="2642"/>
      <c r="W160" s="2642"/>
      <c r="X160" s="2642"/>
      <c r="Y160" s="2642"/>
    </row>
    <row r="161" spans="1:25" ht="16.5" customHeight="1" x14ac:dyDescent="0.2">
      <c r="A161" s="2486" t="s">
        <v>610</v>
      </c>
      <c r="B161" s="2487"/>
      <c r="C161" s="2487"/>
      <c r="D161" s="2487"/>
      <c r="E161" s="2488"/>
      <c r="F161" s="2488"/>
      <c r="G161" s="2488"/>
      <c r="H161" s="2488"/>
      <c r="I161" s="2488"/>
      <c r="J161" s="2488"/>
      <c r="K161" s="2489"/>
      <c r="L161" s="5353">
        <f>L13+L66+L84+L117+L136</f>
        <v>8107.3999999999987</v>
      </c>
      <c r="M161" s="2655"/>
      <c r="N161" s="2655"/>
      <c r="O161" s="2699"/>
      <c r="P161" s="2642"/>
      <c r="Q161" s="2642"/>
      <c r="R161" s="2642"/>
      <c r="S161" s="2642"/>
      <c r="T161" s="2642"/>
      <c r="U161" s="2642"/>
      <c r="V161" s="2642"/>
      <c r="W161" s="2642"/>
      <c r="X161" s="2642"/>
      <c r="Y161" s="2642"/>
    </row>
    <row r="162" spans="1:25" ht="16.5" customHeight="1" x14ac:dyDescent="0.2">
      <c r="A162" s="2486" t="s">
        <v>609</v>
      </c>
      <c r="B162" s="2487"/>
      <c r="C162" s="2487"/>
      <c r="D162" s="2487"/>
      <c r="E162" s="2488"/>
      <c r="F162" s="2488"/>
      <c r="G162" s="2488"/>
      <c r="H162" s="2488"/>
      <c r="I162" s="2488"/>
      <c r="J162" s="2488"/>
      <c r="K162" s="2489"/>
      <c r="L162" s="11"/>
      <c r="M162" s="2655"/>
      <c r="N162" s="2655"/>
      <c r="O162" s="2699"/>
      <c r="P162" s="2642"/>
      <c r="Q162" s="2642"/>
      <c r="R162" s="2642"/>
      <c r="S162" s="2642"/>
      <c r="T162" s="2642"/>
      <c r="U162" s="2642"/>
      <c r="V162" s="2642"/>
      <c r="W162" s="2642"/>
      <c r="X162" s="2642"/>
      <c r="Y162" s="2642"/>
    </row>
    <row r="163" spans="1:25" ht="16.5" customHeight="1" x14ac:dyDescent="0.2">
      <c r="A163" s="2486" t="s">
        <v>808</v>
      </c>
      <c r="B163" s="2487"/>
      <c r="C163" s="2487"/>
      <c r="D163" s="2487"/>
      <c r="E163" s="2487"/>
      <c r="F163" s="2487"/>
      <c r="G163" s="2487"/>
      <c r="H163" s="2487"/>
      <c r="I163" s="2487"/>
      <c r="J163" s="2487"/>
      <c r="K163" s="2510"/>
      <c r="L163" s="11"/>
      <c r="M163" s="2655"/>
      <c r="N163" s="2655"/>
      <c r="O163" s="2699"/>
      <c r="P163" s="2642"/>
      <c r="Q163" s="2642"/>
      <c r="R163" s="2642"/>
      <c r="S163" s="2642"/>
      <c r="T163" s="2642"/>
      <c r="U163" s="2642"/>
      <c r="V163" s="2642"/>
      <c r="W163" s="2642"/>
      <c r="X163" s="2642"/>
      <c r="Y163" s="2642"/>
    </row>
    <row r="164" spans="1:25" ht="16.5" customHeight="1" x14ac:dyDescent="0.2">
      <c r="A164" s="2486" t="s">
        <v>607</v>
      </c>
      <c r="B164" s="2487"/>
      <c r="C164" s="2487"/>
      <c r="D164" s="2487"/>
      <c r="E164" s="2488"/>
      <c r="F164" s="2488"/>
      <c r="G164" s="2488"/>
      <c r="H164" s="2488"/>
      <c r="I164" s="2488"/>
      <c r="J164" s="2488"/>
      <c r="K164" s="2489"/>
      <c r="L164" s="11"/>
      <c r="M164" s="2655"/>
      <c r="N164" s="2655"/>
      <c r="O164" s="2699"/>
      <c r="P164" s="2642"/>
      <c r="Q164" s="2642"/>
      <c r="R164" s="2642"/>
      <c r="S164" s="2642"/>
      <c r="T164" s="2642"/>
      <c r="U164" s="2642"/>
      <c r="V164" s="2642"/>
      <c r="W164" s="2642"/>
      <c r="X164" s="2642"/>
      <c r="Y164" s="2642"/>
    </row>
    <row r="165" spans="1:25" ht="16.5" customHeight="1" x14ac:dyDescent="0.2">
      <c r="A165" s="2490" t="s">
        <v>606</v>
      </c>
      <c r="B165" s="2491"/>
      <c r="C165" s="2491"/>
      <c r="D165" s="2491"/>
      <c r="E165" s="2488"/>
      <c r="F165" s="2488"/>
      <c r="G165" s="2488"/>
      <c r="H165" s="2488"/>
      <c r="I165" s="2488"/>
      <c r="J165" s="2488"/>
      <c r="K165" s="2489"/>
      <c r="L165" s="11"/>
      <c r="M165" s="2655"/>
      <c r="N165" s="2655"/>
      <c r="O165" s="2699"/>
      <c r="P165" s="2642"/>
      <c r="Q165" s="2642"/>
      <c r="R165" s="2642"/>
      <c r="S165" s="2642"/>
      <c r="T165" s="2642"/>
      <c r="U165" s="2642"/>
      <c r="V165" s="2642"/>
      <c r="W165" s="2642"/>
      <c r="X165" s="2642"/>
      <c r="Y165" s="2642"/>
    </row>
    <row r="166" spans="1:25" ht="16.5" customHeight="1" x14ac:dyDescent="0.2">
      <c r="A166" s="2486" t="s">
        <v>15</v>
      </c>
      <c r="B166" s="2488"/>
      <c r="C166" s="2488"/>
      <c r="D166" s="2488"/>
      <c r="E166" s="2488"/>
      <c r="F166" s="2488"/>
      <c r="G166" s="2488"/>
      <c r="H166" s="2488"/>
      <c r="I166" s="2488"/>
      <c r="J166" s="2488"/>
      <c r="K166" s="2489"/>
      <c r="L166" s="11"/>
      <c r="M166" s="2655"/>
      <c r="N166" s="2655"/>
      <c r="O166" s="2699"/>
      <c r="P166" s="2642"/>
      <c r="Q166" s="2642"/>
      <c r="R166" s="2642"/>
      <c r="S166" s="2642"/>
      <c r="T166" s="2642"/>
      <c r="U166" s="2642"/>
      <c r="V166" s="2642"/>
      <c r="W166" s="2642"/>
      <c r="X166" s="2642"/>
      <c r="Y166" s="2642"/>
    </row>
    <row r="167" spans="1:25" ht="16.5" customHeight="1" x14ac:dyDescent="0.2">
      <c r="A167" s="2486" t="s">
        <v>605</v>
      </c>
      <c r="B167" s="2487"/>
      <c r="C167" s="2487"/>
      <c r="D167" s="2487"/>
      <c r="E167" s="2487"/>
      <c r="F167" s="2487"/>
      <c r="G167" s="2487"/>
      <c r="H167" s="2487"/>
      <c r="I167" s="2487"/>
      <c r="J167" s="2487"/>
      <c r="K167" s="2510"/>
      <c r="L167" s="11"/>
      <c r="M167" s="2655"/>
      <c r="N167" s="2655"/>
      <c r="O167" s="2699"/>
      <c r="P167" s="2642"/>
      <c r="Q167" s="2642"/>
      <c r="R167" s="2642"/>
      <c r="S167" s="2642"/>
      <c r="T167" s="2642"/>
      <c r="U167" s="2642"/>
      <c r="V167" s="2642"/>
      <c r="W167" s="2642"/>
      <c r="X167" s="2642"/>
      <c r="Y167" s="2642"/>
    </row>
    <row r="168" spans="1:25" ht="16.5" customHeight="1" x14ac:dyDescent="0.2">
      <c r="A168" s="2690" t="s">
        <v>604</v>
      </c>
      <c r="B168" s="2656"/>
      <c r="C168" s="2656"/>
      <c r="D168" s="2656"/>
      <c r="E168" s="2656"/>
      <c r="F168" s="2656"/>
      <c r="G168" s="2656"/>
      <c r="H168" s="2656"/>
      <c r="I168" s="2656"/>
      <c r="J168" s="2656"/>
      <c r="K168" s="2689"/>
      <c r="L168" s="11"/>
      <c r="M168" s="2655"/>
      <c r="N168" s="2655"/>
      <c r="O168" s="2699"/>
      <c r="P168" s="2642"/>
      <c r="Q168" s="2642"/>
      <c r="R168" s="2642"/>
      <c r="S168" s="2642"/>
      <c r="T168" s="2642"/>
      <c r="U168" s="2642"/>
      <c r="V168" s="2642"/>
      <c r="W168" s="2642"/>
      <c r="X168" s="2642"/>
      <c r="Y168" s="2642"/>
    </row>
    <row r="169" spans="1:25" ht="16.5" customHeight="1" x14ac:dyDescent="0.2">
      <c r="A169" s="2690" t="s">
        <v>603</v>
      </c>
      <c r="B169" s="2656"/>
      <c r="C169" s="2656"/>
      <c r="D169" s="2656"/>
      <c r="E169" s="2656"/>
      <c r="F169" s="2656"/>
      <c r="G169" s="2656"/>
      <c r="H169" s="2656"/>
      <c r="I169" s="2656"/>
      <c r="J169" s="2656"/>
      <c r="K169" s="2689"/>
      <c r="L169" s="11"/>
      <c r="M169" s="2655"/>
      <c r="N169" s="2655"/>
      <c r="O169" s="2699"/>
      <c r="P169" s="2642"/>
      <c r="Q169" s="2642"/>
      <c r="R169" s="2642"/>
      <c r="S169" s="2642"/>
      <c r="T169" s="2642"/>
      <c r="U169" s="2642"/>
      <c r="V169" s="2642"/>
      <c r="W169" s="2642"/>
      <c r="X169" s="2642"/>
      <c r="Y169" s="2642"/>
    </row>
    <row r="170" spans="1:25" ht="16.5" customHeight="1" x14ac:dyDescent="0.2">
      <c r="A170" s="2486" t="s">
        <v>11</v>
      </c>
      <c r="B170" s="2487"/>
      <c r="C170" s="2487"/>
      <c r="D170" s="2487"/>
      <c r="E170" s="2488"/>
      <c r="F170" s="2488"/>
      <c r="G170" s="2488"/>
      <c r="H170" s="2488"/>
      <c r="I170" s="2488"/>
      <c r="J170" s="2488"/>
      <c r="K170" s="2489"/>
      <c r="L170" s="11"/>
      <c r="M170" s="2655"/>
      <c r="N170" s="2655"/>
      <c r="O170" s="2699"/>
      <c r="P170" s="2642"/>
      <c r="Q170" s="2642"/>
      <c r="R170" s="2642"/>
      <c r="S170" s="2642"/>
      <c r="T170" s="2642"/>
      <c r="U170" s="2642"/>
      <c r="V170" s="2642"/>
      <c r="W170" s="2642"/>
      <c r="X170" s="2642"/>
      <c r="Y170" s="2642"/>
    </row>
    <row r="171" spans="1:25" ht="16.5" customHeight="1" x14ac:dyDescent="0.2">
      <c r="A171" s="2486" t="s">
        <v>1339</v>
      </c>
      <c r="B171" s="2487"/>
      <c r="C171" s="2487"/>
      <c r="D171" s="2487"/>
      <c r="E171" s="2488"/>
      <c r="F171" s="2488"/>
      <c r="G171" s="2488"/>
      <c r="H171" s="2488"/>
      <c r="I171" s="2488"/>
      <c r="J171" s="2488"/>
      <c r="K171" s="2489"/>
      <c r="L171" s="11"/>
      <c r="M171" s="2655"/>
      <c r="N171" s="2655"/>
      <c r="O171" s="2699"/>
      <c r="P171" s="2642"/>
      <c r="Q171" s="2642"/>
      <c r="R171" s="2642"/>
      <c r="S171" s="2642"/>
      <c r="T171" s="2642"/>
      <c r="U171" s="2642"/>
      <c r="V171" s="2642"/>
      <c r="W171" s="2642"/>
      <c r="X171" s="2642"/>
      <c r="Y171" s="2642"/>
    </row>
    <row r="172" spans="1:25" ht="16.5" customHeight="1" thickBot="1" x14ac:dyDescent="0.25">
      <c r="A172" s="2486" t="s">
        <v>712</v>
      </c>
      <c r="B172" s="2487"/>
      <c r="C172" s="2487"/>
      <c r="D172" s="2487"/>
      <c r="E172" s="2487"/>
      <c r="F172" s="2487"/>
      <c r="G172" s="2487"/>
      <c r="H172" s="2487"/>
      <c r="I172" s="2487"/>
      <c r="J172" s="2487"/>
      <c r="K172" s="2510"/>
      <c r="L172" s="11"/>
      <c r="M172" s="2655"/>
      <c r="N172" s="2655"/>
      <c r="O172" s="2699"/>
      <c r="P172" s="2642"/>
      <c r="Q172" s="2642"/>
      <c r="R172" s="2642"/>
      <c r="S172" s="2642"/>
      <c r="T172" s="2642"/>
      <c r="U172" s="2642"/>
      <c r="V172" s="2642"/>
      <c r="W172" s="2642"/>
      <c r="X172" s="2642"/>
      <c r="Y172" s="2642"/>
    </row>
    <row r="173" spans="1:25" ht="32.25" customHeight="1" thickBot="1" x14ac:dyDescent="0.25">
      <c r="A173" s="2686" t="s">
        <v>8</v>
      </c>
      <c r="B173" s="2685"/>
      <c r="C173" s="2685"/>
      <c r="D173" s="2685"/>
      <c r="E173" s="2685"/>
      <c r="F173" s="2685"/>
      <c r="G173" s="2685"/>
      <c r="H173" s="2685"/>
      <c r="I173" s="2685"/>
      <c r="J173" s="2685"/>
      <c r="K173" s="2684"/>
      <c r="L173" s="12">
        <f>L174+L175</f>
        <v>36712.799999999996</v>
      </c>
      <c r="M173" s="2655"/>
      <c r="N173" s="2655"/>
      <c r="O173" s="2699"/>
      <c r="P173" s="2642"/>
      <c r="Q173" s="2642"/>
      <c r="R173" s="2642"/>
      <c r="S173" s="2642"/>
      <c r="T173" s="2642"/>
      <c r="U173" s="2642"/>
      <c r="V173" s="2642"/>
      <c r="W173" s="2642"/>
      <c r="X173" s="2642"/>
      <c r="Y173" s="2642"/>
    </row>
    <row r="174" spans="1:25" ht="16.5" customHeight="1" x14ac:dyDescent="0.2">
      <c r="A174" s="2516" t="s">
        <v>855</v>
      </c>
      <c r="B174" s="2517"/>
      <c r="C174" s="2517"/>
      <c r="D174" s="2517"/>
      <c r="E174" s="2518"/>
      <c r="F174" s="2518"/>
      <c r="G174" s="2518"/>
      <c r="H174" s="2518"/>
      <c r="I174" s="2518"/>
      <c r="J174" s="2518"/>
      <c r="K174" s="2519"/>
      <c r="L174" s="5352">
        <f>L14</f>
        <v>36712.799999999996</v>
      </c>
      <c r="M174" s="2655"/>
      <c r="N174" s="2655"/>
      <c r="O174" s="2699"/>
      <c r="P174" s="2642"/>
      <c r="Q174" s="2642"/>
      <c r="R174" s="2642"/>
      <c r="S174" s="2642"/>
      <c r="T174" s="2642"/>
      <c r="U174" s="2642"/>
      <c r="V174" s="2642"/>
      <c r="W174" s="2642"/>
      <c r="X174" s="2642"/>
      <c r="Y174" s="2642"/>
    </row>
    <row r="175" spans="1:25" ht="16.5" customHeight="1" x14ac:dyDescent="0.2">
      <c r="A175" s="2683" t="s">
        <v>6</v>
      </c>
      <c r="B175" s="2682"/>
      <c r="C175" s="2682"/>
      <c r="D175" s="2682"/>
      <c r="E175" s="2682"/>
      <c r="F175" s="2682"/>
      <c r="G175" s="2682"/>
      <c r="H175" s="2682"/>
      <c r="I175" s="2682"/>
      <c r="J175" s="2682"/>
      <c r="K175" s="2681"/>
      <c r="L175" s="11"/>
      <c r="M175" s="2655"/>
      <c r="N175" s="2655"/>
      <c r="O175" s="2699"/>
      <c r="P175" s="2642"/>
      <c r="Q175" s="2642"/>
      <c r="R175" s="2642"/>
      <c r="S175" s="2642"/>
      <c r="T175" s="2642"/>
      <c r="U175" s="2642"/>
      <c r="V175" s="2642"/>
      <c r="W175" s="2642"/>
      <c r="X175" s="2642"/>
      <c r="Y175" s="2642"/>
    </row>
    <row r="176" spans="1:25" ht="16.5" customHeight="1" x14ac:dyDescent="0.2">
      <c r="A176" s="2678" t="s">
        <v>600</v>
      </c>
      <c r="B176" s="2677"/>
      <c r="C176" s="2677"/>
      <c r="D176" s="2677"/>
      <c r="E176" s="2677"/>
      <c r="F176" s="2677"/>
      <c r="G176" s="2677"/>
      <c r="H176" s="2677"/>
      <c r="I176" s="2677"/>
      <c r="J176" s="2677"/>
      <c r="K176" s="2676"/>
      <c r="L176" s="8"/>
      <c r="M176" s="2655"/>
      <c r="N176" s="2655"/>
      <c r="O176" s="2699"/>
      <c r="P176" s="2642"/>
      <c r="Q176" s="2642"/>
      <c r="R176" s="2642"/>
      <c r="S176" s="2642"/>
      <c r="T176" s="2642"/>
      <c r="U176" s="2642"/>
      <c r="V176" s="2642"/>
      <c r="W176" s="2642"/>
      <c r="X176" s="2642"/>
      <c r="Y176" s="2642"/>
    </row>
    <row r="177" spans="1:25" ht="16.5" customHeight="1" x14ac:dyDescent="0.2">
      <c r="A177" s="2675" t="s">
        <v>599</v>
      </c>
      <c r="B177" s="2674"/>
      <c r="C177" s="2674"/>
      <c r="D177" s="2674"/>
      <c r="E177" s="2674"/>
      <c r="F177" s="2674"/>
      <c r="G177" s="2674"/>
      <c r="H177" s="2674"/>
      <c r="I177" s="2674"/>
      <c r="J177" s="2674"/>
      <c r="K177" s="2673"/>
      <c r="L177" s="11"/>
      <c r="M177" s="2655"/>
      <c r="N177" s="2655"/>
      <c r="O177" s="2699"/>
      <c r="P177" s="2642"/>
      <c r="Q177" s="2642"/>
      <c r="R177" s="2642"/>
      <c r="S177" s="2642"/>
      <c r="T177" s="2642"/>
      <c r="U177" s="2642"/>
      <c r="V177" s="2642"/>
      <c r="W177" s="2642"/>
      <c r="X177" s="2642"/>
      <c r="Y177" s="2642"/>
    </row>
    <row r="178" spans="1:25" ht="16.5" customHeight="1" thickBot="1" x14ac:dyDescent="0.25">
      <c r="A178" s="2671" t="s">
        <v>3</v>
      </c>
      <c r="B178" s="2670"/>
      <c r="C178" s="2670"/>
      <c r="D178" s="2670"/>
      <c r="E178" s="2670"/>
      <c r="F178" s="2670"/>
      <c r="G178" s="2670"/>
      <c r="H178" s="2670"/>
      <c r="I178" s="2670"/>
      <c r="J178" s="2670"/>
      <c r="K178" s="2669"/>
      <c r="L178" s="1406"/>
      <c r="M178" s="2655"/>
      <c r="N178" s="2655"/>
      <c r="O178" s="2699"/>
      <c r="P178" s="2642"/>
      <c r="Q178" s="2642"/>
      <c r="R178" s="2642"/>
      <c r="S178" s="2642"/>
      <c r="T178" s="2642"/>
      <c r="U178" s="2642"/>
      <c r="V178" s="2642"/>
      <c r="W178" s="2642"/>
      <c r="X178" s="2642"/>
      <c r="Y178" s="2642"/>
    </row>
    <row r="179" spans="1:25" ht="16.5" customHeight="1" thickBot="1" x14ac:dyDescent="0.25">
      <c r="A179" s="2668" t="s">
        <v>598</v>
      </c>
      <c r="B179" s="2667"/>
      <c r="C179" s="2667"/>
      <c r="D179" s="2667"/>
      <c r="E179" s="2667"/>
      <c r="F179" s="2667"/>
      <c r="G179" s="2667"/>
      <c r="H179" s="2667"/>
      <c r="I179" s="2667"/>
      <c r="J179" s="2667"/>
      <c r="K179" s="2666"/>
      <c r="L179" s="5351">
        <f>L154+L173</f>
        <v>60660.899999999994</v>
      </c>
      <c r="M179" s="2655"/>
      <c r="N179" s="2655"/>
      <c r="O179" s="2699"/>
      <c r="P179" s="2642"/>
      <c r="Q179" s="2642"/>
      <c r="R179" s="2642"/>
      <c r="S179" s="2642"/>
      <c r="T179" s="2642"/>
      <c r="U179" s="2642"/>
      <c r="V179" s="2642"/>
      <c r="W179" s="2642"/>
      <c r="X179" s="2642"/>
      <c r="Y179" s="2642"/>
    </row>
    <row r="180" spans="1:25" ht="16.5" customHeight="1" x14ac:dyDescent="0.2">
      <c r="A180" s="2664" t="s">
        <v>1</v>
      </c>
      <c r="B180" s="2663"/>
      <c r="C180" s="2663"/>
      <c r="D180" s="2663"/>
      <c r="E180" s="2663"/>
      <c r="F180" s="2663"/>
      <c r="G180" s="2663"/>
      <c r="H180" s="2663"/>
      <c r="I180" s="2663"/>
      <c r="J180" s="2663"/>
      <c r="K180" s="2662"/>
      <c r="L180" s="2661"/>
      <c r="M180" s="2655"/>
      <c r="N180" s="2655"/>
      <c r="O180" s="2699"/>
      <c r="P180" s="2642"/>
      <c r="Q180" s="2642"/>
      <c r="R180" s="2642"/>
      <c r="S180" s="2642"/>
      <c r="T180" s="2642"/>
      <c r="U180" s="2642"/>
      <c r="V180" s="2642"/>
      <c r="W180" s="2642"/>
      <c r="X180" s="2642"/>
      <c r="Y180" s="2642"/>
    </row>
    <row r="181" spans="1:25" ht="16.5" customHeight="1" thickBot="1" x14ac:dyDescent="0.25">
      <c r="A181" s="5350" t="s">
        <v>0</v>
      </c>
      <c r="B181" s="5349"/>
      <c r="C181" s="5349"/>
      <c r="D181" s="5349"/>
      <c r="E181" s="5349"/>
      <c r="F181" s="5349"/>
      <c r="G181" s="5349"/>
      <c r="H181" s="5349"/>
      <c r="I181" s="5349"/>
      <c r="J181" s="5349"/>
      <c r="K181" s="5348"/>
      <c r="L181" s="1406">
        <v>11000.3</v>
      </c>
      <c r="M181" s="2655"/>
      <c r="N181" s="2655"/>
      <c r="O181" s="2699"/>
      <c r="P181" s="2642"/>
      <c r="Q181" s="2642"/>
      <c r="R181" s="2642"/>
      <c r="S181" s="2642"/>
      <c r="T181" s="2642"/>
      <c r="U181" s="2642"/>
      <c r="V181" s="2642"/>
      <c r="W181" s="2642"/>
      <c r="X181" s="2642"/>
      <c r="Y181" s="2642"/>
    </row>
    <row r="182" spans="1:25" ht="16.5" customHeight="1" x14ac:dyDescent="0.2">
      <c r="A182" s="2655"/>
      <c r="B182" s="2655"/>
      <c r="C182" s="2655"/>
      <c r="D182" s="2655"/>
      <c r="E182" s="2655"/>
      <c r="F182" s="2655"/>
      <c r="G182" s="2655"/>
      <c r="H182" s="2655"/>
      <c r="I182" s="2655"/>
      <c r="J182" s="2655"/>
      <c r="K182" s="2655"/>
      <c r="L182" s="2655"/>
      <c r="M182" s="2655"/>
      <c r="N182" s="2655"/>
      <c r="O182" s="2699"/>
      <c r="P182" s="2642"/>
      <c r="Q182" s="2642"/>
      <c r="R182" s="2642"/>
      <c r="S182" s="2642"/>
      <c r="T182" s="2642"/>
      <c r="U182" s="2642"/>
      <c r="V182" s="2642"/>
      <c r="W182" s="2642"/>
      <c r="X182" s="2642"/>
      <c r="Y182" s="2642"/>
    </row>
    <row r="183" spans="1:25" ht="16.5" customHeight="1" x14ac:dyDescent="0.2">
      <c r="A183" s="2655"/>
      <c r="B183" s="2655"/>
      <c r="C183" s="2655"/>
      <c r="D183" s="2655"/>
      <c r="E183" s="2655"/>
      <c r="F183" s="2655"/>
      <c r="G183" s="2655"/>
      <c r="H183" s="2655"/>
      <c r="I183" s="2655"/>
      <c r="J183" s="2655"/>
      <c r="K183" s="2655"/>
      <c r="L183" s="5347"/>
      <c r="M183" s="5347"/>
      <c r="N183" s="5347"/>
      <c r="O183" s="5346"/>
    </row>
    <row r="184" spans="1:25" ht="81" customHeight="1" x14ac:dyDescent="0.2">
      <c r="A184" s="2647"/>
      <c r="B184" s="5340"/>
      <c r="C184" s="5340"/>
      <c r="D184" s="5340"/>
      <c r="E184" s="5340"/>
      <c r="F184" s="5345"/>
      <c r="G184" s="5345"/>
      <c r="H184" s="5339"/>
    </row>
    <row r="185" spans="1:25" ht="33.75" customHeight="1" x14ac:dyDescent="0.2">
      <c r="A185" s="2647"/>
      <c r="B185" s="5340"/>
      <c r="C185" s="5340"/>
      <c r="D185" s="5340"/>
      <c r="E185" s="5340"/>
      <c r="F185" s="5344"/>
      <c r="G185" s="5344"/>
      <c r="H185" s="5339"/>
      <c r="I185" s="5343"/>
    </row>
    <row r="186" spans="1:25" x14ac:dyDescent="0.2">
      <c r="A186" s="2647"/>
      <c r="B186" s="5340"/>
      <c r="C186" s="5340"/>
      <c r="D186" s="5340"/>
      <c r="E186" s="5340"/>
      <c r="F186" s="5337"/>
      <c r="G186" s="5337"/>
      <c r="H186" s="5339"/>
      <c r="I186" s="5337"/>
    </row>
    <row r="187" spans="1:25" x14ac:dyDescent="0.2">
      <c r="A187" s="2647"/>
      <c r="B187" s="5340"/>
      <c r="C187" s="5340"/>
      <c r="D187" s="5340"/>
      <c r="E187" s="5340"/>
      <c r="F187" s="5338"/>
      <c r="G187" s="5338"/>
      <c r="H187" s="5339"/>
      <c r="I187" s="5338"/>
    </row>
    <row r="188" spans="1:25" x14ac:dyDescent="0.2">
      <c r="A188" s="2647"/>
      <c r="B188" s="5340"/>
      <c r="C188" s="5340"/>
      <c r="D188" s="5340"/>
      <c r="E188" s="5340"/>
      <c r="F188" s="5338"/>
      <c r="G188" s="5338"/>
      <c r="H188" s="5339"/>
      <c r="I188" s="5338"/>
    </row>
    <row r="189" spans="1:25" x14ac:dyDescent="0.2">
      <c r="A189" s="2647"/>
      <c r="B189" s="5340"/>
      <c r="C189" s="5340"/>
      <c r="D189" s="5340"/>
      <c r="E189" s="5340"/>
      <c r="F189" s="5338"/>
      <c r="G189" s="5338"/>
      <c r="H189" s="5339"/>
      <c r="I189" s="5338"/>
    </row>
    <row r="190" spans="1:25" ht="13.15" customHeight="1" x14ac:dyDescent="0.2">
      <c r="A190" s="2647"/>
      <c r="B190" s="5340"/>
      <c r="C190" s="5340"/>
      <c r="D190" s="5340"/>
      <c r="E190" s="5340"/>
      <c r="F190" s="5338"/>
      <c r="G190" s="5338"/>
      <c r="H190" s="5339"/>
      <c r="I190" s="5338"/>
    </row>
    <row r="191" spans="1:25" x14ac:dyDescent="0.2">
      <c r="A191" s="2647"/>
      <c r="B191" s="5340"/>
      <c r="C191" s="5340"/>
      <c r="D191" s="5340"/>
      <c r="E191" s="5340"/>
      <c r="F191" s="5342"/>
      <c r="G191" s="5342"/>
      <c r="H191" s="5339"/>
      <c r="I191" s="5342"/>
    </row>
    <row r="192" spans="1:25" x14ac:dyDescent="0.2">
      <c r="A192" s="2647"/>
      <c r="B192" s="5340"/>
      <c r="C192" s="5340"/>
      <c r="D192" s="5340"/>
      <c r="E192" s="5340"/>
      <c r="F192" s="5338"/>
      <c r="G192" s="5338"/>
      <c r="H192" s="5339"/>
      <c r="I192" s="5338"/>
    </row>
    <row r="193" spans="1:9" ht="13.15" customHeight="1" x14ac:dyDescent="0.2">
      <c r="A193" s="2647"/>
      <c r="B193" s="5340"/>
      <c r="C193" s="5340"/>
      <c r="D193" s="5340"/>
      <c r="E193" s="5340"/>
      <c r="F193" s="5338"/>
      <c r="G193" s="5338"/>
      <c r="H193" s="5341"/>
      <c r="I193" s="5338"/>
    </row>
    <row r="194" spans="1:9" ht="13.15" customHeight="1" x14ac:dyDescent="0.2">
      <c r="A194" s="2647"/>
      <c r="B194" s="5340"/>
      <c r="C194" s="5340"/>
      <c r="D194" s="5340"/>
      <c r="E194" s="5340"/>
      <c r="F194" s="5338"/>
      <c r="G194" s="5338"/>
      <c r="H194" s="5339"/>
      <c r="I194" s="5338"/>
    </row>
    <row r="195" spans="1:9" ht="13.15" customHeight="1" x14ac:dyDescent="0.2">
      <c r="A195" s="2647"/>
      <c r="B195" s="5340"/>
      <c r="C195" s="5340"/>
      <c r="D195" s="5340"/>
      <c r="E195" s="5340"/>
      <c r="F195" s="5338"/>
      <c r="G195" s="5338"/>
      <c r="H195" s="5339"/>
      <c r="I195" s="5338"/>
    </row>
    <row r="196" spans="1:9" x14ac:dyDescent="0.2">
      <c r="A196" s="2647"/>
      <c r="B196" s="5340"/>
      <c r="C196" s="5340"/>
      <c r="D196" s="5340"/>
      <c r="E196" s="5340"/>
      <c r="F196" s="5338"/>
      <c r="G196" s="5338"/>
      <c r="H196" s="5339"/>
      <c r="I196" s="5338"/>
    </row>
    <row r="197" spans="1:9" x14ac:dyDescent="0.2">
      <c r="B197" s="2642"/>
      <c r="C197" s="2642"/>
      <c r="D197" s="2642"/>
      <c r="E197" s="2642"/>
      <c r="F197" s="5338"/>
      <c r="G197" s="5338"/>
      <c r="I197" s="5338"/>
    </row>
    <row r="198" spans="1:9" x14ac:dyDescent="0.2">
      <c r="B198" s="2642"/>
      <c r="C198" s="2642"/>
      <c r="D198" s="2642"/>
      <c r="E198" s="2642"/>
      <c r="F198" s="5337"/>
      <c r="G198" s="5337"/>
      <c r="I198" s="5337"/>
    </row>
    <row r="199" spans="1:9" ht="13.9" customHeight="1" x14ac:dyDescent="0.2">
      <c r="B199" s="2642"/>
      <c r="C199" s="2642"/>
      <c r="D199" s="2642"/>
      <c r="E199" s="2642"/>
      <c r="F199" s="5338"/>
      <c r="G199" s="5338"/>
      <c r="I199" s="5338"/>
    </row>
    <row r="200" spans="1:9" x14ac:dyDescent="0.2">
      <c r="B200" s="2642"/>
      <c r="C200" s="2642"/>
      <c r="D200" s="2642"/>
      <c r="E200" s="2642"/>
      <c r="F200" s="5337"/>
      <c r="G200" s="5337"/>
      <c r="I200" s="5337"/>
    </row>
  </sheetData>
  <mergeCells count="403">
    <mergeCell ref="G120:G123"/>
    <mergeCell ref="G124:G127"/>
    <mergeCell ref="G128:G129"/>
    <mergeCell ref="D124:D127"/>
    <mergeCell ref="D128:D129"/>
    <mergeCell ref="A135:A138"/>
    <mergeCell ref="A142:A144"/>
    <mergeCell ref="B142:B144"/>
    <mergeCell ref="F120:F123"/>
    <mergeCell ref="H115:H131"/>
    <mergeCell ref="I128:I129"/>
    <mergeCell ref="G130:G131"/>
    <mergeCell ref="A130:A131"/>
    <mergeCell ref="B130:B131"/>
    <mergeCell ref="D130:D131"/>
    <mergeCell ref="A120:A123"/>
    <mergeCell ref="B120:B123"/>
    <mergeCell ref="A124:A127"/>
    <mergeCell ref="B124:B127"/>
    <mergeCell ref="J128:J129"/>
    <mergeCell ref="G115:G119"/>
    <mergeCell ref="A115:A119"/>
    <mergeCell ref="B115:B119"/>
    <mergeCell ref="A128:A129"/>
    <mergeCell ref="B128:B129"/>
    <mergeCell ref="A139:A141"/>
    <mergeCell ref="B139:B141"/>
    <mergeCell ref="E139:E144"/>
    <mergeCell ref="D113:D114"/>
    <mergeCell ref="C132:J132"/>
    <mergeCell ref="J130:J131"/>
    <mergeCell ref="F139:F141"/>
    <mergeCell ref="D135:F138"/>
    <mergeCell ref="D115:F119"/>
    <mergeCell ref="B135:B138"/>
    <mergeCell ref="F36:F38"/>
    <mergeCell ref="D39:F43"/>
    <mergeCell ref="F17:F18"/>
    <mergeCell ref="F19:F20"/>
    <mergeCell ref="H39:H43"/>
    <mergeCell ref="A111:A112"/>
    <mergeCell ref="A93:A97"/>
    <mergeCell ref="B93:B97"/>
    <mergeCell ref="M29:M30"/>
    <mergeCell ref="N44:N48"/>
    <mergeCell ref="H44:H48"/>
    <mergeCell ref="G44:G48"/>
    <mergeCell ref="H17:H38"/>
    <mergeCell ref="M44:M48"/>
    <mergeCell ref="A3:O3"/>
    <mergeCell ref="A4:O4"/>
    <mergeCell ref="F44:F48"/>
    <mergeCell ref="G25:G28"/>
    <mergeCell ref="G29:G33"/>
    <mergeCell ref="G34:G35"/>
    <mergeCell ref="N25:N26"/>
    <mergeCell ref="N27:N28"/>
    <mergeCell ref="N29:N30"/>
    <mergeCell ref="M25:M26"/>
    <mergeCell ref="R95:R96"/>
    <mergeCell ref="O75:O78"/>
    <mergeCell ref="N75:N78"/>
    <mergeCell ref="H83:H92"/>
    <mergeCell ref="Q95:Q96"/>
    <mergeCell ref="M67:M68"/>
    <mergeCell ref="S61:S63"/>
    <mergeCell ref="Q61:Q63"/>
    <mergeCell ref="H64:H68"/>
    <mergeCell ref="I39:I43"/>
    <mergeCell ref="N53:N57"/>
    <mergeCell ref="N58:N60"/>
    <mergeCell ref="N49:N52"/>
    <mergeCell ref="W21:W22"/>
    <mergeCell ref="W34:W35"/>
    <mergeCell ref="H93:H97"/>
    <mergeCell ref="K95:K96"/>
    <mergeCell ref="L95:L96"/>
    <mergeCell ref="M96:M97"/>
    <mergeCell ref="N96:N97"/>
    <mergeCell ref="O96:O97"/>
    <mergeCell ref="M84:M87"/>
    <mergeCell ref="N84:N87"/>
    <mergeCell ref="F142:F144"/>
    <mergeCell ref="C139:C141"/>
    <mergeCell ref="D139:D141"/>
    <mergeCell ref="D142:D144"/>
    <mergeCell ref="O116:O119"/>
    <mergeCell ref="M115:M119"/>
    <mergeCell ref="D120:D123"/>
    <mergeCell ref="C142:C144"/>
    <mergeCell ref="F130:F131"/>
    <mergeCell ref="F128:F129"/>
    <mergeCell ref="C145:J145"/>
    <mergeCell ref="O105:O106"/>
    <mergeCell ref="G135:G144"/>
    <mergeCell ref="M105:M106"/>
    <mergeCell ref="N105:N106"/>
    <mergeCell ref="D109:D110"/>
    <mergeCell ref="F109:F110"/>
    <mergeCell ref="G109:G110"/>
    <mergeCell ref="F124:F127"/>
    <mergeCell ref="H135:H144"/>
    <mergeCell ref="J83:J92"/>
    <mergeCell ref="N19:N20"/>
    <mergeCell ref="N23:N24"/>
    <mergeCell ref="O13:O16"/>
    <mergeCell ref="N5:O5"/>
    <mergeCell ref="M23:M24"/>
    <mergeCell ref="M49:M52"/>
    <mergeCell ref="M53:M57"/>
    <mergeCell ref="O84:O87"/>
    <mergeCell ref="M27:M28"/>
    <mergeCell ref="F98:F101"/>
    <mergeCell ref="F102:F104"/>
    <mergeCell ref="F113:F114"/>
    <mergeCell ref="C113:C114"/>
    <mergeCell ref="F105:F106"/>
    <mergeCell ref="F107:F108"/>
    <mergeCell ref="B88:B92"/>
    <mergeCell ref="D88:D92"/>
    <mergeCell ref="H107:H114"/>
    <mergeCell ref="B113:B114"/>
    <mergeCell ref="B111:B112"/>
    <mergeCell ref="A109:A110"/>
    <mergeCell ref="A113:A114"/>
    <mergeCell ref="C98:C101"/>
    <mergeCell ref="D98:D101"/>
    <mergeCell ref="D107:D108"/>
    <mergeCell ref="N116:N119"/>
    <mergeCell ref="C111:C112"/>
    <mergeCell ref="D111:D112"/>
    <mergeCell ref="F111:F112"/>
    <mergeCell ref="G111:G112"/>
    <mergeCell ref="C107:C108"/>
    <mergeCell ref="A98:A101"/>
    <mergeCell ref="B98:B101"/>
    <mergeCell ref="D105:D106"/>
    <mergeCell ref="B83:B87"/>
    <mergeCell ref="C83:C87"/>
    <mergeCell ref="D102:D104"/>
    <mergeCell ref="C102:C104"/>
    <mergeCell ref="C105:C106"/>
    <mergeCell ref="A83:A87"/>
    <mergeCell ref="A88:A92"/>
    <mergeCell ref="C79:C82"/>
    <mergeCell ref="D79:D82"/>
    <mergeCell ref="A105:A106"/>
    <mergeCell ref="B105:B106"/>
    <mergeCell ref="B109:B110"/>
    <mergeCell ref="A107:A108"/>
    <mergeCell ref="B107:B108"/>
    <mergeCell ref="A102:A104"/>
    <mergeCell ref="B102:B104"/>
    <mergeCell ref="C109:C110"/>
    <mergeCell ref="M13:M16"/>
    <mergeCell ref="K6:K8"/>
    <mergeCell ref="L6:L8"/>
    <mergeCell ref="M7:M8"/>
    <mergeCell ref="N7:N8"/>
    <mergeCell ref="H6:H8"/>
    <mergeCell ref="N13:N16"/>
    <mergeCell ref="C44:C48"/>
    <mergeCell ref="A64:A68"/>
    <mergeCell ref="G6:G8"/>
    <mergeCell ref="J6:J8"/>
    <mergeCell ref="M6:O6"/>
    <mergeCell ref="O7:O8"/>
    <mergeCell ref="G13:G16"/>
    <mergeCell ref="I6:I8"/>
    <mergeCell ref="H13:H16"/>
    <mergeCell ref="I13:I16"/>
    <mergeCell ref="A53:A57"/>
    <mergeCell ref="B53:B57"/>
    <mergeCell ref="B69:B71"/>
    <mergeCell ref="B72:B74"/>
    <mergeCell ref="C72:C74"/>
    <mergeCell ref="A34:A35"/>
    <mergeCell ref="A72:A74"/>
    <mergeCell ref="C36:C38"/>
    <mergeCell ref="C39:C43"/>
    <mergeCell ref="B44:B48"/>
    <mergeCell ref="C27:C28"/>
    <mergeCell ref="B27:B28"/>
    <mergeCell ref="A27:A28"/>
    <mergeCell ref="C34:C35"/>
    <mergeCell ref="B61:B63"/>
    <mergeCell ref="C61:C63"/>
    <mergeCell ref="A58:A60"/>
    <mergeCell ref="A61:A63"/>
    <mergeCell ref="A44:A48"/>
    <mergeCell ref="B36:B38"/>
    <mergeCell ref="D6:D8"/>
    <mergeCell ref="D13:F16"/>
    <mergeCell ref="D29:D30"/>
    <mergeCell ref="A25:A26"/>
    <mergeCell ref="A19:A20"/>
    <mergeCell ref="B25:B26"/>
    <mergeCell ref="C21:C22"/>
    <mergeCell ref="C19:C20"/>
    <mergeCell ref="C23:C24"/>
    <mergeCell ref="C25:C26"/>
    <mergeCell ref="D19:D20"/>
    <mergeCell ref="D21:D22"/>
    <mergeCell ref="D17:D18"/>
    <mergeCell ref="D23:D24"/>
    <mergeCell ref="C17:C18"/>
    <mergeCell ref="D25:D26"/>
    <mergeCell ref="A6:A8"/>
    <mergeCell ref="B6:B8"/>
    <mergeCell ref="C6:C8"/>
    <mergeCell ref="E6:E8"/>
    <mergeCell ref="F6:F8"/>
    <mergeCell ref="B29:B30"/>
    <mergeCell ref="A29:A30"/>
    <mergeCell ref="F23:F24"/>
    <mergeCell ref="F25:F26"/>
    <mergeCell ref="B17:B18"/>
    <mergeCell ref="A31:A33"/>
    <mergeCell ref="D36:D38"/>
    <mergeCell ref="C31:C33"/>
    <mergeCell ref="F31:F33"/>
    <mergeCell ref="C29:C30"/>
    <mergeCell ref="F29:F30"/>
    <mergeCell ref="D31:D33"/>
    <mergeCell ref="D34:D35"/>
    <mergeCell ref="A36:A38"/>
    <mergeCell ref="F34:F35"/>
    <mergeCell ref="D61:D63"/>
    <mergeCell ref="F53:F57"/>
    <mergeCell ref="C53:C57"/>
    <mergeCell ref="B39:B43"/>
    <mergeCell ref="A79:A82"/>
    <mergeCell ref="B79:B82"/>
    <mergeCell ref="A69:A71"/>
    <mergeCell ref="A75:A78"/>
    <mergeCell ref="B75:B78"/>
    <mergeCell ref="C75:C78"/>
    <mergeCell ref="C88:C92"/>
    <mergeCell ref="F75:F78"/>
    <mergeCell ref="F61:F63"/>
    <mergeCell ref="D75:D78"/>
    <mergeCell ref="D44:D48"/>
    <mergeCell ref="D49:D52"/>
    <mergeCell ref="F49:F52"/>
    <mergeCell ref="D53:D57"/>
    <mergeCell ref="C64:C68"/>
    <mergeCell ref="D64:F68"/>
    <mergeCell ref="F72:F74"/>
    <mergeCell ref="H75:H78"/>
    <mergeCell ref="A39:A43"/>
    <mergeCell ref="A49:A52"/>
    <mergeCell ref="B49:B52"/>
    <mergeCell ref="C49:C52"/>
    <mergeCell ref="C69:C71"/>
    <mergeCell ref="B58:B60"/>
    <mergeCell ref="B64:B68"/>
    <mergeCell ref="C58:C60"/>
    <mergeCell ref="H98:H106"/>
    <mergeCell ref="H61:H63"/>
    <mergeCell ref="H69:H71"/>
    <mergeCell ref="H72:H74"/>
    <mergeCell ref="G69:G71"/>
    <mergeCell ref="G64:G68"/>
    <mergeCell ref="G49:G52"/>
    <mergeCell ref="G72:G74"/>
    <mergeCell ref="I64:I68"/>
    <mergeCell ref="H79:H82"/>
    <mergeCell ref="D93:F97"/>
    <mergeCell ref="F88:F92"/>
    <mergeCell ref="F69:F71"/>
    <mergeCell ref="D72:D74"/>
    <mergeCell ref="D58:D60"/>
    <mergeCell ref="F58:F60"/>
    <mergeCell ref="A17:A18"/>
    <mergeCell ref="B19:B20"/>
    <mergeCell ref="G36:G38"/>
    <mergeCell ref="O25:O26"/>
    <mergeCell ref="O27:O28"/>
    <mergeCell ref="G17:G20"/>
    <mergeCell ref="F27:F28"/>
    <mergeCell ref="D27:D28"/>
    <mergeCell ref="B34:B35"/>
    <mergeCell ref="B31:B33"/>
    <mergeCell ref="B21:B22"/>
    <mergeCell ref="B23:B24"/>
    <mergeCell ref="A21:A22"/>
    <mergeCell ref="A23:A24"/>
    <mergeCell ref="G21:G24"/>
    <mergeCell ref="O23:O24"/>
    <mergeCell ref="F21:F22"/>
    <mergeCell ref="G39:G43"/>
    <mergeCell ref="A2:O2"/>
    <mergeCell ref="B13:B16"/>
    <mergeCell ref="A13:A16"/>
    <mergeCell ref="M19:M20"/>
    <mergeCell ref="O19:O20"/>
    <mergeCell ref="O39:O43"/>
    <mergeCell ref="O29:O30"/>
    <mergeCell ref="N39:N43"/>
    <mergeCell ref="M39:M43"/>
    <mergeCell ref="M36:M38"/>
    <mergeCell ref="H58:H60"/>
    <mergeCell ref="O44:O48"/>
    <mergeCell ref="O49:O52"/>
    <mergeCell ref="O53:O57"/>
    <mergeCell ref="O58:O60"/>
    <mergeCell ref="H49:H52"/>
    <mergeCell ref="A179:K179"/>
    <mergeCell ref="B146:K146"/>
    <mergeCell ref="N67:N68"/>
    <mergeCell ref="O67:O68"/>
    <mergeCell ref="G53:G57"/>
    <mergeCell ref="G58:G60"/>
    <mergeCell ref="G61:G63"/>
    <mergeCell ref="H53:H57"/>
    <mergeCell ref="G83:G92"/>
    <mergeCell ref="G107:G108"/>
    <mergeCell ref="A171:K171"/>
    <mergeCell ref="A151:L151"/>
    <mergeCell ref="C153:K153"/>
    <mergeCell ref="A154:K154"/>
    <mergeCell ref="A155:K155"/>
    <mergeCell ref="A156:K156"/>
    <mergeCell ref="A157:K157"/>
    <mergeCell ref="A159:K159"/>
    <mergeCell ref="A160:K160"/>
    <mergeCell ref="A161:K161"/>
    <mergeCell ref="A164:K164"/>
    <mergeCell ref="A165:K165"/>
    <mergeCell ref="A166:K166"/>
    <mergeCell ref="A168:K168"/>
    <mergeCell ref="A169:K169"/>
    <mergeCell ref="A170:K170"/>
    <mergeCell ref="G98:G101"/>
    <mergeCell ref="M58:M60"/>
    <mergeCell ref="M75:M78"/>
    <mergeCell ref="I83:I92"/>
    <mergeCell ref="A180:K180"/>
    <mergeCell ref="A181:K181"/>
    <mergeCell ref="J120:J123"/>
    <mergeCell ref="I120:I123"/>
    <mergeCell ref="A162:K162"/>
    <mergeCell ref="A163:K163"/>
    <mergeCell ref="A158:K158"/>
    <mergeCell ref="D69:D71"/>
    <mergeCell ref="D83:F87"/>
    <mergeCell ref="F79:F82"/>
    <mergeCell ref="G75:G78"/>
    <mergeCell ref="G93:G97"/>
    <mergeCell ref="G79:G82"/>
    <mergeCell ref="G102:G104"/>
    <mergeCell ref="G105:G106"/>
    <mergeCell ref="G113:G114"/>
    <mergeCell ref="X49:X52"/>
    <mergeCell ref="A147:K147"/>
    <mergeCell ref="A167:K167"/>
    <mergeCell ref="A176:K176"/>
    <mergeCell ref="A177:K177"/>
    <mergeCell ref="A178:K178"/>
    <mergeCell ref="A172:K172"/>
    <mergeCell ref="A173:K173"/>
    <mergeCell ref="A174:K174"/>
    <mergeCell ref="A175:K175"/>
    <mergeCell ref="V44:V48"/>
    <mergeCell ref="W44:W48"/>
    <mergeCell ref="P49:P52"/>
    <mergeCell ref="Q49:Q52"/>
    <mergeCell ref="R49:R52"/>
    <mergeCell ref="S49:S52"/>
    <mergeCell ref="T49:T52"/>
    <mergeCell ref="U49:U52"/>
    <mergeCell ref="V49:V52"/>
    <mergeCell ref="W49:W52"/>
    <mergeCell ref="U53:U57"/>
    <mergeCell ref="V53:V57"/>
    <mergeCell ref="W53:W57"/>
    <mergeCell ref="Y49:Y52"/>
    <mergeCell ref="P44:P48"/>
    <mergeCell ref="Q44:Q48"/>
    <mergeCell ref="R44:R48"/>
    <mergeCell ref="S44:S48"/>
    <mergeCell ref="T44:T48"/>
    <mergeCell ref="U44:U48"/>
    <mergeCell ref="U58:U60"/>
    <mergeCell ref="V58:V60"/>
    <mergeCell ref="W58:W60"/>
    <mergeCell ref="X58:X60"/>
    <mergeCell ref="Y58:Y60"/>
    <mergeCell ref="P53:P57"/>
    <mergeCell ref="Q53:Q57"/>
    <mergeCell ref="R53:R57"/>
    <mergeCell ref="S53:S57"/>
    <mergeCell ref="T53:T57"/>
    <mergeCell ref="M1:N1"/>
    <mergeCell ref="AE49:AE52"/>
    <mergeCell ref="AE53:AE57"/>
    <mergeCell ref="AE58:AE61"/>
    <mergeCell ref="AE62:AE64"/>
    <mergeCell ref="P58:P60"/>
    <mergeCell ref="Q58:Q60"/>
    <mergeCell ref="R58:R60"/>
    <mergeCell ref="S58:S60"/>
    <mergeCell ref="T58:T60"/>
  </mergeCells>
  <pageMargins left="0.70866141732283472" right="0.70866141732283472" top="0.74803149606299213" bottom="0.74803149606299213" header="0.31496062992125984" footer="0.31496062992125984"/>
  <pageSetup paperSize="9" scale="65" firstPageNumber="63" fitToHeight="0" orientation="landscape" useFirstPageNumber="1" r:id="rId1"/>
  <headerFooter>
    <oddHeader>&amp;C&amp;P</oddHeader>
  </headerFooter>
  <rowBreaks count="1" manualBreakCount="1">
    <brk id="103" max="2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10</vt:i4>
      </vt:variant>
      <vt:variant>
        <vt:lpstr>Įvardytieji diapazonai</vt:lpstr>
      </vt:variant>
      <vt:variant>
        <vt:i4>5</vt:i4>
      </vt:variant>
    </vt:vector>
  </HeadingPairs>
  <TitlesOfParts>
    <vt:vector size="15" baseType="lpstr">
      <vt:lpstr>1 Programa</vt:lpstr>
      <vt:lpstr>2 programa </vt:lpstr>
      <vt:lpstr>3 programa</vt:lpstr>
      <vt:lpstr>5 programa</vt:lpstr>
      <vt:lpstr>6 programa</vt:lpstr>
      <vt:lpstr>9 programa</vt:lpstr>
      <vt:lpstr>10 programa</vt:lpstr>
      <vt:lpstr>13 programa</vt:lpstr>
      <vt:lpstr>15 programa</vt:lpstr>
      <vt:lpstr>Priemonių vykdytojų kodai  </vt:lpstr>
      <vt:lpstr>'1 Programa'!Print_Area</vt:lpstr>
      <vt:lpstr>'10 programa'!Print_Area</vt:lpstr>
      <vt:lpstr>'15 programa'!Print_Area</vt:lpstr>
      <vt:lpstr>'2 programa '!Print_Area</vt:lpstr>
      <vt:lpstr>'5 programa'!Print_Area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Bajorūnė</dc:creator>
  <cp:lastModifiedBy>Diana Bajorūnė</cp:lastModifiedBy>
  <dcterms:created xsi:type="dcterms:W3CDTF">2025-12-29T11:56:08Z</dcterms:created>
  <dcterms:modified xsi:type="dcterms:W3CDTF">2026-01-02T08:46:27Z</dcterms:modified>
</cp:coreProperties>
</file>